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89581F13-11F8-4EE5-96FE-D93AD3C769AF}" xr6:coauthVersionLast="47" xr6:coauthVersionMax="47" xr10:uidLastSave="{00000000-0000-0000-0000-000000000000}"/>
  <bookViews>
    <workbookView xWindow="1170" yWindow="1170" windowWidth="15195" windowHeight="16410" activeTab="2" xr2:uid="{00000000-000D-0000-FFFF-FFFF00000000}"/>
  </bookViews>
  <sheets>
    <sheet name="Sheet1" sheetId="32" r:id="rId1"/>
    <sheet name="USA" sheetId="33" r:id="rId2"/>
    <sheet name="Russia" sheetId="34" r:id="rId3"/>
    <sheet name="Iran" sheetId="29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K26" i="34"/>
  <c r="L26" i="34"/>
  <c r="O26" i="34" s="1"/>
  <c r="P26" i="34" s="1"/>
  <c r="Q26" i="34" s="1"/>
  <c r="T26" i="34"/>
  <c r="AA26" i="34"/>
  <c r="AP26" i="34"/>
  <c r="AR26" i="34"/>
  <c r="AT26" i="34"/>
  <c r="B27" i="34"/>
  <c r="T27" i="34" s="1"/>
  <c r="E27" i="34"/>
  <c r="H26" i="34" s="1"/>
  <c r="I26" i="34" s="1"/>
  <c r="J26" i="34" s="1"/>
  <c r="K27" i="34"/>
  <c r="L27" i="34" s="1"/>
  <c r="AA27" i="34"/>
  <c r="AP27" i="34"/>
  <c r="AR27" i="34"/>
  <c r="AT27" i="34"/>
  <c r="B28" i="34"/>
  <c r="AS29" i="34" s="1"/>
  <c r="E28" i="34"/>
  <c r="H27" i="34" s="1"/>
  <c r="I27" i="34" s="1"/>
  <c r="J27" i="34" s="1"/>
  <c r="H28" i="34"/>
  <c r="I28" i="34"/>
  <c r="J28" i="34" s="1"/>
  <c r="K28" i="34"/>
  <c r="L28" i="34" s="1"/>
  <c r="T28" i="34"/>
  <c r="AA28" i="34"/>
  <c r="AP28" i="34"/>
  <c r="AR28" i="34"/>
  <c r="AT28" i="34"/>
  <c r="E29" i="34"/>
  <c r="K29" i="34"/>
  <c r="L29" i="34" s="1"/>
  <c r="T29" i="34"/>
  <c r="AA29" i="34"/>
  <c r="AP29" i="34"/>
  <c r="AR29" i="34"/>
  <c r="AT29" i="34"/>
  <c r="E30" i="34"/>
  <c r="H29" i="34" s="1"/>
  <c r="I29" i="34" s="1"/>
  <c r="J29" i="34" s="1"/>
  <c r="K30" i="34"/>
  <c r="L30" i="34"/>
  <c r="R30" i="34"/>
  <c r="T30" i="34"/>
  <c r="AA30" i="34"/>
  <c r="AP30" i="34"/>
  <c r="AR30" i="34"/>
  <c r="AT30" i="34"/>
  <c r="E31" i="34"/>
  <c r="H30" i="34" s="1"/>
  <c r="I30" i="34" s="1"/>
  <c r="J30" i="34" s="1"/>
  <c r="K31" i="34"/>
  <c r="L31" i="34"/>
  <c r="R31" i="34" s="1"/>
  <c r="T31" i="34"/>
  <c r="AA31" i="34"/>
  <c r="AP31" i="34"/>
  <c r="AR31" i="34"/>
  <c r="AT31" i="34"/>
  <c r="E32" i="34"/>
  <c r="H31" i="34" s="1"/>
  <c r="I31" i="34" s="1"/>
  <c r="J31" i="34" s="1"/>
  <c r="H32" i="34"/>
  <c r="I32" i="34" s="1"/>
  <c r="J32" i="34" s="1"/>
  <c r="K32" i="34"/>
  <c r="L32" i="34"/>
  <c r="T32" i="34"/>
  <c r="AA32" i="34"/>
  <c r="AP32" i="34"/>
  <c r="AR32" i="34"/>
  <c r="AS32" i="34"/>
  <c r="AT32" i="34"/>
  <c r="E33" i="34"/>
  <c r="H33" i="34"/>
  <c r="I33" i="34"/>
  <c r="J33" i="34" s="1"/>
  <c r="K33" i="34"/>
  <c r="L33" i="34"/>
  <c r="T33" i="34"/>
  <c r="AA33" i="34"/>
  <c r="AP33" i="34"/>
  <c r="AR33" i="34"/>
  <c r="AT33" i="34"/>
  <c r="E34" i="34"/>
  <c r="K34" i="34"/>
  <c r="L34" i="34"/>
  <c r="R34" i="34"/>
  <c r="T34" i="34"/>
  <c r="AA34" i="34"/>
  <c r="AP34" i="34"/>
  <c r="AR34" i="34"/>
  <c r="AT34" i="34"/>
  <c r="E35" i="34"/>
  <c r="H34" i="34" s="1"/>
  <c r="I34" i="34" s="1"/>
  <c r="J34" i="34" s="1"/>
  <c r="K35" i="34"/>
  <c r="L35" i="34"/>
  <c r="R35" i="34" s="1"/>
  <c r="T35" i="34"/>
  <c r="AA35" i="34"/>
  <c r="AP35" i="34"/>
  <c r="AR35" i="34"/>
  <c r="AT35" i="34"/>
  <c r="E36" i="34"/>
  <c r="H35" i="34" s="1"/>
  <c r="I35" i="34" s="1"/>
  <c r="J35" i="34" s="1"/>
  <c r="H36" i="34"/>
  <c r="I36" i="34" s="1"/>
  <c r="J36" i="34" s="1"/>
  <c r="K36" i="34"/>
  <c r="L36" i="34"/>
  <c r="R36" i="34"/>
  <c r="T36" i="34"/>
  <c r="AA36" i="34"/>
  <c r="AP36" i="34"/>
  <c r="AR36" i="34"/>
  <c r="AS36" i="34"/>
  <c r="AT36" i="34"/>
  <c r="E37" i="34"/>
  <c r="K37" i="34"/>
  <c r="L37" i="34"/>
  <c r="T37" i="34"/>
  <c r="AA37" i="34"/>
  <c r="AP37" i="34"/>
  <c r="AR37" i="34"/>
  <c r="AS37" i="34"/>
  <c r="AT37" i="34"/>
  <c r="E38" i="34"/>
  <c r="H37" i="34" s="1"/>
  <c r="I37" i="34" s="1"/>
  <c r="J37" i="34" s="1"/>
  <c r="B42" i="34"/>
  <c r="D42" i="34"/>
  <c r="E43" i="34" s="1"/>
  <c r="H42" i="34" s="1"/>
  <c r="I42" i="34" s="1"/>
  <c r="J42" i="34" s="1"/>
  <c r="K42" i="34"/>
  <c r="L42" i="34"/>
  <c r="R42" i="34" s="1"/>
  <c r="AA42" i="34"/>
  <c r="AG42" i="34"/>
  <c r="AP42" i="34"/>
  <c r="AR42" i="34"/>
  <c r="AS42" i="34"/>
  <c r="AT42" i="34"/>
  <c r="B43" i="34"/>
  <c r="D43" i="34"/>
  <c r="E44" i="34" s="1"/>
  <c r="H43" i="34" s="1"/>
  <c r="I43" i="34" s="1"/>
  <c r="J43" i="34" s="1"/>
  <c r="K43" i="34"/>
  <c r="L43" i="34" s="1"/>
  <c r="AA43" i="34"/>
  <c r="AG43" i="34"/>
  <c r="AP43" i="34"/>
  <c r="AR43" i="34"/>
  <c r="AS43" i="34"/>
  <c r="AT43" i="34"/>
  <c r="B44" i="34"/>
  <c r="D44" i="34"/>
  <c r="K44" i="34"/>
  <c r="L44" i="34" s="1"/>
  <c r="AA44" i="34"/>
  <c r="AG44" i="34"/>
  <c r="AP44" i="34"/>
  <c r="AR44" i="34"/>
  <c r="AS44" i="34"/>
  <c r="AT44" i="34"/>
  <c r="D45" i="34"/>
  <c r="E45" i="34"/>
  <c r="H44" i="34" s="1"/>
  <c r="I44" i="34" s="1"/>
  <c r="J44" i="34" s="1"/>
  <c r="H45" i="34"/>
  <c r="I45" i="34" s="1"/>
  <c r="J45" i="34" s="1"/>
  <c r="K45" i="34"/>
  <c r="L45" i="34" s="1"/>
  <c r="AA45" i="34"/>
  <c r="AG45" i="34"/>
  <c r="AP45" i="34"/>
  <c r="AR45" i="34"/>
  <c r="AS45" i="34"/>
  <c r="AT45" i="34"/>
  <c r="D46" i="34"/>
  <c r="E46" i="34"/>
  <c r="K46" i="34"/>
  <c r="T46" i="34"/>
  <c r="AA46" i="34"/>
  <c r="AG46" i="34"/>
  <c r="AP46" i="34"/>
  <c r="AR46" i="34"/>
  <c r="AS46" i="34"/>
  <c r="AT46" i="34"/>
  <c r="D47" i="34"/>
  <c r="E48" i="34" s="1"/>
  <c r="H47" i="34" s="1"/>
  <c r="I47" i="34" s="1"/>
  <c r="J47" i="34" s="1"/>
  <c r="E47" i="34"/>
  <c r="H46" i="34" s="1"/>
  <c r="I46" i="34" s="1"/>
  <c r="J46" i="34" s="1"/>
  <c r="K47" i="34"/>
  <c r="L47" i="34" s="1"/>
  <c r="AA47" i="34"/>
  <c r="AG47" i="34"/>
  <c r="AP47" i="34"/>
  <c r="AR47" i="34"/>
  <c r="AS47" i="34"/>
  <c r="AT47" i="34"/>
  <c r="D48" i="34"/>
  <c r="E49" i="34" s="1"/>
  <c r="H48" i="34" s="1"/>
  <c r="I48" i="34" s="1"/>
  <c r="J48" i="34" s="1"/>
  <c r="K48" i="34"/>
  <c r="L48" i="34" s="1"/>
  <c r="AA48" i="34"/>
  <c r="AG48" i="34"/>
  <c r="AP48" i="34"/>
  <c r="AR48" i="34"/>
  <c r="AS48" i="34"/>
  <c r="AT48" i="34"/>
  <c r="D49" i="34"/>
  <c r="H49" i="34"/>
  <c r="I49" i="34" s="1"/>
  <c r="J49" i="34" s="1"/>
  <c r="K49" i="34"/>
  <c r="AA49" i="34"/>
  <c r="AG49" i="34"/>
  <c r="AP49" i="34"/>
  <c r="AR49" i="34"/>
  <c r="AS49" i="34"/>
  <c r="AT49" i="34"/>
  <c r="D50" i="34"/>
  <c r="E51" i="34" s="1"/>
  <c r="H50" i="34" s="1"/>
  <c r="E50" i="34"/>
  <c r="I50" i="34"/>
  <c r="J50" i="34" s="1"/>
  <c r="K50" i="34"/>
  <c r="L50" i="34" s="1"/>
  <c r="AA50" i="34"/>
  <c r="AG50" i="34"/>
  <c r="AP50" i="34"/>
  <c r="AR50" i="34"/>
  <c r="AS50" i="34"/>
  <c r="AT50" i="34"/>
  <c r="D51" i="34"/>
  <c r="H51" i="34"/>
  <c r="I51" i="34" s="1"/>
  <c r="J51" i="34" s="1"/>
  <c r="K51" i="34"/>
  <c r="AA51" i="34"/>
  <c r="AG51" i="34"/>
  <c r="AP51" i="34"/>
  <c r="AR51" i="34"/>
  <c r="AS51" i="34"/>
  <c r="AT51" i="34"/>
  <c r="D52" i="34"/>
  <c r="E52" i="34"/>
  <c r="K52" i="34"/>
  <c r="AA52" i="34"/>
  <c r="AG52" i="34"/>
  <c r="AP52" i="34"/>
  <c r="AR52" i="34"/>
  <c r="AS52" i="34"/>
  <c r="AT52" i="34"/>
  <c r="D53" i="34"/>
  <c r="E54" i="34" s="1"/>
  <c r="H53" i="34" s="1"/>
  <c r="I53" i="34" s="1"/>
  <c r="J53" i="34" s="1"/>
  <c r="E53" i="34"/>
  <c r="H52" i="34" s="1"/>
  <c r="I52" i="34" s="1"/>
  <c r="J52" i="34" s="1"/>
  <c r="K53" i="34"/>
  <c r="L53" i="34" s="1"/>
  <c r="AA53" i="34"/>
  <c r="AG53" i="34"/>
  <c r="AP53" i="34"/>
  <c r="AR53" i="34"/>
  <c r="AS53" i="34"/>
  <c r="AT53" i="34"/>
  <c r="D54" i="34"/>
  <c r="B58" i="34"/>
  <c r="K68" i="34" s="1"/>
  <c r="L68" i="34" s="1"/>
  <c r="D58" i="34"/>
  <c r="T58" i="34"/>
  <c r="AA58" i="34"/>
  <c r="AP58" i="34"/>
  <c r="AT58" i="34"/>
  <c r="B59" i="34"/>
  <c r="T59" i="34" s="1"/>
  <c r="D59" i="34"/>
  <c r="E60" i="34" s="1"/>
  <c r="H59" i="34" s="1"/>
  <c r="I59" i="34" s="1"/>
  <c r="J59" i="34" s="1"/>
  <c r="E59" i="34"/>
  <c r="H58" i="34" s="1"/>
  <c r="I58" i="34" s="1"/>
  <c r="J58" i="34" s="1"/>
  <c r="AA59" i="34"/>
  <c r="AP59" i="34"/>
  <c r="AR59" i="34"/>
  <c r="AS59" i="34"/>
  <c r="AT59" i="34"/>
  <c r="B60" i="34"/>
  <c r="AS58" i="34" s="1"/>
  <c r="D60" i="34"/>
  <c r="D75" i="34" s="1"/>
  <c r="T60" i="34"/>
  <c r="AA60" i="34"/>
  <c r="AP60" i="34"/>
  <c r="AS60" i="34"/>
  <c r="AT60" i="34"/>
  <c r="D61" i="34"/>
  <c r="T61" i="34"/>
  <c r="AA61" i="34"/>
  <c r="AP61" i="34"/>
  <c r="AS61" i="34"/>
  <c r="AT61" i="34"/>
  <c r="D62" i="34"/>
  <c r="E63" i="34" s="1"/>
  <c r="E62" i="34"/>
  <c r="H61" i="34" s="1"/>
  <c r="I61" i="34" s="1"/>
  <c r="J61" i="34" s="1"/>
  <c r="H62" i="34"/>
  <c r="I62" i="34" s="1"/>
  <c r="J62" i="34" s="1"/>
  <c r="T62" i="34"/>
  <c r="AA62" i="34"/>
  <c r="AP62" i="34"/>
  <c r="AR62" i="34"/>
  <c r="AS62" i="34"/>
  <c r="AT62" i="34"/>
  <c r="D63" i="34"/>
  <c r="T63" i="34"/>
  <c r="AA63" i="34"/>
  <c r="AP63" i="34"/>
  <c r="AS63" i="34"/>
  <c r="AT63" i="34"/>
  <c r="D64" i="34"/>
  <c r="T64" i="34"/>
  <c r="AA64" i="34"/>
  <c r="AP64" i="34"/>
  <c r="AS64" i="34"/>
  <c r="AT64" i="34"/>
  <c r="D65" i="34"/>
  <c r="E65" i="34"/>
  <c r="H64" i="34" s="1"/>
  <c r="I64" i="34" s="1"/>
  <c r="J64" i="34" s="1"/>
  <c r="T65" i="34"/>
  <c r="AA65" i="34"/>
  <c r="AP65" i="34"/>
  <c r="AR65" i="34"/>
  <c r="AS65" i="34"/>
  <c r="AT65" i="34"/>
  <c r="D66" i="34"/>
  <c r="E66" i="34"/>
  <c r="H65" i="34" s="1"/>
  <c r="I65" i="34" s="1"/>
  <c r="J65" i="34" s="1"/>
  <c r="K66" i="34"/>
  <c r="L66" i="34" s="1"/>
  <c r="T66" i="34"/>
  <c r="AA66" i="34"/>
  <c r="AP66" i="34"/>
  <c r="AR66" i="34"/>
  <c r="AS66" i="34"/>
  <c r="AT66" i="34"/>
  <c r="D67" i="34"/>
  <c r="E67" i="34"/>
  <c r="H66" i="34" s="1"/>
  <c r="I66" i="34" s="1"/>
  <c r="J66" i="34" s="1"/>
  <c r="T67" i="34"/>
  <c r="AA67" i="34"/>
  <c r="AP67" i="34"/>
  <c r="AS67" i="34"/>
  <c r="AT67" i="34"/>
  <c r="D68" i="34"/>
  <c r="H68" i="34"/>
  <c r="I68" i="34" s="1"/>
  <c r="J68" i="34" s="1"/>
  <c r="R68" i="34"/>
  <c r="T68" i="34"/>
  <c r="AA68" i="34"/>
  <c r="AP68" i="34"/>
  <c r="AR68" i="34"/>
  <c r="AS68" i="34"/>
  <c r="AT68" i="34"/>
  <c r="D69" i="34"/>
  <c r="E69" i="34"/>
  <c r="K69" i="34"/>
  <c r="L69" i="34" s="1"/>
  <c r="T69" i="34"/>
  <c r="AA69" i="34"/>
  <c r="AP69" i="34"/>
  <c r="AR69" i="34"/>
  <c r="AS69" i="34"/>
  <c r="AT69" i="34"/>
  <c r="D70" i="34"/>
  <c r="E70" i="34"/>
  <c r="H69" i="34" s="1"/>
  <c r="I69" i="34" s="1"/>
  <c r="J69" i="34" s="1"/>
  <c r="B73" i="34"/>
  <c r="D73" i="34"/>
  <c r="E74" i="34" s="1"/>
  <c r="H73" i="34" s="1"/>
  <c r="I73" i="34" s="1"/>
  <c r="J73" i="34" s="1"/>
  <c r="K73" i="34"/>
  <c r="AA73" i="34"/>
  <c r="AP73" i="34"/>
  <c r="AR73" i="34"/>
  <c r="AT73" i="34"/>
  <c r="B74" i="34"/>
  <c r="D74" i="34"/>
  <c r="I74" i="34"/>
  <c r="J74" i="34" s="1"/>
  <c r="K74" i="34"/>
  <c r="AA74" i="34"/>
  <c r="AP74" i="34"/>
  <c r="AR74" i="34"/>
  <c r="AT74" i="34"/>
  <c r="B75" i="34"/>
  <c r="AS74" i="34" s="1"/>
  <c r="E75" i="34"/>
  <c r="H74" i="34" s="1"/>
  <c r="K75" i="34"/>
  <c r="L75" i="34" s="1"/>
  <c r="AA75" i="34"/>
  <c r="AP75" i="34"/>
  <c r="AR75" i="34"/>
  <c r="AS75" i="34"/>
  <c r="AT75" i="34"/>
  <c r="D76" i="34"/>
  <c r="K76" i="34"/>
  <c r="AA76" i="34"/>
  <c r="AP76" i="34"/>
  <c r="AR76" i="34"/>
  <c r="AS76" i="34"/>
  <c r="AT76" i="34"/>
  <c r="D77" i="34"/>
  <c r="I77" i="34"/>
  <c r="J77" i="34" s="1"/>
  <c r="K77" i="34"/>
  <c r="AA77" i="34"/>
  <c r="AP77" i="34"/>
  <c r="AR77" i="34"/>
  <c r="AS77" i="34"/>
  <c r="AT77" i="34"/>
  <c r="E78" i="34"/>
  <c r="H77" i="34" s="1"/>
  <c r="K78" i="34"/>
  <c r="L78" i="34" s="1"/>
  <c r="AA78" i="34"/>
  <c r="AP78" i="34"/>
  <c r="AR78" i="34"/>
  <c r="AS78" i="34"/>
  <c r="AT78" i="34"/>
  <c r="D79" i="34"/>
  <c r="K79" i="34"/>
  <c r="T79" i="34"/>
  <c r="AA79" i="34"/>
  <c r="AP79" i="34"/>
  <c r="AR79" i="34"/>
  <c r="AS79" i="34"/>
  <c r="AT79" i="34"/>
  <c r="D80" i="34"/>
  <c r="K80" i="34"/>
  <c r="AA80" i="34"/>
  <c r="AP80" i="34"/>
  <c r="AR80" i="34"/>
  <c r="AS80" i="34"/>
  <c r="AT80" i="34"/>
  <c r="D81" i="34"/>
  <c r="E81" i="34"/>
  <c r="H80" i="34" s="1"/>
  <c r="I80" i="34" s="1"/>
  <c r="J80" i="34" s="1"/>
  <c r="H81" i="34"/>
  <c r="I81" i="34" s="1"/>
  <c r="J81" i="34" s="1"/>
  <c r="K81" i="34"/>
  <c r="L81" i="34"/>
  <c r="AA81" i="34"/>
  <c r="AP81" i="34"/>
  <c r="AR81" i="34"/>
  <c r="AS81" i="34"/>
  <c r="AT81" i="34"/>
  <c r="E82" i="34"/>
  <c r="K82" i="34"/>
  <c r="L82" i="34" s="1"/>
  <c r="AA82" i="34"/>
  <c r="AP82" i="34"/>
  <c r="AR82" i="34"/>
  <c r="AS82" i="34"/>
  <c r="AT82" i="34"/>
  <c r="D83" i="34"/>
  <c r="E84" i="34" s="1"/>
  <c r="H83" i="34" s="1"/>
  <c r="I83" i="34" s="1"/>
  <c r="J83" i="34"/>
  <c r="K83" i="34"/>
  <c r="AA83" i="34"/>
  <c r="AP83" i="34"/>
  <c r="AR83" i="34"/>
  <c r="AS83" i="34"/>
  <c r="AT83" i="34"/>
  <c r="D84" i="34"/>
  <c r="H84" i="34"/>
  <c r="I84" i="34" s="1"/>
  <c r="J84" i="34" s="1"/>
  <c r="K84" i="34"/>
  <c r="L84" i="34"/>
  <c r="AA84" i="34"/>
  <c r="AP84" i="34"/>
  <c r="AR84" i="34"/>
  <c r="AS84" i="34"/>
  <c r="AT84" i="34"/>
  <c r="D85" i="34"/>
  <c r="D101" i="34" s="1"/>
  <c r="D117" i="34" s="1"/>
  <c r="D133" i="34" s="1"/>
  <c r="E85" i="34"/>
  <c r="B89" i="34"/>
  <c r="K89" i="34" s="1"/>
  <c r="D89" i="34"/>
  <c r="L89" i="34"/>
  <c r="O89" i="34" s="1"/>
  <c r="AM89" i="34"/>
  <c r="B90" i="34"/>
  <c r="T89" i="34" s="1"/>
  <c r="D90" i="34"/>
  <c r="H90" i="34"/>
  <c r="I90" i="34" s="1"/>
  <c r="J90" i="34" s="1"/>
  <c r="T90" i="34"/>
  <c r="AK90" i="34"/>
  <c r="AM90" i="34"/>
  <c r="B91" i="34"/>
  <c r="AL90" i="34" s="1"/>
  <c r="E91" i="34"/>
  <c r="K91" i="34"/>
  <c r="L91" i="34"/>
  <c r="T91" i="34"/>
  <c r="AK91" i="34"/>
  <c r="AL91" i="34"/>
  <c r="AM91" i="34"/>
  <c r="K92" i="34"/>
  <c r="L92" i="34"/>
  <c r="R92" i="34" s="1"/>
  <c r="T92" i="34"/>
  <c r="AK92" i="34"/>
  <c r="AL92" i="34"/>
  <c r="AM92" i="34"/>
  <c r="D93" i="34"/>
  <c r="E94" i="34" s="1"/>
  <c r="H93" i="34" s="1"/>
  <c r="I93" i="34"/>
  <c r="J93" i="34" s="1"/>
  <c r="K93" i="34"/>
  <c r="L93" i="34" s="1"/>
  <c r="R93" i="34" s="1"/>
  <c r="T93" i="34"/>
  <c r="AK93" i="34"/>
  <c r="AL93" i="34"/>
  <c r="AM93" i="34"/>
  <c r="K94" i="34"/>
  <c r="L94" i="34" s="1"/>
  <c r="T94" i="34"/>
  <c r="AK94" i="34"/>
  <c r="AL94" i="34"/>
  <c r="AM94" i="34"/>
  <c r="K95" i="34"/>
  <c r="L95" i="34" s="1"/>
  <c r="T95" i="34"/>
  <c r="AK95" i="34"/>
  <c r="AL95" i="34"/>
  <c r="AM95" i="34"/>
  <c r="D96" i="34"/>
  <c r="H96" i="34"/>
  <c r="I96" i="34" s="1"/>
  <c r="J96" i="34" s="1"/>
  <c r="K96" i="34"/>
  <c r="L96" i="34"/>
  <c r="T96" i="34"/>
  <c r="AK96" i="34"/>
  <c r="AL96" i="34"/>
  <c r="AM96" i="34"/>
  <c r="D97" i="34"/>
  <c r="E97" i="34"/>
  <c r="I97" i="34"/>
  <c r="J97" i="34" s="1"/>
  <c r="K97" i="34"/>
  <c r="L97" i="34"/>
  <c r="R97" i="34" s="1"/>
  <c r="T97" i="34"/>
  <c r="AK97" i="34"/>
  <c r="AL97" i="34"/>
  <c r="AM97" i="34"/>
  <c r="E98" i="34"/>
  <c r="H97" i="34" s="1"/>
  <c r="K98" i="34"/>
  <c r="L98" i="34" s="1"/>
  <c r="T98" i="34"/>
  <c r="AK98" i="34"/>
  <c r="AL98" i="34"/>
  <c r="AM98" i="34"/>
  <c r="D99" i="34"/>
  <c r="D115" i="34" s="1"/>
  <c r="K99" i="34"/>
  <c r="L99" i="34" s="1"/>
  <c r="T99" i="34"/>
  <c r="AK99" i="34"/>
  <c r="AL99" i="34"/>
  <c r="AM99" i="34"/>
  <c r="D100" i="34"/>
  <c r="K100" i="34"/>
  <c r="L100" i="34" s="1"/>
  <c r="T100" i="34"/>
  <c r="AK100" i="34"/>
  <c r="AL100" i="34"/>
  <c r="AM100" i="34"/>
  <c r="E101" i="34"/>
  <c r="H100" i="34" s="1"/>
  <c r="I100" i="34" s="1"/>
  <c r="J100" i="34" s="1"/>
  <c r="B105" i="34"/>
  <c r="K105" i="34"/>
  <c r="L105" i="34"/>
  <c r="R105" i="34" s="1"/>
  <c r="AG105" i="34"/>
  <c r="AS105" i="34"/>
  <c r="AU105" i="34"/>
  <c r="AW105" i="34"/>
  <c r="B106" i="34"/>
  <c r="T105" i="34" s="1"/>
  <c r="D106" i="34"/>
  <c r="E107" i="34" s="1"/>
  <c r="H106" i="34" s="1"/>
  <c r="I106" i="34" s="1"/>
  <c r="J106" i="34" s="1"/>
  <c r="K106" i="34"/>
  <c r="L106" i="34" s="1"/>
  <c r="T106" i="34"/>
  <c r="AG106" i="34"/>
  <c r="AS106" i="34"/>
  <c r="AU106" i="34"/>
  <c r="AW106" i="34"/>
  <c r="B107" i="34"/>
  <c r="K107" i="34"/>
  <c r="L107" i="34" s="1"/>
  <c r="R107" i="34"/>
  <c r="T107" i="34"/>
  <c r="AG107" i="34"/>
  <c r="AS107" i="34"/>
  <c r="AU107" i="34"/>
  <c r="AW107" i="34"/>
  <c r="K108" i="34"/>
  <c r="L108" i="34"/>
  <c r="R108" i="34" s="1"/>
  <c r="T108" i="34"/>
  <c r="AG108" i="34"/>
  <c r="AS108" i="34"/>
  <c r="AU108" i="34"/>
  <c r="AV108" i="34"/>
  <c r="AW108" i="34"/>
  <c r="D109" i="34"/>
  <c r="K109" i="34"/>
  <c r="L109" i="34" s="1"/>
  <c r="T109" i="34"/>
  <c r="AG109" i="34"/>
  <c r="AS109" i="34"/>
  <c r="AU109" i="34"/>
  <c r="AW109" i="34"/>
  <c r="K110" i="34"/>
  <c r="L110" i="34" s="1"/>
  <c r="R110" i="34"/>
  <c r="T110" i="34"/>
  <c r="AG110" i="34"/>
  <c r="AS110" i="34"/>
  <c r="AU110" i="34"/>
  <c r="AW110" i="34"/>
  <c r="K111" i="34"/>
  <c r="L111" i="34" s="1"/>
  <c r="T111" i="34"/>
  <c r="AG111" i="34"/>
  <c r="AS111" i="34"/>
  <c r="AU111" i="34"/>
  <c r="AV111" i="34"/>
  <c r="AW111" i="34"/>
  <c r="D112" i="34"/>
  <c r="E113" i="34" s="1"/>
  <c r="H112" i="34" s="1"/>
  <c r="I112" i="34" s="1"/>
  <c r="J112" i="34" s="1"/>
  <c r="K112" i="34"/>
  <c r="L112" i="34" s="1"/>
  <c r="T112" i="34"/>
  <c r="AG112" i="34"/>
  <c r="AS112" i="34"/>
  <c r="AU112" i="34"/>
  <c r="AW112" i="34"/>
  <c r="D113" i="34"/>
  <c r="K113" i="34"/>
  <c r="L113" i="34"/>
  <c r="T113" i="34"/>
  <c r="AG113" i="34"/>
  <c r="AS113" i="34"/>
  <c r="AU113" i="34"/>
  <c r="AW113" i="34"/>
  <c r="K114" i="34"/>
  <c r="L114" i="34"/>
  <c r="R114" i="34" s="1"/>
  <c r="T114" i="34"/>
  <c r="AG114" i="34"/>
  <c r="AS114" i="34"/>
  <c r="AU114" i="34"/>
  <c r="AW114" i="34"/>
  <c r="K115" i="34"/>
  <c r="L115" i="34"/>
  <c r="T115" i="34"/>
  <c r="AG115" i="34"/>
  <c r="AS115" i="34"/>
  <c r="AU115" i="34"/>
  <c r="AW115" i="34"/>
  <c r="D116" i="34"/>
  <c r="K116" i="34"/>
  <c r="L116" i="34" s="1"/>
  <c r="T116" i="34"/>
  <c r="AG116" i="34"/>
  <c r="AS116" i="34"/>
  <c r="AU116" i="34"/>
  <c r="AW116" i="34"/>
  <c r="B121" i="34"/>
  <c r="T121" i="34"/>
  <c r="AG121" i="34"/>
  <c r="AS121" i="34"/>
  <c r="AW121" i="34"/>
  <c r="AZ121" i="34"/>
  <c r="B122" i="34"/>
  <c r="D122" i="34"/>
  <c r="T122" i="34"/>
  <c r="AG122" i="34"/>
  <c r="AS122" i="34"/>
  <c r="AW122" i="34"/>
  <c r="AZ122" i="34"/>
  <c r="B123" i="34"/>
  <c r="AV122" i="34" s="1"/>
  <c r="T123" i="34"/>
  <c r="AG123" i="34"/>
  <c r="AS123" i="34"/>
  <c r="AV123" i="34"/>
  <c r="AW123" i="34"/>
  <c r="AZ123" i="34"/>
  <c r="K124" i="34"/>
  <c r="L124" i="34" s="1"/>
  <c r="T124" i="34"/>
  <c r="AG124" i="34"/>
  <c r="AS124" i="34"/>
  <c r="AU124" i="34"/>
  <c r="AV124" i="34"/>
  <c r="AW124" i="34"/>
  <c r="AZ124" i="34"/>
  <c r="K125" i="34"/>
  <c r="L125" i="34" s="1"/>
  <c r="T125" i="34"/>
  <c r="AG125" i="34"/>
  <c r="AS125" i="34"/>
  <c r="AU125" i="34"/>
  <c r="AV125" i="34"/>
  <c r="AW125" i="34"/>
  <c r="AZ125" i="34"/>
  <c r="T126" i="34"/>
  <c r="AG126" i="34"/>
  <c r="AS126" i="34"/>
  <c r="AV126" i="34"/>
  <c r="AW126" i="34"/>
  <c r="AZ126" i="34"/>
  <c r="T127" i="34"/>
  <c r="AG127" i="34"/>
  <c r="AS127" i="34"/>
  <c r="AV127" i="34"/>
  <c r="AW127" i="34"/>
  <c r="AZ127" i="34"/>
  <c r="T128" i="34"/>
  <c r="AG128" i="34"/>
  <c r="AS128" i="34"/>
  <c r="AV128" i="34"/>
  <c r="AW128" i="34"/>
  <c r="AZ128" i="34"/>
  <c r="T129" i="34"/>
  <c r="AG129" i="34"/>
  <c r="AS129" i="34"/>
  <c r="AU129" i="34"/>
  <c r="AV129" i="34"/>
  <c r="AW129" i="34"/>
  <c r="AZ129" i="34"/>
  <c r="T130" i="34"/>
  <c r="AG130" i="34"/>
  <c r="AS130" i="34"/>
  <c r="AU130" i="34"/>
  <c r="AV130" i="34"/>
  <c r="AW130" i="34"/>
  <c r="AZ130" i="34"/>
  <c r="T131" i="34"/>
  <c r="AG131" i="34"/>
  <c r="AS131" i="34"/>
  <c r="AV131" i="34"/>
  <c r="AW131" i="34"/>
  <c r="AZ131" i="34"/>
  <c r="T132" i="34"/>
  <c r="AG132" i="34"/>
  <c r="AS132" i="34"/>
  <c r="AV132" i="34"/>
  <c r="AW132" i="34"/>
  <c r="AZ132" i="34"/>
  <c r="B136" i="34"/>
  <c r="T136" i="34"/>
  <c r="AG136" i="34"/>
  <c r="AS136" i="34"/>
  <c r="AW136" i="34"/>
  <c r="B137" i="34"/>
  <c r="T137" i="34"/>
  <c r="AG137" i="34"/>
  <c r="AS137" i="34"/>
  <c r="AV137" i="34"/>
  <c r="AW137" i="34"/>
  <c r="B138" i="34"/>
  <c r="AV136" i="34" s="1"/>
  <c r="T138" i="34"/>
  <c r="AG138" i="34"/>
  <c r="AS138" i="34"/>
  <c r="AV138" i="34"/>
  <c r="AW138" i="34"/>
  <c r="T139" i="34"/>
  <c r="AG139" i="34"/>
  <c r="AS139" i="34"/>
  <c r="AV139" i="34"/>
  <c r="AW139" i="34"/>
  <c r="T140" i="34"/>
  <c r="AG140" i="34"/>
  <c r="AS140" i="34"/>
  <c r="AV140" i="34"/>
  <c r="AW140" i="34"/>
  <c r="T141" i="34"/>
  <c r="AG141" i="34"/>
  <c r="AS141" i="34"/>
  <c r="AV141" i="34"/>
  <c r="AW141" i="34"/>
  <c r="T142" i="34"/>
  <c r="AG142" i="34"/>
  <c r="AS142" i="34"/>
  <c r="AV142" i="34"/>
  <c r="AW142" i="34"/>
  <c r="T143" i="34"/>
  <c r="AG143" i="34"/>
  <c r="AS143" i="34"/>
  <c r="AV143" i="34"/>
  <c r="AW143" i="34"/>
  <c r="K144" i="34"/>
  <c r="L144" i="34" s="1"/>
  <c r="T144" i="34"/>
  <c r="AG144" i="34"/>
  <c r="AS144" i="34"/>
  <c r="AV144" i="34"/>
  <c r="AW144" i="34"/>
  <c r="T145" i="34"/>
  <c r="AG145" i="34"/>
  <c r="AS145" i="34"/>
  <c r="AV145" i="34"/>
  <c r="AW145" i="34"/>
  <c r="T146" i="34"/>
  <c r="AG146" i="34"/>
  <c r="AS146" i="34"/>
  <c r="AV146" i="34"/>
  <c r="AW146" i="34"/>
  <c r="K147" i="34"/>
  <c r="L147" i="34" s="1"/>
  <c r="T147" i="34"/>
  <c r="AG147" i="34"/>
  <c r="AS147" i="34"/>
  <c r="AV147" i="34"/>
  <c r="AW147" i="34"/>
  <c r="D148" i="34"/>
  <c r="E148" i="27"/>
  <c r="AW147" i="27"/>
  <c r="AS147" i="27"/>
  <c r="AG147" i="27"/>
  <c r="H147" i="27"/>
  <c r="I147" i="27" s="1"/>
  <c r="J147" i="27" s="1"/>
  <c r="E147" i="27"/>
  <c r="AW146" i="27"/>
  <c r="AS146" i="27"/>
  <c r="AG146" i="27"/>
  <c r="T146" i="27"/>
  <c r="I146" i="27"/>
  <c r="J146" i="27" s="1"/>
  <c r="H146" i="27"/>
  <c r="E146" i="27"/>
  <c r="AW145" i="27"/>
  <c r="AV145" i="27"/>
  <c r="AU145" i="27"/>
  <c r="AS145" i="27"/>
  <c r="AG145" i="27"/>
  <c r="H145" i="27"/>
  <c r="I145" i="27" s="1"/>
  <c r="J145" i="27" s="1"/>
  <c r="E145" i="27"/>
  <c r="H144" i="27" s="1"/>
  <c r="I144" i="27" s="1"/>
  <c r="J144" i="27" s="1"/>
  <c r="AW144" i="27"/>
  <c r="AS144" i="27"/>
  <c r="AG144" i="27"/>
  <c r="K144" i="27"/>
  <c r="L144" i="27" s="1"/>
  <c r="E144" i="27"/>
  <c r="AW143" i="27"/>
  <c r="AS143" i="27"/>
  <c r="AG143" i="27"/>
  <c r="T143" i="27"/>
  <c r="H143" i="27"/>
  <c r="I143" i="27" s="1"/>
  <c r="J143" i="27" s="1"/>
  <c r="E143" i="27"/>
  <c r="AW142" i="27"/>
  <c r="AS142" i="27"/>
  <c r="AG142" i="27"/>
  <c r="T142" i="27"/>
  <c r="I142" i="27"/>
  <c r="J142" i="27" s="1"/>
  <c r="H142" i="27"/>
  <c r="E142" i="27"/>
  <c r="AW141" i="27"/>
  <c r="AV141" i="27"/>
  <c r="AU141" i="27"/>
  <c r="AS141" i="27"/>
  <c r="AG141" i="27"/>
  <c r="H141" i="27"/>
  <c r="I141" i="27" s="1"/>
  <c r="J141" i="27" s="1"/>
  <c r="E141" i="27"/>
  <c r="H140" i="27" s="1"/>
  <c r="I140" i="27" s="1"/>
  <c r="J140" i="27" s="1"/>
  <c r="AW140" i="27"/>
  <c r="AS140" i="27"/>
  <c r="AG140" i="27"/>
  <c r="T140" i="27"/>
  <c r="K140" i="27"/>
  <c r="L140" i="27" s="1"/>
  <c r="E140" i="27"/>
  <c r="H139" i="27" s="1"/>
  <c r="I139" i="27" s="1"/>
  <c r="J139" i="27" s="1"/>
  <c r="AW139" i="27"/>
  <c r="AU139" i="27"/>
  <c r="AS139" i="27"/>
  <c r="AG139" i="27"/>
  <c r="T139" i="27"/>
  <c r="E139" i="27"/>
  <c r="H138" i="27" s="1"/>
  <c r="I138" i="27" s="1"/>
  <c r="J138" i="27" s="1"/>
  <c r="AW138" i="27"/>
  <c r="AU138" i="27"/>
  <c r="AS138" i="27"/>
  <c r="AG138" i="27"/>
  <c r="K138" i="27"/>
  <c r="L138" i="27" s="1"/>
  <c r="E138" i="27"/>
  <c r="B138" i="27"/>
  <c r="AV144" i="27" s="1"/>
  <c r="AW137" i="27"/>
  <c r="AV137" i="27"/>
  <c r="AS137" i="27"/>
  <c r="AG137" i="27"/>
  <c r="T137" i="27"/>
  <c r="L137" i="27"/>
  <c r="R137" i="27" s="1"/>
  <c r="K137" i="27"/>
  <c r="H137" i="27"/>
  <c r="I137" i="27" s="1"/>
  <c r="J137" i="27" s="1"/>
  <c r="E137" i="27"/>
  <c r="B137" i="27"/>
  <c r="T138" i="27" s="1"/>
  <c r="AW136" i="27"/>
  <c r="AS136" i="27"/>
  <c r="AG136" i="27"/>
  <c r="T136" i="27"/>
  <c r="H136" i="27"/>
  <c r="I136" i="27" s="1"/>
  <c r="J136" i="27" s="1"/>
  <c r="B136" i="27"/>
  <c r="AU137" i="27" s="1"/>
  <c r="E133" i="27"/>
  <c r="AZ132" i="27"/>
  <c r="AW132" i="27"/>
  <c r="AV132" i="27"/>
  <c r="AU132" i="27"/>
  <c r="AS132" i="27"/>
  <c r="AG132" i="27"/>
  <c r="H132" i="27"/>
  <c r="I132" i="27" s="1"/>
  <c r="J132" i="27" s="1"/>
  <c r="E132" i="27"/>
  <c r="H131" i="27" s="1"/>
  <c r="I131" i="27" s="1"/>
  <c r="J131" i="27" s="1"/>
  <c r="AZ131" i="27"/>
  <c r="AW131" i="27"/>
  <c r="AS131" i="27"/>
  <c r="AG131" i="27"/>
  <c r="E131" i="27"/>
  <c r="AZ130" i="27"/>
  <c r="AW130" i="27"/>
  <c r="AU130" i="27"/>
  <c r="AS130" i="27"/>
  <c r="AG130" i="27"/>
  <c r="K130" i="27"/>
  <c r="J130" i="27"/>
  <c r="I130" i="27"/>
  <c r="H130" i="27"/>
  <c r="E130" i="27"/>
  <c r="H129" i="27" s="1"/>
  <c r="I129" i="27" s="1"/>
  <c r="J129" i="27" s="1"/>
  <c r="AZ129" i="27"/>
  <c r="AW129" i="27"/>
  <c r="AS129" i="27"/>
  <c r="AG129" i="27"/>
  <c r="K129" i="27"/>
  <c r="L129" i="27" s="1"/>
  <c r="E129" i="27"/>
  <c r="AZ128" i="27"/>
  <c r="AW128" i="27"/>
  <c r="AU128" i="27"/>
  <c r="AS128" i="27"/>
  <c r="AG128" i="27"/>
  <c r="I128" i="27"/>
  <c r="J128" i="27" s="1"/>
  <c r="H128" i="27"/>
  <c r="E128" i="27"/>
  <c r="H127" i="27" s="1"/>
  <c r="I127" i="27" s="1"/>
  <c r="J127" i="27" s="1"/>
  <c r="AZ127" i="27"/>
  <c r="AW127" i="27"/>
  <c r="AU127" i="27"/>
  <c r="AS127" i="27"/>
  <c r="AG127" i="27"/>
  <c r="E127" i="27"/>
  <c r="H126" i="27" s="1"/>
  <c r="I126" i="27" s="1"/>
  <c r="J126" i="27" s="1"/>
  <c r="AZ126" i="27"/>
  <c r="AW126" i="27"/>
  <c r="AS126" i="27"/>
  <c r="AG126" i="27"/>
  <c r="K126" i="27"/>
  <c r="L126" i="27" s="1"/>
  <c r="E126" i="27"/>
  <c r="AZ125" i="27"/>
  <c r="AW125" i="27"/>
  <c r="AS125" i="27"/>
  <c r="AG125" i="27"/>
  <c r="I125" i="27"/>
  <c r="J125" i="27" s="1"/>
  <c r="H125" i="27"/>
  <c r="E125" i="27"/>
  <c r="AZ124" i="27"/>
  <c r="AW124" i="27"/>
  <c r="AV124" i="27"/>
  <c r="AS124" i="27"/>
  <c r="AG124" i="27"/>
  <c r="K124" i="27"/>
  <c r="I124" i="27"/>
  <c r="J124" i="27" s="1"/>
  <c r="H124" i="27"/>
  <c r="E124" i="27"/>
  <c r="AZ123" i="27"/>
  <c r="AW123" i="27"/>
  <c r="AS123" i="27"/>
  <c r="AG123" i="27"/>
  <c r="H123" i="27"/>
  <c r="I123" i="27" s="1"/>
  <c r="J123" i="27" s="1"/>
  <c r="E123" i="27"/>
  <c r="B123" i="27"/>
  <c r="AV129" i="27" s="1"/>
  <c r="AZ122" i="27"/>
  <c r="AW122" i="27"/>
  <c r="AU122" i="27"/>
  <c r="AS122" i="27"/>
  <c r="AG122" i="27"/>
  <c r="K122" i="27"/>
  <c r="I122" i="27"/>
  <c r="J122" i="27" s="1"/>
  <c r="H122" i="27"/>
  <c r="E122" i="27"/>
  <c r="H121" i="27" s="1"/>
  <c r="I121" i="27" s="1"/>
  <c r="J121" i="27" s="1"/>
  <c r="B122" i="27"/>
  <c r="AZ121" i="27"/>
  <c r="AW121" i="27"/>
  <c r="AS121" i="27"/>
  <c r="AG121" i="27"/>
  <c r="L121" i="27"/>
  <c r="R121" i="27" s="1"/>
  <c r="K121" i="27"/>
  <c r="B121" i="27"/>
  <c r="AU124" i="27" s="1"/>
  <c r="E117" i="27"/>
  <c r="AW116" i="27"/>
  <c r="AS116" i="27"/>
  <c r="AG116" i="27"/>
  <c r="T116" i="27"/>
  <c r="I116" i="27"/>
  <c r="J116" i="27" s="1"/>
  <c r="H116" i="27"/>
  <c r="E116" i="27"/>
  <c r="AW115" i="27"/>
  <c r="AV115" i="27"/>
  <c r="AU115" i="27"/>
  <c r="AS115" i="27"/>
  <c r="AG115" i="27"/>
  <c r="K115" i="27"/>
  <c r="L115" i="27" s="1"/>
  <c r="H115" i="27"/>
  <c r="I115" i="27" s="1"/>
  <c r="J115" i="27" s="1"/>
  <c r="E115" i="27"/>
  <c r="H114" i="27" s="1"/>
  <c r="I114" i="27" s="1"/>
  <c r="J114" i="27" s="1"/>
  <c r="AW114" i="27"/>
  <c r="AS114" i="27"/>
  <c r="AG114" i="27"/>
  <c r="T114" i="27"/>
  <c r="K114" i="27"/>
  <c r="L114" i="27" s="1"/>
  <c r="E114" i="27"/>
  <c r="AW113" i="27"/>
  <c r="AU113" i="27"/>
  <c r="AS113" i="27"/>
  <c r="AG113" i="27"/>
  <c r="I113" i="27"/>
  <c r="J113" i="27" s="1"/>
  <c r="H113" i="27"/>
  <c r="E113" i="27"/>
  <c r="H112" i="27" s="1"/>
  <c r="I112" i="27" s="1"/>
  <c r="J112" i="27" s="1"/>
  <c r="AW112" i="27"/>
  <c r="AU112" i="27"/>
  <c r="AS112" i="27"/>
  <c r="AG112" i="27"/>
  <c r="K112" i="27"/>
  <c r="L112" i="27" s="1"/>
  <c r="E112" i="27"/>
  <c r="AW111" i="27"/>
  <c r="AV111" i="27"/>
  <c r="AU111" i="27"/>
  <c r="AS111" i="27"/>
  <c r="AG111" i="27"/>
  <c r="K111" i="27"/>
  <c r="L111" i="27" s="1"/>
  <c r="I111" i="27"/>
  <c r="J111" i="27" s="1"/>
  <c r="H111" i="27"/>
  <c r="E111" i="27"/>
  <c r="H110" i="27" s="1"/>
  <c r="I110" i="27" s="1"/>
  <c r="J110" i="27" s="1"/>
  <c r="AW110" i="27"/>
  <c r="AS110" i="27"/>
  <c r="AG110" i="27"/>
  <c r="T110" i="27"/>
  <c r="L110" i="27"/>
  <c r="K110" i="27"/>
  <c r="E110" i="27"/>
  <c r="AW109" i="27"/>
  <c r="AU109" i="27"/>
  <c r="AS109" i="27"/>
  <c r="AG109" i="27"/>
  <c r="H109" i="27"/>
  <c r="I109" i="27" s="1"/>
  <c r="J109" i="27" s="1"/>
  <c r="E109" i="27"/>
  <c r="H108" i="27" s="1"/>
  <c r="I108" i="27" s="1"/>
  <c r="J108" i="27" s="1"/>
  <c r="AW108" i="27"/>
  <c r="AV108" i="27"/>
  <c r="AS108" i="27"/>
  <c r="AG108" i="27"/>
  <c r="K108" i="27"/>
  <c r="L108" i="27" s="1"/>
  <c r="E108" i="27"/>
  <c r="AW107" i="27"/>
  <c r="AV107" i="27"/>
  <c r="AS107" i="27"/>
  <c r="AG107" i="27"/>
  <c r="H107" i="27"/>
  <c r="I107" i="27" s="1"/>
  <c r="J107" i="27" s="1"/>
  <c r="E107" i="27"/>
  <c r="B107" i="27"/>
  <c r="AV114" i="27" s="1"/>
  <c r="AW106" i="27"/>
  <c r="AV106" i="27"/>
  <c r="AS106" i="27"/>
  <c r="AG106" i="27"/>
  <c r="H106" i="27"/>
  <c r="I106" i="27" s="1"/>
  <c r="J106" i="27" s="1"/>
  <c r="E106" i="27"/>
  <c r="B106" i="27"/>
  <c r="T112" i="27" s="1"/>
  <c r="AW105" i="27"/>
  <c r="AV105" i="27"/>
  <c r="AS105" i="27"/>
  <c r="AG105" i="27"/>
  <c r="T105" i="27"/>
  <c r="I105" i="27"/>
  <c r="J105" i="27" s="1"/>
  <c r="H105" i="27"/>
  <c r="B105" i="27"/>
  <c r="AU107" i="27" s="1"/>
  <c r="E101" i="27"/>
  <c r="AM100" i="27"/>
  <c r="AL100" i="27"/>
  <c r="H100" i="27"/>
  <c r="I100" i="27" s="1"/>
  <c r="J100" i="27" s="1"/>
  <c r="E100" i="27"/>
  <c r="H99" i="27" s="1"/>
  <c r="AM99" i="27"/>
  <c r="K99" i="27"/>
  <c r="L99" i="27" s="1"/>
  <c r="I99" i="27"/>
  <c r="J99" i="27" s="1"/>
  <c r="E99" i="27"/>
  <c r="AM98" i="27"/>
  <c r="T98" i="27"/>
  <c r="K98" i="27"/>
  <c r="L98" i="27" s="1"/>
  <c r="H98" i="27"/>
  <c r="I98" i="27" s="1"/>
  <c r="J98" i="27" s="1"/>
  <c r="E98" i="27"/>
  <c r="AM97" i="27"/>
  <c r="H97" i="27"/>
  <c r="I97" i="27" s="1"/>
  <c r="J97" i="27" s="1"/>
  <c r="E97" i="27"/>
  <c r="AM96" i="27"/>
  <c r="AL96" i="27"/>
  <c r="H96" i="27"/>
  <c r="I96" i="27" s="1"/>
  <c r="J96" i="27" s="1"/>
  <c r="E96" i="27"/>
  <c r="AM95" i="27"/>
  <c r="T95" i="27"/>
  <c r="H95" i="27"/>
  <c r="I95" i="27" s="1"/>
  <c r="J95" i="27" s="1"/>
  <c r="E95" i="27"/>
  <c r="H94" i="27" s="1"/>
  <c r="I94" i="27" s="1"/>
  <c r="J94" i="27" s="1"/>
  <c r="AM94" i="27"/>
  <c r="AK94" i="27"/>
  <c r="E94" i="27"/>
  <c r="AM93" i="27"/>
  <c r="AL93" i="27"/>
  <c r="AK93" i="27"/>
  <c r="H93" i="27"/>
  <c r="I93" i="27" s="1"/>
  <c r="J93" i="27" s="1"/>
  <c r="E93" i="27"/>
  <c r="AM92" i="27"/>
  <c r="H92" i="27"/>
  <c r="I92" i="27" s="1"/>
  <c r="J92" i="27" s="1"/>
  <c r="E92" i="27"/>
  <c r="AM91" i="27"/>
  <c r="T91" i="27"/>
  <c r="L91" i="27"/>
  <c r="K91" i="27"/>
  <c r="J91" i="27"/>
  <c r="H91" i="27"/>
  <c r="I91" i="27" s="1"/>
  <c r="E91" i="27"/>
  <c r="B91" i="27"/>
  <c r="AL99" i="27" s="1"/>
  <c r="AM90" i="27"/>
  <c r="AL90" i="27"/>
  <c r="H90" i="27"/>
  <c r="I90" i="27" s="1"/>
  <c r="J90" i="27" s="1"/>
  <c r="E90" i="27"/>
  <c r="B90" i="27"/>
  <c r="T94" i="27" s="1"/>
  <c r="AM89" i="27"/>
  <c r="AL89" i="27"/>
  <c r="T89" i="27"/>
  <c r="H89" i="27"/>
  <c r="I89" i="27" s="1"/>
  <c r="J89" i="27" s="1"/>
  <c r="B89" i="27"/>
  <c r="AK100" i="27" s="1"/>
  <c r="E85" i="27"/>
  <c r="AT84" i="27"/>
  <c r="AS84" i="27"/>
  <c r="AR84" i="27"/>
  <c r="AP84" i="27"/>
  <c r="AA84" i="27"/>
  <c r="H84" i="27"/>
  <c r="I84" i="27" s="1"/>
  <c r="J84" i="27" s="1"/>
  <c r="E84" i="27"/>
  <c r="H83" i="27" s="1"/>
  <c r="I83" i="27" s="1"/>
  <c r="J83" i="27" s="1"/>
  <c r="AT83" i="27"/>
  <c r="AP83" i="27"/>
  <c r="AA83" i="27"/>
  <c r="E83" i="27"/>
  <c r="AT82" i="27"/>
  <c r="AP82" i="27"/>
  <c r="AA82" i="27"/>
  <c r="I82" i="27"/>
  <c r="J82" i="27" s="1"/>
  <c r="H82" i="27"/>
  <c r="E82" i="27"/>
  <c r="H81" i="27" s="1"/>
  <c r="I81" i="27" s="1"/>
  <c r="J81" i="27" s="1"/>
  <c r="AT81" i="27"/>
  <c r="AP81" i="27"/>
  <c r="AA81" i="27"/>
  <c r="E81" i="27"/>
  <c r="AT80" i="27"/>
  <c r="AS80" i="27"/>
  <c r="AP80" i="27"/>
  <c r="AA80" i="27"/>
  <c r="I80" i="27"/>
  <c r="J80" i="27" s="1"/>
  <c r="H80" i="27"/>
  <c r="E80" i="27"/>
  <c r="H79" i="27" s="1"/>
  <c r="I79" i="27" s="1"/>
  <c r="J79" i="27" s="1"/>
  <c r="AT79" i="27"/>
  <c r="AP79" i="27"/>
  <c r="AA79" i="27"/>
  <c r="T79" i="27"/>
  <c r="E79" i="27"/>
  <c r="AT78" i="27"/>
  <c r="AP78" i="27"/>
  <c r="AA78" i="27"/>
  <c r="H78" i="27"/>
  <c r="I78" i="27" s="1"/>
  <c r="J78" i="27" s="1"/>
  <c r="E78" i="27"/>
  <c r="AT77" i="27"/>
  <c r="AP77" i="27"/>
  <c r="AA77" i="27"/>
  <c r="H77" i="27"/>
  <c r="I77" i="27" s="1"/>
  <c r="J77" i="27" s="1"/>
  <c r="E77" i="27"/>
  <c r="AT76" i="27"/>
  <c r="AS76" i="27"/>
  <c r="AP76" i="27"/>
  <c r="AA76" i="27"/>
  <c r="I76" i="27"/>
  <c r="J76" i="27" s="1"/>
  <c r="H76" i="27"/>
  <c r="E76" i="27"/>
  <c r="H75" i="27" s="1"/>
  <c r="I75" i="27" s="1"/>
  <c r="J75" i="27" s="1"/>
  <c r="AT75" i="27"/>
  <c r="AP75" i="27"/>
  <c r="AA75" i="27"/>
  <c r="E75" i="27"/>
  <c r="B75" i="27"/>
  <c r="AS83" i="27" s="1"/>
  <c r="AT74" i="27"/>
  <c r="AS74" i="27"/>
  <c r="AP74" i="27"/>
  <c r="AA74" i="27"/>
  <c r="T74" i="27"/>
  <c r="H74" i="27"/>
  <c r="I74" i="27" s="1"/>
  <c r="J74" i="27" s="1"/>
  <c r="E74" i="27"/>
  <c r="B74" i="27"/>
  <c r="T81" i="27" s="1"/>
  <c r="AT73" i="27"/>
  <c r="AS73" i="27"/>
  <c r="AP73" i="27"/>
  <c r="AA73" i="27"/>
  <c r="T73" i="27"/>
  <c r="H73" i="27"/>
  <c r="I73" i="27" s="1"/>
  <c r="J73" i="27" s="1"/>
  <c r="B73" i="27"/>
  <c r="AR80" i="27" s="1"/>
  <c r="E70" i="27"/>
  <c r="H69" i="27" s="1"/>
  <c r="I69" i="27" s="1"/>
  <c r="J69" i="27" s="1"/>
  <c r="AT69" i="27"/>
  <c r="AP69" i="27"/>
  <c r="AA69" i="27"/>
  <c r="L69" i="27"/>
  <c r="E69" i="27"/>
  <c r="AT68" i="27"/>
  <c r="AP68" i="27"/>
  <c r="AA68" i="27"/>
  <c r="T68" i="27"/>
  <c r="H68" i="27"/>
  <c r="I68" i="27" s="1"/>
  <c r="J68" i="27" s="1"/>
  <c r="E68" i="27"/>
  <c r="AT67" i="27"/>
  <c r="AR67" i="27"/>
  <c r="AP67" i="27"/>
  <c r="AA67" i="27"/>
  <c r="I67" i="27"/>
  <c r="J67" i="27" s="1"/>
  <c r="H67" i="27"/>
  <c r="E67" i="27"/>
  <c r="H66" i="27" s="1"/>
  <c r="AT66" i="27"/>
  <c r="AP66" i="27"/>
  <c r="AA66" i="27"/>
  <c r="K66" i="27"/>
  <c r="L66" i="27" s="1"/>
  <c r="I66" i="27"/>
  <c r="J66" i="27" s="1"/>
  <c r="E66" i="27"/>
  <c r="H65" i="27" s="1"/>
  <c r="I65" i="27" s="1"/>
  <c r="J65" i="27" s="1"/>
  <c r="AT65" i="27"/>
  <c r="AP65" i="27"/>
  <c r="AA65" i="27"/>
  <c r="E65" i="27"/>
  <c r="AT64" i="27"/>
  <c r="AP64" i="27"/>
  <c r="AA64" i="27"/>
  <c r="T64" i="27"/>
  <c r="H64" i="27"/>
  <c r="I64" i="27" s="1"/>
  <c r="J64" i="27" s="1"/>
  <c r="E64" i="27"/>
  <c r="AT63" i="27"/>
  <c r="AR63" i="27"/>
  <c r="AP63" i="27"/>
  <c r="AA63" i="27"/>
  <c r="I63" i="27"/>
  <c r="J63" i="27" s="1"/>
  <c r="H63" i="27"/>
  <c r="E63" i="27"/>
  <c r="H62" i="27" s="1"/>
  <c r="I62" i="27" s="1"/>
  <c r="J62" i="27" s="1"/>
  <c r="AT62" i="27"/>
  <c r="AP62" i="27"/>
  <c r="AA62" i="27"/>
  <c r="K62" i="27"/>
  <c r="L62" i="27" s="1"/>
  <c r="E62" i="27"/>
  <c r="AT61" i="27"/>
  <c r="AP61" i="27"/>
  <c r="AA61" i="27"/>
  <c r="H61" i="27"/>
  <c r="I61" i="27" s="1"/>
  <c r="J61" i="27" s="1"/>
  <c r="E61" i="27"/>
  <c r="H60" i="27" s="1"/>
  <c r="I60" i="27" s="1"/>
  <c r="J60" i="27" s="1"/>
  <c r="AT60" i="27"/>
  <c r="AP60" i="27"/>
  <c r="AA60" i="27"/>
  <c r="T60" i="27"/>
  <c r="E60" i="27"/>
  <c r="B60" i="27"/>
  <c r="AS66" i="27" s="1"/>
  <c r="AT59" i="27"/>
  <c r="AS59" i="27"/>
  <c r="AR59" i="27"/>
  <c r="AP59" i="27"/>
  <c r="AA59" i="27"/>
  <c r="H59" i="27"/>
  <c r="I59" i="27" s="1"/>
  <c r="J59" i="27" s="1"/>
  <c r="E59" i="27"/>
  <c r="H58" i="27" s="1"/>
  <c r="I58" i="27" s="1"/>
  <c r="J58" i="27" s="1"/>
  <c r="B59" i="27"/>
  <c r="T67" i="27" s="1"/>
  <c r="AT58" i="27"/>
  <c r="AP58" i="27"/>
  <c r="AA58" i="27"/>
  <c r="L58" i="27"/>
  <c r="R58" i="27" s="1"/>
  <c r="K58" i="27"/>
  <c r="B58" i="27"/>
  <c r="K69" i="27" s="1"/>
  <c r="E54" i="27"/>
  <c r="H53" i="27" s="1"/>
  <c r="I53" i="27" s="1"/>
  <c r="J53" i="27" s="1"/>
  <c r="AT53" i="27"/>
  <c r="AP53" i="27"/>
  <c r="AG53" i="27"/>
  <c r="AA53" i="27"/>
  <c r="E53" i="27"/>
  <c r="AT52" i="27"/>
  <c r="AP52" i="27"/>
  <c r="AG52" i="27"/>
  <c r="AA52" i="27"/>
  <c r="I52" i="27"/>
  <c r="J52" i="27" s="1"/>
  <c r="H52" i="27"/>
  <c r="E52" i="27"/>
  <c r="AT51" i="27"/>
  <c r="AP51" i="27"/>
  <c r="AG51" i="27"/>
  <c r="AA51" i="27"/>
  <c r="H51" i="27"/>
  <c r="I51" i="27" s="1"/>
  <c r="J51" i="27" s="1"/>
  <c r="E51" i="27"/>
  <c r="H50" i="27" s="1"/>
  <c r="I50" i="27" s="1"/>
  <c r="J50" i="27" s="1"/>
  <c r="AT50" i="27"/>
  <c r="AP50" i="27"/>
  <c r="AG50" i="27"/>
  <c r="AA50" i="27"/>
  <c r="E50" i="27"/>
  <c r="AT49" i="27"/>
  <c r="AS49" i="27"/>
  <c r="AR49" i="27"/>
  <c r="AP49" i="27"/>
  <c r="AG49" i="27"/>
  <c r="AA49" i="27"/>
  <c r="H49" i="27"/>
  <c r="I49" i="27" s="1"/>
  <c r="J49" i="27" s="1"/>
  <c r="E49" i="27"/>
  <c r="AT48" i="27"/>
  <c r="AP48" i="27"/>
  <c r="AG48" i="27"/>
  <c r="AA48" i="27"/>
  <c r="H48" i="27"/>
  <c r="I48" i="27" s="1"/>
  <c r="J48" i="27" s="1"/>
  <c r="E48" i="27"/>
  <c r="H47" i="27" s="1"/>
  <c r="I47" i="27" s="1"/>
  <c r="J47" i="27" s="1"/>
  <c r="AT47" i="27"/>
  <c r="AP47" i="27"/>
  <c r="AG47" i="27"/>
  <c r="AA47" i="27"/>
  <c r="E47" i="27"/>
  <c r="AT46" i="27"/>
  <c r="AR46" i="27"/>
  <c r="AP46" i="27"/>
  <c r="AG46" i="27"/>
  <c r="AA46" i="27"/>
  <c r="I46" i="27"/>
  <c r="J46" i="27" s="1"/>
  <c r="H46" i="27"/>
  <c r="E46" i="27"/>
  <c r="AT45" i="27"/>
  <c r="AP45" i="27"/>
  <c r="AG45" i="27"/>
  <c r="AA45" i="27"/>
  <c r="T45" i="27"/>
  <c r="H45" i="27"/>
  <c r="I45" i="27" s="1"/>
  <c r="J45" i="27" s="1"/>
  <c r="E45" i="27"/>
  <c r="AT44" i="27"/>
  <c r="AP44" i="27"/>
  <c r="AG44" i="27"/>
  <c r="AA44" i="27"/>
  <c r="I44" i="27"/>
  <c r="J44" i="27" s="1"/>
  <c r="H44" i="27"/>
  <c r="E44" i="27"/>
  <c r="B44" i="27"/>
  <c r="AT43" i="27"/>
  <c r="AS43" i="27"/>
  <c r="AP43" i="27"/>
  <c r="AG43" i="27"/>
  <c r="AA43" i="27"/>
  <c r="I43" i="27"/>
  <c r="J43" i="27" s="1"/>
  <c r="H43" i="27"/>
  <c r="E43" i="27"/>
  <c r="H42" i="27" s="1"/>
  <c r="I42" i="27" s="1"/>
  <c r="J42" i="27" s="1"/>
  <c r="B43" i="27"/>
  <c r="AT42" i="27"/>
  <c r="AP42" i="27"/>
  <c r="AG42" i="27"/>
  <c r="AA42" i="27"/>
  <c r="K42" i="27"/>
  <c r="L42" i="27" s="1"/>
  <c r="B42" i="27"/>
  <c r="K52" i="27" s="1"/>
  <c r="L52" i="27" s="1"/>
  <c r="E38" i="27"/>
  <c r="AT37" i="27"/>
  <c r="AS37" i="27"/>
  <c r="AP37" i="27"/>
  <c r="AA37" i="27"/>
  <c r="H37" i="27"/>
  <c r="I37" i="27" s="1"/>
  <c r="J37" i="27" s="1"/>
  <c r="E37" i="27"/>
  <c r="AT36" i="27"/>
  <c r="AP36" i="27"/>
  <c r="AA36" i="27"/>
  <c r="K36" i="27"/>
  <c r="L36" i="27" s="1"/>
  <c r="J36" i="27"/>
  <c r="H36" i="27"/>
  <c r="I36" i="27" s="1"/>
  <c r="E36" i="27"/>
  <c r="H35" i="27" s="1"/>
  <c r="I35" i="27" s="1"/>
  <c r="AT35" i="27"/>
  <c r="AP35" i="27"/>
  <c r="AA35" i="27"/>
  <c r="K35" i="27"/>
  <c r="L35" i="27" s="1"/>
  <c r="J35" i="27"/>
  <c r="E35" i="27"/>
  <c r="AT34" i="27"/>
  <c r="AP34" i="27"/>
  <c r="AA34" i="27"/>
  <c r="T34" i="27"/>
  <c r="I34" i="27"/>
  <c r="J34" i="27" s="1"/>
  <c r="H34" i="27"/>
  <c r="E34" i="27"/>
  <c r="AT33" i="27"/>
  <c r="AR33" i="27"/>
  <c r="AP33" i="27"/>
  <c r="AA33" i="27"/>
  <c r="T33" i="27"/>
  <c r="I33" i="27"/>
  <c r="J33" i="27" s="1"/>
  <c r="H33" i="27"/>
  <c r="E33" i="27"/>
  <c r="H32" i="27" s="1"/>
  <c r="I32" i="27" s="1"/>
  <c r="J32" i="27" s="1"/>
  <c r="AT32" i="27"/>
  <c r="AS32" i="27"/>
  <c r="AR32" i="27"/>
  <c r="AP32" i="27"/>
  <c r="AA32" i="27"/>
  <c r="K32" i="27"/>
  <c r="L32" i="27" s="1"/>
  <c r="E32" i="27"/>
  <c r="H31" i="27" s="1"/>
  <c r="I31" i="27" s="1"/>
  <c r="AT31" i="27"/>
  <c r="AP31" i="27"/>
  <c r="AA31" i="27"/>
  <c r="K31" i="27"/>
  <c r="L31" i="27" s="1"/>
  <c r="J31" i="27"/>
  <c r="E31" i="27"/>
  <c r="AT30" i="27"/>
  <c r="AS30" i="27"/>
  <c r="AP30" i="27"/>
  <c r="AA30" i="27"/>
  <c r="T30" i="27"/>
  <c r="K30" i="27"/>
  <c r="L30" i="27" s="1"/>
  <c r="J30" i="27"/>
  <c r="I30" i="27"/>
  <c r="H30" i="27"/>
  <c r="E30" i="27"/>
  <c r="AT29" i="27"/>
  <c r="AS29" i="27"/>
  <c r="AR29" i="27"/>
  <c r="AP29" i="27"/>
  <c r="AA29" i="27"/>
  <c r="K29" i="27"/>
  <c r="L29" i="27" s="1"/>
  <c r="H29" i="27"/>
  <c r="I29" i="27" s="1"/>
  <c r="J29" i="27" s="1"/>
  <c r="E29" i="27"/>
  <c r="H28" i="27" s="1"/>
  <c r="I28" i="27" s="1"/>
  <c r="J28" i="27" s="1"/>
  <c r="AT28" i="27"/>
  <c r="AS28" i="27"/>
  <c r="AR28" i="27"/>
  <c r="AP28" i="27"/>
  <c r="AA28" i="27"/>
  <c r="T28" i="27"/>
  <c r="K28" i="27"/>
  <c r="L28" i="27" s="1"/>
  <c r="E28" i="27"/>
  <c r="H27" i="27" s="1"/>
  <c r="I27" i="27" s="1"/>
  <c r="J27" i="27" s="1"/>
  <c r="B28" i="27"/>
  <c r="AS35" i="27" s="1"/>
  <c r="AT27" i="27"/>
  <c r="AS27" i="27"/>
  <c r="AR27" i="27"/>
  <c r="AP27" i="27"/>
  <c r="AA27" i="27"/>
  <c r="R27" i="27"/>
  <c r="L27" i="27"/>
  <c r="E27" i="27"/>
  <c r="B27" i="27"/>
  <c r="T29" i="27" s="1"/>
  <c r="AT26" i="27"/>
  <c r="AS26" i="27"/>
  <c r="AP26" i="27"/>
  <c r="AA26" i="27"/>
  <c r="T26" i="27"/>
  <c r="L26" i="27"/>
  <c r="R26" i="27" s="1"/>
  <c r="K26" i="27"/>
  <c r="H26" i="27"/>
  <c r="I26" i="27" s="1"/>
  <c r="J26" i="27" s="1"/>
  <c r="B26" i="27"/>
  <c r="K27" i="27" s="1"/>
  <c r="E148" i="26"/>
  <c r="H147" i="26" s="1"/>
  <c r="I147" i="26" s="1"/>
  <c r="J147" i="26" s="1"/>
  <c r="AW147" i="26"/>
  <c r="AS147" i="26"/>
  <c r="AG147" i="26"/>
  <c r="E147" i="26"/>
  <c r="AW146" i="26"/>
  <c r="AS146" i="26"/>
  <c r="AG146" i="26"/>
  <c r="T146" i="26"/>
  <c r="I146" i="26"/>
  <c r="J146" i="26" s="1"/>
  <c r="H146" i="26"/>
  <c r="E146" i="26"/>
  <c r="H145" i="26" s="1"/>
  <c r="I145" i="26" s="1"/>
  <c r="J145" i="26" s="1"/>
  <c r="AW145" i="26"/>
  <c r="AU145" i="26"/>
  <c r="AS145" i="26"/>
  <c r="AG145" i="26"/>
  <c r="T145" i="26"/>
  <c r="K145" i="26"/>
  <c r="L145" i="26" s="1"/>
  <c r="E145" i="26"/>
  <c r="H144" i="26" s="1"/>
  <c r="I144" i="26" s="1"/>
  <c r="J144" i="26" s="1"/>
  <c r="AW144" i="26"/>
  <c r="AU144" i="26"/>
  <c r="AS144" i="26"/>
  <c r="AG144" i="26"/>
  <c r="K144" i="26"/>
  <c r="L144" i="26" s="1"/>
  <c r="E144" i="26"/>
  <c r="H143" i="26" s="1"/>
  <c r="I143" i="26" s="1"/>
  <c r="AW143" i="26"/>
  <c r="AS143" i="26"/>
  <c r="AG143" i="26"/>
  <c r="K143" i="26"/>
  <c r="L143" i="26" s="1"/>
  <c r="J143" i="26"/>
  <c r="E143" i="26"/>
  <c r="AW142" i="26"/>
  <c r="AU142" i="26"/>
  <c r="AS142" i="26"/>
  <c r="AG142" i="26"/>
  <c r="T142" i="26"/>
  <c r="I142" i="26"/>
  <c r="J142" i="26" s="1"/>
  <c r="H142" i="26"/>
  <c r="E142" i="26"/>
  <c r="H141" i="26" s="1"/>
  <c r="I141" i="26" s="1"/>
  <c r="J141" i="26" s="1"/>
  <c r="AW141" i="26"/>
  <c r="AU141" i="26"/>
  <c r="AS141" i="26"/>
  <c r="AG141" i="26"/>
  <c r="T141" i="26"/>
  <c r="K141" i="26"/>
  <c r="L141" i="26" s="1"/>
  <c r="E141" i="26"/>
  <c r="H140" i="26" s="1"/>
  <c r="I140" i="26" s="1"/>
  <c r="J140" i="26" s="1"/>
  <c r="AW140" i="26"/>
  <c r="AU140" i="26"/>
  <c r="AS140" i="26"/>
  <c r="AG140" i="26"/>
  <c r="K140" i="26"/>
  <c r="L140" i="26" s="1"/>
  <c r="E140" i="26"/>
  <c r="H139" i="26" s="1"/>
  <c r="I139" i="26" s="1"/>
  <c r="J139" i="26" s="1"/>
  <c r="AW139" i="26"/>
  <c r="AS139" i="26"/>
  <c r="AG139" i="26"/>
  <c r="T139" i="26"/>
  <c r="K139" i="26"/>
  <c r="L139" i="26" s="1"/>
  <c r="E139" i="26"/>
  <c r="AW138" i="26"/>
  <c r="AU138" i="26"/>
  <c r="AS138" i="26"/>
  <c r="AG138" i="26"/>
  <c r="K138" i="26"/>
  <c r="L138" i="26" s="1"/>
  <c r="H138" i="26"/>
  <c r="I138" i="26" s="1"/>
  <c r="J138" i="26" s="1"/>
  <c r="E138" i="26"/>
  <c r="B138" i="26"/>
  <c r="AV147" i="26" s="1"/>
  <c r="AW137" i="26"/>
  <c r="AV137" i="26"/>
  <c r="AU137" i="26"/>
  <c r="AS137" i="26"/>
  <c r="AG137" i="26"/>
  <c r="K137" i="26"/>
  <c r="L137" i="26" s="1"/>
  <c r="I137" i="26"/>
  <c r="J137" i="26" s="1"/>
  <c r="H137" i="26"/>
  <c r="E137" i="26"/>
  <c r="H136" i="26" s="1"/>
  <c r="I136" i="26" s="1"/>
  <c r="J136" i="26" s="1"/>
  <c r="B137" i="26"/>
  <c r="T137" i="26" s="1"/>
  <c r="AW136" i="26"/>
  <c r="AS136" i="26"/>
  <c r="AG136" i="26"/>
  <c r="T136" i="26"/>
  <c r="K136" i="26"/>
  <c r="L136" i="26" s="1"/>
  <c r="R136" i="26" s="1"/>
  <c r="B136" i="26"/>
  <c r="AU147" i="26" s="1"/>
  <c r="E133" i="26"/>
  <c r="AZ132" i="26"/>
  <c r="AW132" i="26"/>
  <c r="AU132" i="26"/>
  <c r="AS132" i="26"/>
  <c r="AG132" i="26"/>
  <c r="T132" i="26"/>
  <c r="I132" i="26"/>
  <c r="J132" i="26" s="1"/>
  <c r="H132" i="26"/>
  <c r="E132" i="26"/>
  <c r="H131" i="26" s="1"/>
  <c r="AZ131" i="26"/>
  <c r="AW131" i="26"/>
  <c r="AV131" i="26"/>
  <c r="AS131" i="26"/>
  <c r="AG131" i="26"/>
  <c r="I131" i="26"/>
  <c r="J131" i="26" s="1"/>
  <c r="E131" i="26"/>
  <c r="AZ130" i="26"/>
  <c r="AW130" i="26"/>
  <c r="AS130" i="26"/>
  <c r="AG130" i="26"/>
  <c r="H130" i="26"/>
  <c r="I130" i="26" s="1"/>
  <c r="J130" i="26" s="1"/>
  <c r="E130" i="26"/>
  <c r="AZ129" i="26"/>
  <c r="AW129" i="26"/>
  <c r="AS129" i="26"/>
  <c r="AG129" i="26"/>
  <c r="I129" i="26"/>
  <c r="J129" i="26" s="1"/>
  <c r="H129" i="26"/>
  <c r="E129" i="26"/>
  <c r="H128" i="26" s="1"/>
  <c r="I128" i="26" s="1"/>
  <c r="J128" i="26" s="1"/>
  <c r="AZ128" i="26"/>
  <c r="AW128" i="26"/>
  <c r="AS128" i="26"/>
  <c r="AG128" i="26"/>
  <c r="K128" i="26"/>
  <c r="E128" i="26"/>
  <c r="AZ127" i="26"/>
  <c r="AW127" i="26"/>
  <c r="AS127" i="26"/>
  <c r="AG127" i="26"/>
  <c r="H127" i="26"/>
  <c r="I127" i="26" s="1"/>
  <c r="J127" i="26" s="1"/>
  <c r="E127" i="26"/>
  <c r="AZ126" i="26"/>
  <c r="AW126" i="26"/>
  <c r="AV126" i="26"/>
  <c r="AU126" i="26"/>
  <c r="AS126" i="26"/>
  <c r="AG126" i="26"/>
  <c r="K126" i="26"/>
  <c r="H126" i="26"/>
  <c r="I126" i="26" s="1"/>
  <c r="J126" i="26" s="1"/>
  <c r="E126" i="26"/>
  <c r="H125" i="26" s="1"/>
  <c r="I125" i="26" s="1"/>
  <c r="J125" i="26" s="1"/>
  <c r="AZ125" i="26"/>
  <c r="AW125" i="26"/>
  <c r="AS125" i="26"/>
  <c r="AG125" i="26"/>
  <c r="E125" i="26"/>
  <c r="AZ124" i="26"/>
  <c r="AW124" i="26"/>
  <c r="AV124" i="26"/>
  <c r="AS124" i="26"/>
  <c r="AG124" i="26"/>
  <c r="I124" i="26"/>
  <c r="J124" i="26" s="1"/>
  <c r="H124" i="26"/>
  <c r="E124" i="26"/>
  <c r="H123" i="26" s="1"/>
  <c r="I123" i="26" s="1"/>
  <c r="J123" i="26" s="1"/>
  <c r="AZ123" i="26"/>
  <c r="AW123" i="26"/>
  <c r="AS123" i="26"/>
  <c r="AG123" i="26"/>
  <c r="K123" i="26"/>
  <c r="E123" i="26"/>
  <c r="B123" i="26"/>
  <c r="AV123" i="26" s="1"/>
  <c r="AZ122" i="26"/>
  <c r="AW122" i="26"/>
  <c r="AV122" i="26"/>
  <c r="AS122" i="26"/>
  <c r="AG122" i="26"/>
  <c r="H122" i="26"/>
  <c r="I122" i="26" s="1"/>
  <c r="J122" i="26" s="1"/>
  <c r="E122" i="26"/>
  <c r="B122" i="26"/>
  <c r="AZ121" i="26"/>
  <c r="AW121" i="26"/>
  <c r="AV121" i="26"/>
  <c r="AS121" i="26"/>
  <c r="AG121" i="26"/>
  <c r="H121" i="26"/>
  <c r="I121" i="26" s="1"/>
  <c r="J121" i="26" s="1"/>
  <c r="B121" i="26"/>
  <c r="AU131" i="26" s="1"/>
  <c r="E117" i="26"/>
  <c r="AW116" i="26"/>
  <c r="AS116" i="26"/>
  <c r="AG116" i="26"/>
  <c r="T116" i="26"/>
  <c r="H116" i="26"/>
  <c r="I116" i="26" s="1"/>
  <c r="J116" i="26" s="1"/>
  <c r="E116" i="26"/>
  <c r="AW115" i="26"/>
  <c r="AU115" i="26"/>
  <c r="AS115" i="26"/>
  <c r="AG115" i="26"/>
  <c r="T115" i="26"/>
  <c r="H115" i="26"/>
  <c r="I115" i="26" s="1"/>
  <c r="J115" i="26" s="1"/>
  <c r="E115" i="26"/>
  <c r="H114" i="26" s="1"/>
  <c r="I114" i="26" s="1"/>
  <c r="J114" i="26" s="1"/>
  <c r="AW114" i="26"/>
  <c r="AU114" i="26"/>
  <c r="AS114" i="26"/>
  <c r="AG114" i="26"/>
  <c r="K114" i="26"/>
  <c r="L114" i="26" s="1"/>
  <c r="E114" i="26"/>
  <c r="H113" i="26" s="1"/>
  <c r="I113" i="26" s="1"/>
  <c r="J113" i="26" s="1"/>
  <c r="AW113" i="26"/>
  <c r="AS113" i="26"/>
  <c r="AG113" i="26"/>
  <c r="R113" i="26"/>
  <c r="K113" i="26"/>
  <c r="L113" i="26" s="1"/>
  <c r="E113" i="26"/>
  <c r="AW112" i="26"/>
  <c r="AS112" i="26"/>
  <c r="AG112" i="26"/>
  <c r="H112" i="26"/>
  <c r="I112" i="26" s="1"/>
  <c r="J112" i="26" s="1"/>
  <c r="E112" i="26"/>
  <c r="AW111" i="26"/>
  <c r="AV111" i="26"/>
  <c r="AU111" i="26"/>
  <c r="AS111" i="26"/>
  <c r="AG111" i="26"/>
  <c r="H111" i="26"/>
  <c r="I111" i="26" s="1"/>
  <c r="J111" i="26" s="1"/>
  <c r="E111" i="26"/>
  <c r="H110" i="26" s="1"/>
  <c r="I110" i="26" s="1"/>
  <c r="J110" i="26" s="1"/>
  <c r="AW110" i="26"/>
  <c r="AU110" i="26"/>
  <c r="AS110" i="26"/>
  <c r="AG110" i="26"/>
  <c r="K110" i="26"/>
  <c r="L110" i="26" s="1"/>
  <c r="E110" i="26"/>
  <c r="H109" i="26" s="1"/>
  <c r="I109" i="26" s="1"/>
  <c r="J109" i="26" s="1"/>
  <c r="AW109" i="26"/>
  <c r="AS109" i="26"/>
  <c r="AG109" i="26"/>
  <c r="L109" i="26"/>
  <c r="E109" i="26"/>
  <c r="AW108" i="26"/>
  <c r="AS108" i="26"/>
  <c r="AG108" i="26"/>
  <c r="J108" i="26"/>
  <c r="I108" i="26"/>
  <c r="H108" i="26"/>
  <c r="E108" i="26"/>
  <c r="AW107" i="26"/>
  <c r="AV107" i="26"/>
  <c r="AS107" i="26"/>
  <c r="AG107" i="26"/>
  <c r="H107" i="26"/>
  <c r="I107" i="26" s="1"/>
  <c r="J107" i="26" s="1"/>
  <c r="E107" i="26"/>
  <c r="B107" i="26"/>
  <c r="AV106" i="26" s="1"/>
  <c r="AW106" i="26"/>
  <c r="AS106" i="26"/>
  <c r="AG106" i="26"/>
  <c r="I106" i="26"/>
  <c r="J106" i="26" s="1"/>
  <c r="H106" i="26"/>
  <c r="E106" i="26"/>
  <c r="B106" i="26"/>
  <c r="T111" i="26" s="1"/>
  <c r="AW105" i="26"/>
  <c r="AV105" i="26"/>
  <c r="AS105" i="26"/>
  <c r="AG105" i="26"/>
  <c r="T105" i="26"/>
  <c r="K105" i="26"/>
  <c r="L105" i="26" s="1"/>
  <c r="H105" i="26"/>
  <c r="I105" i="26" s="1"/>
  <c r="J105" i="26" s="1"/>
  <c r="B105" i="26"/>
  <c r="K109" i="26" s="1"/>
  <c r="E101" i="26"/>
  <c r="AM100" i="26"/>
  <c r="AL100" i="26"/>
  <c r="I100" i="26"/>
  <c r="J100" i="26" s="1"/>
  <c r="H100" i="26"/>
  <c r="E100" i="26"/>
  <c r="H99" i="26" s="1"/>
  <c r="I99" i="26" s="1"/>
  <c r="J99" i="26" s="1"/>
  <c r="AM99" i="26"/>
  <c r="E99" i="26"/>
  <c r="AM98" i="26"/>
  <c r="H98" i="26"/>
  <c r="I98" i="26" s="1"/>
  <c r="J98" i="26" s="1"/>
  <c r="E98" i="26"/>
  <c r="H97" i="26" s="1"/>
  <c r="AM97" i="26"/>
  <c r="I97" i="26"/>
  <c r="J97" i="26" s="1"/>
  <c r="E97" i="26"/>
  <c r="AM96" i="26"/>
  <c r="H96" i="26"/>
  <c r="I96" i="26" s="1"/>
  <c r="J96" i="26" s="1"/>
  <c r="E96" i="26"/>
  <c r="H95" i="26" s="1"/>
  <c r="I95" i="26" s="1"/>
  <c r="J95" i="26" s="1"/>
  <c r="AM95" i="26"/>
  <c r="E95" i="26"/>
  <c r="H94" i="26" s="1"/>
  <c r="I94" i="26" s="1"/>
  <c r="J94" i="26" s="1"/>
  <c r="AM94" i="26"/>
  <c r="E94" i="26"/>
  <c r="AM93" i="26"/>
  <c r="AL93" i="26"/>
  <c r="I93" i="26"/>
  <c r="J93" i="26" s="1"/>
  <c r="H93" i="26"/>
  <c r="E93" i="26"/>
  <c r="H92" i="26" s="1"/>
  <c r="I92" i="26" s="1"/>
  <c r="J92" i="26" s="1"/>
  <c r="AM92" i="26"/>
  <c r="E92" i="26"/>
  <c r="AM91" i="26"/>
  <c r="AL91" i="26"/>
  <c r="K91" i="26"/>
  <c r="H91" i="26"/>
  <c r="I91" i="26" s="1"/>
  <c r="J91" i="26" s="1"/>
  <c r="E91" i="26"/>
  <c r="B91" i="26"/>
  <c r="AM90" i="26"/>
  <c r="I90" i="26"/>
  <c r="J90" i="26" s="1"/>
  <c r="H90" i="26"/>
  <c r="E90" i="26"/>
  <c r="B90" i="26"/>
  <c r="AM89" i="26"/>
  <c r="H89" i="26"/>
  <c r="I89" i="26" s="1"/>
  <c r="J89" i="26" s="1"/>
  <c r="B89" i="26"/>
  <c r="E85" i="26"/>
  <c r="AT84" i="26"/>
  <c r="AP84" i="26"/>
  <c r="AA84" i="26"/>
  <c r="H84" i="26"/>
  <c r="I84" i="26" s="1"/>
  <c r="J84" i="26" s="1"/>
  <c r="E84" i="26"/>
  <c r="AT83" i="26"/>
  <c r="AP83" i="26"/>
  <c r="AA83" i="26"/>
  <c r="T83" i="26"/>
  <c r="H83" i="26"/>
  <c r="I83" i="26" s="1"/>
  <c r="J83" i="26" s="1"/>
  <c r="E83" i="26"/>
  <c r="AT82" i="26"/>
  <c r="AR82" i="26"/>
  <c r="AP82" i="26"/>
  <c r="AA82" i="26"/>
  <c r="J82" i="26"/>
  <c r="I82" i="26"/>
  <c r="H82" i="26"/>
  <c r="E82" i="26"/>
  <c r="H81" i="26" s="1"/>
  <c r="I81" i="26" s="1"/>
  <c r="J81" i="26" s="1"/>
  <c r="AT81" i="26"/>
  <c r="AP81" i="26"/>
  <c r="AA81" i="26"/>
  <c r="K81" i="26"/>
  <c r="L81" i="26" s="1"/>
  <c r="E81" i="26"/>
  <c r="AT80" i="26"/>
  <c r="AP80" i="26"/>
  <c r="AA80" i="26"/>
  <c r="T80" i="26"/>
  <c r="I80" i="26"/>
  <c r="J80" i="26" s="1"/>
  <c r="H80" i="26"/>
  <c r="E80" i="26"/>
  <c r="AT79" i="26"/>
  <c r="AP79" i="26"/>
  <c r="AA79" i="26"/>
  <c r="T79" i="26"/>
  <c r="H79" i="26"/>
  <c r="I79" i="26" s="1"/>
  <c r="J79" i="26" s="1"/>
  <c r="E79" i="26"/>
  <c r="AT78" i="26"/>
  <c r="AR78" i="26"/>
  <c r="AP78" i="26"/>
  <c r="AA78" i="26"/>
  <c r="T78" i="26"/>
  <c r="J78" i="26"/>
  <c r="I78" i="26"/>
  <c r="H78" i="26"/>
  <c r="E78" i="26"/>
  <c r="H77" i="26" s="1"/>
  <c r="I77" i="26" s="1"/>
  <c r="J77" i="26" s="1"/>
  <c r="AT77" i="26"/>
  <c r="AP77" i="26"/>
  <c r="AA77" i="26"/>
  <c r="L77" i="26"/>
  <c r="K77" i="26"/>
  <c r="E77" i="26"/>
  <c r="H76" i="26" s="1"/>
  <c r="I76" i="26" s="1"/>
  <c r="J76" i="26" s="1"/>
  <c r="AT76" i="26"/>
  <c r="AP76" i="26"/>
  <c r="AA76" i="26"/>
  <c r="T76" i="26"/>
  <c r="E76" i="26"/>
  <c r="AT75" i="26"/>
  <c r="AR75" i="26"/>
  <c r="AP75" i="26"/>
  <c r="AA75" i="26"/>
  <c r="I75" i="26"/>
  <c r="J75" i="26" s="1"/>
  <c r="H75" i="26"/>
  <c r="E75" i="26"/>
  <c r="B75" i="26"/>
  <c r="AS81" i="26" s="1"/>
  <c r="AT74" i="26"/>
  <c r="AS74" i="26"/>
  <c r="AP74" i="26"/>
  <c r="AA74" i="26"/>
  <c r="T74" i="26"/>
  <c r="I74" i="26"/>
  <c r="J74" i="26" s="1"/>
  <c r="H74" i="26"/>
  <c r="E74" i="26"/>
  <c r="B74" i="26"/>
  <c r="T75" i="26" s="1"/>
  <c r="AT73" i="26"/>
  <c r="AS73" i="26"/>
  <c r="AP73" i="26"/>
  <c r="AA73" i="26"/>
  <c r="T73" i="26"/>
  <c r="H73" i="26"/>
  <c r="I73" i="26" s="1"/>
  <c r="J73" i="26" s="1"/>
  <c r="B73" i="26"/>
  <c r="AR74" i="26" s="1"/>
  <c r="E70" i="26"/>
  <c r="AT69" i="26"/>
  <c r="AP69" i="26"/>
  <c r="AA69" i="26"/>
  <c r="I69" i="26"/>
  <c r="J69" i="26" s="1"/>
  <c r="H69" i="26"/>
  <c r="E69" i="26"/>
  <c r="AT68" i="26"/>
  <c r="AS68" i="26"/>
  <c r="AR68" i="26"/>
  <c r="AP68" i="26"/>
  <c r="AA68" i="26"/>
  <c r="T68" i="26"/>
  <c r="I68" i="26"/>
  <c r="J68" i="26" s="1"/>
  <c r="H68" i="26"/>
  <c r="E68" i="26"/>
  <c r="AT67" i="26"/>
  <c r="AP67" i="26"/>
  <c r="AA67" i="26"/>
  <c r="L67" i="26"/>
  <c r="H67" i="26"/>
  <c r="I67" i="26" s="1"/>
  <c r="J67" i="26" s="1"/>
  <c r="E67" i="26"/>
  <c r="H66" i="26" s="1"/>
  <c r="I66" i="26" s="1"/>
  <c r="J66" i="26" s="1"/>
  <c r="AT66" i="26"/>
  <c r="AP66" i="26"/>
  <c r="AA66" i="26"/>
  <c r="T66" i="26"/>
  <c r="E66" i="26"/>
  <c r="AT65" i="26"/>
  <c r="AS65" i="26"/>
  <c r="AP65" i="26"/>
  <c r="AA65" i="26"/>
  <c r="H65" i="26"/>
  <c r="I65" i="26" s="1"/>
  <c r="J65" i="26" s="1"/>
  <c r="E65" i="26"/>
  <c r="AT64" i="26"/>
  <c r="AS64" i="26"/>
  <c r="AP64" i="26"/>
  <c r="AA64" i="26"/>
  <c r="T64" i="26"/>
  <c r="H64" i="26"/>
  <c r="I64" i="26" s="1"/>
  <c r="J64" i="26" s="1"/>
  <c r="E64" i="26"/>
  <c r="AT63" i="26"/>
  <c r="AP63" i="26"/>
  <c r="AA63" i="26"/>
  <c r="T63" i="26"/>
  <c r="H63" i="26"/>
  <c r="I63" i="26" s="1"/>
  <c r="J63" i="26" s="1"/>
  <c r="E63" i="26"/>
  <c r="H62" i="26" s="1"/>
  <c r="I62" i="26" s="1"/>
  <c r="J62" i="26" s="1"/>
  <c r="AT62" i="26"/>
  <c r="AP62" i="26"/>
  <c r="AA62" i="26"/>
  <c r="T62" i="26"/>
  <c r="E62" i="26"/>
  <c r="AT61" i="26"/>
  <c r="AS61" i="26"/>
  <c r="AP61" i="26"/>
  <c r="AA61" i="26"/>
  <c r="I61" i="26"/>
  <c r="J61" i="26" s="1"/>
  <c r="H61" i="26"/>
  <c r="E61" i="26"/>
  <c r="H60" i="26" s="1"/>
  <c r="AT60" i="26"/>
  <c r="AP60" i="26"/>
  <c r="AA60" i="26"/>
  <c r="I60" i="26"/>
  <c r="J60" i="26" s="1"/>
  <c r="E60" i="26"/>
  <c r="B60" i="26"/>
  <c r="AS60" i="26" s="1"/>
  <c r="AT59" i="26"/>
  <c r="AS59" i="26"/>
  <c r="AP59" i="26"/>
  <c r="AA59" i="26"/>
  <c r="T59" i="26"/>
  <c r="I59" i="26"/>
  <c r="J59" i="26" s="1"/>
  <c r="H59" i="26"/>
  <c r="E59" i="26"/>
  <c r="B59" i="26"/>
  <c r="T69" i="26" s="1"/>
  <c r="AT58" i="26"/>
  <c r="AS58" i="26"/>
  <c r="AP58" i="26"/>
  <c r="AA58" i="26"/>
  <c r="T58" i="26"/>
  <c r="H58" i="26"/>
  <c r="I58" i="26" s="1"/>
  <c r="J58" i="26" s="1"/>
  <c r="B58" i="26"/>
  <c r="K67" i="26" s="1"/>
  <c r="E54" i="26"/>
  <c r="H53" i="26" s="1"/>
  <c r="I53" i="26" s="1"/>
  <c r="AT53" i="26"/>
  <c r="AP53" i="26"/>
  <c r="AG53" i="26"/>
  <c r="AA53" i="26"/>
  <c r="K53" i="26"/>
  <c r="L53" i="26" s="1"/>
  <c r="J53" i="26"/>
  <c r="E53" i="26"/>
  <c r="AT52" i="26"/>
  <c r="AP52" i="26"/>
  <c r="AG52" i="26"/>
  <c r="AA52" i="26"/>
  <c r="H52" i="26"/>
  <c r="I52" i="26" s="1"/>
  <c r="J52" i="26" s="1"/>
  <c r="E52" i="26"/>
  <c r="AT51" i="26"/>
  <c r="AS51" i="26"/>
  <c r="AP51" i="26"/>
  <c r="AG51" i="26"/>
  <c r="AA51" i="26"/>
  <c r="I51" i="26"/>
  <c r="J51" i="26" s="1"/>
  <c r="H51" i="26"/>
  <c r="E51" i="26"/>
  <c r="H50" i="26" s="1"/>
  <c r="I50" i="26" s="1"/>
  <c r="AT50" i="26"/>
  <c r="AP50" i="26"/>
  <c r="AG50" i="26"/>
  <c r="AA50" i="26"/>
  <c r="K50" i="26"/>
  <c r="L50" i="26" s="1"/>
  <c r="J50" i="26"/>
  <c r="E50" i="26"/>
  <c r="AT49" i="26"/>
  <c r="AS49" i="26"/>
  <c r="AP49" i="26"/>
  <c r="AG49" i="26"/>
  <c r="AA49" i="26"/>
  <c r="J49" i="26"/>
  <c r="I49" i="26"/>
  <c r="H49" i="26"/>
  <c r="E49" i="26"/>
  <c r="AT48" i="26"/>
  <c r="AS48" i="26"/>
  <c r="AP48" i="26"/>
  <c r="AG48" i="26"/>
  <c r="AA48" i="26"/>
  <c r="H48" i="26"/>
  <c r="I48" i="26" s="1"/>
  <c r="J48" i="26" s="1"/>
  <c r="E48" i="26"/>
  <c r="H47" i="26" s="1"/>
  <c r="AT47" i="26"/>
  <c r="AS47" i="26"/>
  <c r="AP47" i="26"/>
  <c r="AG47" i="26"/>
  <c r="AA47" i="26"/>
  <c r="I47" i="26"/>
  <c r="J47" i="26" s="1"/>
  <c r="E47" i="26"/>
  <c r="H46" i="26" s="1"/>
  <c r="I46" i="26" s="1"/>
  <c r="J46" i="26" s="1"/>
  <c r="AT46" i="26"/>
  <c r="AS46" i="26"/>
  <c r="AP46" i="26"/>
  <c r="AG46" i="26"/>
  <c r="AA46" i="26"/>
  <c r="T46" i="26"/>
  <c r="E46" i="26"/>
  <c r="AT45" i="26"/>
  <c r="AS45" i="26"/>
  <c r="AP45" i="26"/>
  <c r="AG45" i="26"/>
  <c r="AA45" i="26"/>
  <c r="H45" i="26"/>
  <c r="I45" i="26" s="1"/>
  <c r="J45" i="26" s="1"/>
  <c r="E45" i="26"/>
  <c r="H44" i="26" s="1"/>
  <c r="I44" i="26" s="1"/>
  <c r="J44" i="26" s="1"/>
  <c r="AT44" i="26"/>
  <c r="AS44" i="26"/>
  <c r="AP44" i="26"/>
  <c r="AG44" i="26"/>
  <c r="AA44" i="26"/>
  <c r="E44" i="26"/>
  <c r="H43" i="26" s="1"/>
  <c r="I43" i="26" s="1"/>
  <c r="J43" i="26" s="1"/>
  <c r="B44" i="26"/>
  <c r="AS53" i="26" s="1"/>
  <c r="AT43" i="26"/>
  <c r="AS43" i="26"/>
  <c r="AP43" i="26"/>
  <c r="AG43" i="26"/>
  <c r="AA43" i="26"/>
  <c r="T43" i="26"/>
  <c r="E43" i="26"/>
  <c r="B43" i="26"/>
  <c r="T48" i="26" s="1"/>
  <c r="AT42" i="26"/>
  <c r="AS42" i="26"/>
  <c r="AP42" i="26"/>
  <c r="AG42" i="26"/>
  <c r="AA42" i="26"/>
  <c r="T42" i="26"/>
  <c r="I42" i="26"/>
  <c r="J42" i="26" s="1"/>
  <c r="H42" i="26"/>
  <c r="B42" i="26"/>
  <c r="AR47" i="26" s="1"/>
  <c r="E38" i="26"/>
  <c r="H37" i="26" s="1"/>
  <c r="I37" i="26" s="1"/>
  <c r="J37" i="26" s="1"/>
  <c r="AT37" i="26"/>
  <c r="AP37" i="26"/>
  <c r="AA37" i="26"/>
  <c r="K37" i="26"/>
  <c r="L37" i="26" s="1"/>
  <c r="E37" i="26"/>
  <c r="H36" i="26" s="1"/>
  <c r="I36" i="26" s="1"/>
  <c r="J36" i="26" s="1"/>
  <c r="AT36" i="26"/>
  <c r="AP36" i="26"/>
  <c r="AA36" i="26"/>
  <c r="E36" i="26"/>
  <c r="AT35" i="26"/>
  <c r="AP35" i="26"/>
  <c r="AA35" i="26"/>
  <c r="H35" i="26"/>
  <c r="I35" i="26" s="1"/>
  <c r="J35" i="26" s="1"/>
  <c r="E35" i="26"/>
  <c r="AT34" i="26"/>
  <c r="AS34" i="26"/>
  <c r="AP34" i="26"/>
  <c r="AA34" i="26"/>
  <c r="H34" i="26"/>
  <c r="I34" i="26" s="1"/>
  <c r="J34" i="26" s="1"/>
  <c r="E34" i="26"/>
  <c r="AT33" i="26"/>
  <c r="AP33" i="26"/>
  <c r="AA33" i="26"/>
  <c r="H33" i="26"/>
  <c r="I33" i="26" s="1"/>
  <c r="J33" i="26" s="1"/>
  <c r="E33" i="26"/>
  <c r="H32" i="26" s="1"/>
  <c r="I32" i="26" s="1"/>
  <c r="J32" i="26" s="1"/>
  <c r="AT32" i="26"/>
  <c r="AP32" i="26"/>
  <c r="AA32" i="26"/>
  <c r="E32" i="26"/>
  <c r="AT31" i="26"/>
  <c r="AP31" i="26"/>
  <c r="AA31" i="26"/>
  <c r="H31" i="26"/>
  <c r="I31" i="26" s="1"/>
  <c r="J31" i="26" s="1"/>
  <c r="E31" i="26"/>
  <c r="AT30" i="26"/>
  <c r="AS30" i="26"/>
  <c r="AP30" i="26"/>
  <c r="AA30" i="26"/>
  <c r="K30" i="26"/>
  <c r="L30" i="26" s="1"/>
  <c r="I30" i="26"/>
  <c r="J30" i="26" s="1"/>
  <c r="H30" i="26"/>
  <c r="E30" i="26"/>
  <c r="AT29" i="26"/>
  <c r="AS29" i="26"/>
  <c r="AP29" i="26"/>
  <c r="AA29" i="26"/>
  <c r="H29" i="26"/>
  <c r="I29" i="26" s="1"/>
  <c r="J29" i="26" s="1"/>
  <c r="E29" i="26"/>
  <c r="H28" i="26" s="1"/>
  <c r="I28" i="26" s="1"/>
  <c r="J28" i="26" s="1"/>
  <c r="AT28" i="26"/>
  <c r="AP28" i="26"/>
  <c r="AA28" i="26"/>
  <c r="T28" i="26"/>
  <c r="E28" i="26"/>
  <c r="B28" i="26"/>
  <c r="AS37" i="26" s="1"/>
  <c r="AT27" i="26"/>
  <c r="AS27" i="26"/>
  <c r="AR27" i="26"/>
  <c r="AP27" i="26"/>
  <c r="AA27" i="26"/>
  <c r="K27" i="26"/>
  <c r="H27" i="26"/>
  <c r="I27" i="26" s="1"/>
  <c r="J27" i="26" s="1"/>
  <c r="E27" i="26"/>
  <c r="H26" i="26" s="1"/>
  <c r="I26" i="26" s="1"/>
  <c r="J26" i="26" s="1"/>
  <c r="B27" i="26"/>
  <c r="AT26" i="26"/>
  <c r="AP26" i="26"/>
  <c r="AA26" i="26"/>
  <c r="K26" i="26"/>
  <c r="L26" i="26" s="1"/>
  <c r="B26" i="26"/>
  <c r="AR34" i="26" s="1"/>
  <c r="E148" i="25"/>
  <c r="AW147" i="25"/>
  <c r="AS147" i="25"/>
  <c r="AG147" i="25"/>
  <c r="H147" i="25"/>
  <c r="I147" i="25" s="1"/>
  <c r="J147" i="25" s="1"/>
  <c r="E147" i="25"/>
  <c r="AW146" i="25"/>
  <c r="AV146" i="25"/>
  <c r="AU146" i="25"/>
  <c r="AS146" i="25"/>
  <c r="AG146" i="25"/>
  <c r="I146" i="25"/>
  <c r="J146" i="25" s="1"/>
  <c r="H146" i="25"/>
  <c r="E146" i="25"/>
  <c r="AW145" i="25"/>
  <c r="AS145" i="25"/>
  <c r="AG145" i="25"/>
  <c r="H145" i="25"/>
  <c r="I145" i="25" s="1"/>
  <c r="J145" i="25" s="1"/>
  <c r="E145" i="25"/>
  <c r="H144" i="25" s="1"/>
  <c r="I144" i="25" s="1"/>
  <c r="J144" i="25" s="1"/>
  <c r="AW144" i="25"/>
  <c r="AS144" i="25"/>
  <c r="AG144" i="25"/>
  <c r="E144" i="25"/>
  <c r="AW143" i="25"/>
  <c r="AS143" i="25"/>
  <c r="AG143" i="25"/>
  <c r="H143" i="25"/>
  <c r="I143" i="25" s="1"/>
  <c r="J143" i="25" s="1"/>
  <c r="E143" i="25"/>
  <c r="AW142" i="25"/>
  <c r="AV142" i="25"/>
  <c r="AS142" i="25"/>
  <c r="AG142" i="25"/>
  <c r="I142" i="25"/>
  <c r="J142" i="25" s="1"/>
  <c r="H142" i="25"/>
  <c r="E142" i="25"/>
  <c r="AW141" i="25"/>
  <c r="AS141" i="25"/>
  <c r="AG141" i="25"/>
  <c r="H141" i="25"/>
  <c r="I141" i="25" s="1"/>
  <c r="J141" i="25" s="1"/>
  <c r="E141" i="25"/>
  <c r="H140" i="25" s="1"/>
  <c r="I140" i="25" s="1"/>
  <c r="J140" i="25" s="1"/>
  <c r="AW140" i="25"/>
  <c r="AS140" i="25"/>
  <c r="AG140" i="25"/>
  <c r="E140" i="25"/>
  <c r="AW139" i="25"/>
  <c r="AS139" i="25"/>
  <c r="AG139" i="25"/>
  <c r="I139" i="25"/>
  <c r="J139" i="25" s="1"/>
  <c r="H139" i="25"/>
  <c r="E139" i="25"/>
  <c r="H138" i="25" s="1"/>
  <c r="I138" i="25" s="1"/>
  <c r="J138" i="25" s="1"/>
  <c r="AW138" i="25"/>
  <c r="AS138" i="25"/>
  <c r="AG138" i="25"/>
  <c r="E138" i="25"/>
  <c r="B138" i="25"/>
  <c r="AV138" i="25" s="1"/>
  <c r="AW137" i="25"/>
  <c r="AV137" i="25"/>
  <c r="AS137" i="25"/>
  <c r="AG137" i="25"/>
  <c r="T137" i="25"/>
  <c r="H137" i="25"/>
  <c r="I137" i="25" s="1"/>
  <c r="J137" i="25" s="1"/>
  <c r="E137" i="25"/>
  <c r="B137" i="25"/>
  <c r="T147" i="25" s="1"/>
  <c r="AW136" i="25"/>
  <c r="AV136" i="25"/>
  <c r="AS136" i="25"/>
  <c r="AG136" i="25"/>
  <c r="H136" i="25"/>
  <c r="I136" i="25" s="1"/>
  <c r="J136" i="25" s="1"/>
  <c r="B136" i="25"/>
  <c r="K145" i="25" s="1"/>
  <c r="L145" i="25" s="1"/>
  <c r="E133" i="25"/>
  <c r="AZ132" i="25"/>
  <c r="AW132" i="25"/>
  <c r="AS132" i="25"/>
  <c r="AG132" i="25"/>
  <c r="H132" i="25"/>
  <c r="I132" i="25" s="1"/>
  <c r="J132" i="25" s="1"/>
  <c r="E132" i="25"/>
  <c r="H131" i="25" s="1"/>
  <c r="I131" i="25" s="1"/>
  <c r="AZ131" i="25"/>
  <c r="AW131" i="25"/>
  <c r="AU131" i="25"/>
  <c r="AS131" i="25"/>
  <c r="AG131" i="25"/>
  <c r="K131" i="25"/>
  <c r="L131" i="25" s="1"/>
  <c r="R131" i="25" s="1"/>
  <c r="J131" i="25"/>
  <c r="E131" i="25"/>
  <c r="AZ130" i="25"/>
  <c r="AW130" i="25"/>
  <c r="AS130" i="25"/>
  <c r="AG130" i="25"/>
  <c r="K130" i="25"/>
  <c r="H130" i="25"/>
  <c r="I130" i="25" s="1"/>
  <c r="J130" i="25" s="1"/>
  <c r="E130" i="25"/>
  <c r="AZ129" i="25"/>
  <c r="AW129" i="25"/>
  <c r="AU129" i="25"/>
  <c r="AS129" i="25"/>
  <c r="AG129" i="25"/>
  <c r="H129" i="25"/>
  <c r="I129" i="25" s="1"/>
  <c r="J129" i="25" s="1"/>
  <c r="E129" i="25"/>
  <c r="H128" i="25" s="1"/>
  <c r="I128" i="25" s="1"/>
  <c r="J128" i="25" s="1"/>
  <c r="AZ128" i="25"/>
  <c r="AW128" i="25"/>
  <c r="AU128" i="25"/>
  <c r="AS128" i="25"/>
  <c r="AG128" i="25"/>
  <c r="E128" i="25"/>
  <c r="H127" i="25" s="1"/>
  <c r="I127" i="25" s="1"/>
  <c r="J127" i="25" s="1"/>
  <c r="AZ127" i="25"/>
  <c r="AW127" i="25"/>
  <c r="AS127" i="25"/>
  <c r="AG127" i="25"/>
  <c r="E127" i="25"/>
  <c r="AZ126" i="25"/>
  <c r="AW126" i="25"/>
  <c r="AV126" i="25"/>
  <c r="AS126" i="25"/>
  <c r="AG126" i="25"/>
  <c r="K126" i="25"/>
  <c r="H126" i="25"/>
  <c r="I126" i="25" s="1"/>
  <c r="J126" i="25" s="1"/>
  <c r="E126" i="25"/>
  <c r="AZ125" i="25"/>
  <c r="AW125" i="25"/>
  <c r="AS125" i="25"/>
  <c r="AG125" i="25"/>
  <c r="K125" i="25"/>
  <c r="L125" i="25" s="1"/>
  <c r="J125" i="25"/>
  <c r="I125" i="25"/>
  <c r="H125" i="25"/>
  <c r="E125" i="25"/>
  <c r="H124" i="25" s="1"/>
  <c r="I124" i="25" s="1"/>
  <c r="J124" i="25" s="1"/>
  <c r="AZ124" i="25"/>
  <c r="AW124" i="25"/>
  <c r="AU124" i="25"/>
  <c r="AS124" i="25"/>
  <c r="AG124" i="25"/>
  <c r="K124" i="25"/>
  <c r="E124" i="25"/>
  <c r="H123" i="25" s="1"/>
  <c r="I123" i="25" s="1"/>
  <c r="J123" i="25" s="1"/>
  <c r="AZ123" i="25"/>
  <c r="AW123" i="25"/>
  <c r="AU123" i="25"/>
  <c r="AS123" i="25"/>
  <c r="AG123" i="25"/>
  <c r="K123" i="25"/>
  <c r="E123" i="25"/>
  <c r="H122" i="25" s="1"/>
  <c r="I122" i="25" s="1"/>
  <c r="J122" i="25" s="1"/>
  <c r="B123" i="25"/>
  <c r="AV125" i="25" s="1"/>
  <c r="AZ122" i="25"/>
  <c r="AW122" i="25"/>
  <c r="AS122" i="25"/>
  <c r="AG122" i="25"/>
  <c r="T122" i="25"/>
  <c r="E122" i="25"/>
  <c r="H121" i="25" s="1"/>
  <c r="I121" i="25" s="1"/>
  <c r="J121" i="25" s="1"/>
  <c r="B122" i="25"/>
  <c r="T127" i="25" s="1"/>
  <c r="AZ121" i="25"/>
  <c r="AW121" i="25"/>
  <c r="AS121" i="25"/>
  <c r="AG121" i="25"/>
  <c r="O121" i="25"/>
  <c r="K121" i="25"/>
  <c r="L121" i="25" s="1"/>
  <c r="R121" i="25" s="1"/>
  <c r="B121" i="25"/>
  <c r="K127" i="25" s="1"/>
  <c r="L127" i="25" s="1"/>
  <c r="E117" i="25"/>
  <c r="AW116" i="25"/>
  <c r="AS116" i="25"/>
  <c r="AG116" i="25"/>
  <c r="J116" i="25"/>
  <c r="I116" i="25"/>
  <c r="H116" i="25"/>
  <c r="E116" i="25"/>
  <c r="AW115" i="25"/>
  <c r="AU115" i="25"/>
  <c r="AS115" i="25"/>
  <c r="AG115" i="25"/>
  <c r="H115" i="25"/>
  <c r="I115" i="25" s="1"/>
  <c r="J115" i="25" s="1"/>
  <c r="E115" i="25"/>
  <c r="AW114" i="25"/>
  <c r="AV114" i="25"/>
  <c r="AS114" i="25"/>
  <c r="AG114" i="25"/>
  <c r="H114" i="25"/>
  <c r="I114" i="25" s="1"/>
  <c r="J114" i="25" s="1"/>
  <c r="E114" i="25"/>
  <c r="AW113" i="25"/>
  <c r="AS113" i="25"/>
  <c r="AG113" i="25"/>
  <c r="H113" i="25"/>
  <c r="I113" i="25" s="1"/>
  <c r="J113" i="25" s="1"/>
  <c r="E113" i="25"/>
  <c r="AW112" i="25"/>
  <c r="AS112" i="25"/>
  <c r="AG112" i="25"/>
  <c r="H112" i="25"/>
  <c r="I112" i="25" s="1"/>
  <c r="J112" i="25" s="1"/>
  <c r="E112" i="25"/>
  <c r="AW111" i="25"/>
  <c r="AV111" i="25"/>
  <c r="AS111" i="25"/>
  <c r="AG111" i="25"/>
  <c r="H111" i="25"/>
  <c r="I111" i="25" s="1"/>
  <c r="J111" i="25" s="1"/>
  <c r="E111" i="25"/>
  <c r="AW110" i="25"/>
  <c r="AV110" i="25"/>
  <c r="AS110" i="25"/>
  <c r="AG110" i="25"/>
  <c r="H110" i="25"/>
  <c r="I110" i="25" s="1"/>
  <c r="J110" i="25" s="1"/>
  <c r="E110" i="25"/>
  <c r="AW109" i="25"/>
  <c r="AS109" i="25"/>
  <c r="AG109" i="25"/>
  <c r="H109" i="25"/>
  <c r="I109" i="25" s="1"/>
  <c r="J109" i="25" s="1"/>
  <c r="E109" i="25"/>
  <c r="AW108" i="25"/>
  <c r="AS108" i="25"/>
  <c r="AG108" i="25"/>
  <c r="T108" i="25"/>
  <c r="I108" i="25"/>
  <c r="J108" i="25" s="1"/>
  <c r="H108" i="25"/>
  <c r="E108" i="25"/>
  <c r="H107" i="25" s="1"/>
  <c r="AW107" i="25"/>
  <c r="AS107" i="25"/>
  <c r="AG107" i="25"/>
  <c r="I107" i="25"/>
  <c r="J107" i="25" s="1"/>
  <c r="E107" i="25"/>
  <c r="H106" i="25" s="1"/>
  <c r="I106" i="25" s="1"/>
  <c r="B107" i="25"/>
  <c r="AV106" i="25" s="1"/>
  <c r="AW106" i="25"/>
  <c r="AS106" i="25"/>
  <c r="AG106" i="25"/>
  <c r="T106" i="25"/>
  <c r="K106" i="25"/>
  <c r="L106" i="25" s="1"/>
  <c r="J106" i="25"/>
  <c r="E106" i="25"/>
  <c r="B106" i="25"/>
  <c r="T115" i="25" s="1"/>
  <c r="AW105" i="25"/>
  <c r="AS105" i="25"/>
  <c r="AG105" i="25"/>
  <c r="H105" i="25"/>
  <c r="I105" i="25" s="1"/>
  <c r="J105" i="25" s="1"/>
  <c r="B105" i="25"/>
  <c r="AU114" i="25" s="1"/>
  <c r="E101" i="25"/>
  <c r="H100" i="25" s="1"/>
  <c r="I100" i="25" s="1"/>
  <c r="J100" i="25" s="1"/>
  <c r="AM100" i="25"/>
  <c r="E100" i="25"/>
  <c r="H99" i="25" s="1"/>
  <c r="I99" i="25" s="1"/>
  <c r="AM99" i="25"/>
  <c r="AL99" i="25"/>
  <c r="AK99" i="25"/>
  <c r="J99" i="25"/>
  <c r="E99" i="25"/>
  <c r="AM98" i="25"/>
  <c r="H98" i="25"/>
  <c r="I98" i="25" s="1"/>
  <c r="J98" i="25" s="1"/>
  <c r="E98" i="25"/>
  <c r="AM97" i="25"/>
  <c r="AK97" i="25"/>
  <c r="K97" i="25"/>
  <c r="L97" i="25" s="1"/>
  <c r="J97" i="25"/>
  <c r="H97" i="25"/>
  <c r="I97" i="25" s="1"/>
  <c r="E97" i="25"/>
  <c r="AM96" i="25"/>
  <c r="R96" i="25"/>
  <c r="L96" i="25"/>
  <c r="H96" i="25"/>
  <c r="I96" i="25" s="1"/>
  <c r="J96" i="25" s="1"/>
  <c r="E96" i="25"/>
  <c r="H95" i="25" s="1"/>
  <c r="I95" i="25" s="1"/>
  <c r="J95" i="25" s="1"/>
  <c r="AM95" i="25"/>
  <c r="T95" i="25"/>
  <c r="E95" i="25"/>
  <c r="AM94" i="25"/>
  <c r="K94" i="25"/>
  <c r="L94" i="25" s="1"/>
  <c r="H94" i="25"/>
  <c r="I94" i="25" s="1"/>
  <c r="J94" i="25" s="1"/>
  <c r="E94" i="25"/>
  <c r="H93" i="25" s="1"/>
  <c r="I93" i="25" s="1"/>
  <c r="J93" i="25" s="1"/>
  <c r="AM93" i="25"/>
  <c r="AL93" i="25"/>
  <c r="T93" i="25"/>
  <c r="K93" i="25"/>
  <c r="L93" i="25" s="1"/>
  <c r="E93" i="25"/>
  <c r="H92" i="25" s="1"/>
  <c r="AM92" i="25"/>
  <c r="AL92" i="25"/>
  <c r="AK92" i="25"/>
  <c r="I92" i="25"/>
  <c r="J92" i="25" s="1"/>
  <c r="E92" i="25"/>
  <c r="AM91" i="25"/>
  <c r="K91" i="25"/>
  <c r="L91" i="25" s="1"/>
  <c r="H91" i="25"/>
  <c r="I91" i="25" s="1"/>
  <c r="J91" i="25" s="1"/>
  <c r="E91" i="25"/>
  <c r="H90" i="25" s="1"/>
  <c r="I90" i="25" s="1"/>
  <c r="B91" i="25"/>
  <c r="AL91" i="25" s="1"/>
  <c r="AM90" i="25"/>
  <c r="AK90" i="25"/>
  <c r="T90" i="25"/>
  <c r="K90" i="25"/>
  <c r="L90" i="25" s="1"/>
  <c r="J90" i="25"/>
  <c r="E90" i="25"/>
  <c r="B90" i="25"/>
  <c r="T100" i="25" s="1"/>
  <c r="AM89" i="25"/>
  <c r="AK89" i="25"/>
  <c r="H89" i="25"/>
  <c r="I89" i="25" s="1"/>
  <c r="J89" i="25" s="1"/>
  <c r="B89" i="25"/>
  <c r="K96" i="25" s="1"/>
  <c r="E85" i="25"/>
  <c r="AT84" i="25"/>
  <c r="AP84" i="25"/>
  <c r="AA84" i="25"/>
  <c r="H84" i="25"/>
  <c r="I84" i="25" s="1"/>
  <c r="J84" i="25" s="1"/>
  <c r="E84" i="25"/>
  <c r="H83" i="25" s="1"/>
  <c r="I83" i="25" s="1"/>
  <c r="J83" i="25" s="1"/>
  <c r="AT83" i="25"/>
  <c r="AS83" i="25"/>
  <c r="AR83" i="25"/>
  <c r="AP83" i="25"/>
  <c r="AA83" i="25"/>
  <c r="E83" i="25"/>
  <c r="H82" i="25" s="1"/>
  <c r="I82" i="25" s="1"/>
  <c r="J82" i="25" s="1"/>
  <c r="AT82" i="25"/>
  <c r="AP82" i="25"/>
  <c r="AA82" i="25"/>
  <c r="E82" i="25"/>
  <c r="AT81" i="25"/>
  <c r="AS81" i="25"/>
  <c r="AP81" i="25"/>
  <c r="AA81" i="25"/>
  <c r="H81" i="25"/>
  <c r="I81" i="25" s="1"/>
  <c r="J81" i="25" s="1"/>
  <c r="E81" i="25"/>
  <c r="AT80" i="25"/>
  <c r="AS80" i="25"/>
  <c r="AP80" i="25"/>
  <c r="AA80" i="25"/>
  <c r="H80" i="25"/>
  <c r="I80" i="25" s="1"/>
  <c r="J80" i="25" s="1"/>
  <c r="E80" i="25"/>
  <c r="AT79" i="25"/>
  <c r="AS79" i="25"/>
  <c r="AP79" i="25"/>
  <c r="AA79" i="25"/>
  <c r="H79" i="25"/>
  <c r="I79" i="25" s="1"/>
  <c r="J79" i="25" s="1"/>
  <c r="E79" i="25"/>
  <c r="H78" i="25" s="1"/>
  <c r="I78" i="25" s="1"/>
  <c r="J78" i="25" s="1"/>
  <c r="AT78" i="25"/>
  <c r="AS78" i="25"/>
  <c r="AP78" i="25"/>
  <c r="AA78" i="25"/>
  <c r="E78" i="25"/>
  <c r="H77" i="25" s="1"/>
  <c r="I77" i="25" s="1"/>
  <c r="J77" i="25" s="1"/>
  <c r="AT77" i="25"/>
  <c r="AS77" i="25"/>
  <c r="AP77" i="25"/>
  <c r="AA77" i="25"/>
  <c r="E77" i="25"/>
  <c r="AT76" i="25"/>
  <c r="AP76" i="25"/>
  <c r="AA76" i="25"/>
  <c r="I76" i="25"/>
  <c r="J76" i="25" s="1"/>
  <c r="H76" i="25"/>
  <c r="E76" i="25"/>
  <c r="AT75" i="25"/>
  <c r="AS75" i="25"/>
  <c r="AP75" i="25"/>
  <c r="AA75" i="25"/>
  <c r="I75" i="25"/>
  <c r="J75" i="25" s="1"/>
  <c r="H75" i="25"/>
  <c r="E75" i="25"/>
  <c r="B75" i="25"/>
  <c r="AS82" i="25" s="1"/>
  <c r="AT74" i="25"/>
  <c r="AP74" i="25"/>
  <c r="AA74" i="25"/>
  <c r="T74" i="25"/>
  <c r="I74" i="25"/>
  <c r="J74" i="25" s="1"/>
  <c r="H74" i="25"/>
  <c r="E74" i="25"/>
  <c r="B74" i="25"/>
  <c r="T84" i="25" s="1"/>
  <c r="AT73" i="25"/>
  <c r="AS73" i="25"/>
  <c r="AP73" i="25"/>
  <c r="AA73" i="25"/>
  <c r="T73" i="25"/>
  <c r="I73" i="25"/>
  <c r="J73" i="25" s="1"/>
  <c r="H73" i="25"/>
  <c r="B73" i="25"/>
  <c r="E70" i="25"/>
  <c r="AT69" i="25"/>
  <c r="AS69" i="25"/>
  <c r="AP69" i="25"/>
  <c r="AA69" i="25"/>
  <c r="J69" i="25"/>
  <c r="I69" i="25"/>
  <c r="H69" i="25"/>
  <c r="E69" i="25"/>
  <c r="AT68" i="25"/>
  <c r="AP68" i="25"/>
  <c r="AA68" i="25"/>
  <c r="I68" i="25"/>
  <c r="J68" i="25" s="1"/>
  <c r="H68" i="25"/>
  <c r="E68" i="25"/>
  <c r="AT67" i="25"/>
  <c r="AP67" i="25"/>
  <c r="AA67" i="25"/>
  <c r="T67" i="25"/>
  <c r="J67" i="25"/>
  <c r="I67" i="25"/>
  <c r="H67" i="25"/>
  <c r="E67" i="25"/>
  <c r="AT66" i="25"/>
  <c r="AR66" i="25"/>
  <c r="AP66" i="25"/>
  <c r="AA66" i="25"/>
  <c r="H66" i="25"/>
  <c r="I66" i="25" s="1"/>
  <c r="J66" i="25" s="1"/>
  <c r="E66" i="25"/>
  <c r="H65" i="25" s="1"/>
  <c r="I65" i="25" s="1"/>
  <c r="AT65" i="25"/>
  <c r="AR65" i="25"/>
  <c r="AP65" i="25"/>
  <c r="AA65" i="25"/>
  <c r="K65" i="25"/>
  <c r="L65" i="25" s="1"/>
  <c r="J65" i="25"/>
  <c r="E65" i="25"/>
  <c r="H64" i="25" s="1"/>
  <c r="I64" i="25" s="1"/>
  <c r="J64" i="25" s="1"/>
  <c r="AT64" i="25"/>
  <c r="AP64" i="25"/>
  <c r="AA64" i="25"/>
  <c r="T64" i="25"/>
  <c r="K64" i="25"/>
  <c r="L64" i="25" s="1"/>
  <c r="E64" i="25"/>
  <c r="AT63" i="25"/>
  <c r="AP63" i="25"/>
  <c r="AA63" i="25"/>
  <c r="T63" i="25"/>
  <c r="J63" i="25"/>
  <c r="I63" i="25"/>
  <c r="H63" i="25"/>
  <c r="E63" i="25"/>
  <c r="AT62" i="25"/>
  <c r="AR62" i="25"/>
  <c r="AP62" i="25"/>
  <c r="AA62" i="25"/>
  <c r="K62" i="25"/>
  <c r="L62" i="25" s="1"/>
  <c r="H62" i="25"/>
  <c r="I62" i="25" s="1"/>
  <c r="J62" i="25" s="1"/>
  <c r="E62" i="25"/>
  <c r="H61" i="25" s="1"/>
  <c r="I61" i="25" s="1"/>
  <c r="J61" i="25" s="1"/>
  <c r="AT61" i="25"/>
  <c r="AS61" i="25"/>
  <c r="AP61" i="25"/>
  <c r="AA61" i="25"/>
  <c r="K61" i="25"/>
  <c r="L61" i="25" s="1"/>
  <c r="E61" i="25"/>
  <c r="H60" i="25" s="1"/>
  <c r="I60" i="25" s="1"/>
  <c r="J60" i="25" s="1"/>
  <c r="AT60" i="25"/>
  <c r="AR60" i="25"/>
  <c r="AP60" i="25"/>
  <c r="AA60" i="25"/>
  <c r="E60" i="25"/>
  <c r="B60" i="25"/>
  <c r="AS65" i="25" s="1"/>
  <c r="AT59" i="25"/>
  <c r="AS59" i="25"/>
  <c r="AP59" i="25"/>
  <c r="AA59" i="25"/>
  <c r="H59" i="25"/>
  <c r="I59" i="25" s="1"/>
  <c r="J59" i="25" s="1"/>
  <c r="E59" i="25"/>
  <c r="B59" i="25"/>
  <c r="T59" i="25" s="1"/>
  <c r="AT58" i="25"/>
  <c r="AS58" i="25"/>
  <c r="AP58" i="25"/>
  <c r="AA58" i="25"/>
  <c r="J58" i="25"/>
  <c r="I58" i="25"/>
  <c r="H58" i="25"/>
  <c r="B58" i="25"/>
  <c r="AR69" i="25" s="1"/>
  <c r="E54" i="25"/>
  <c r="H53" i="25" s="1"/>
  <c r="I53" i="25" s="1"/>
  <c r="J53" i="25" s="1"/>
  <c r="AT53" i="25"/>
  <c r="AP53" i="25"/>
  <c r="AG53" i="25"/>
  <c r="AA53" i="25"/>
  <c r="E53" i="25"/>
  <c r="AT52" i="25"/>
  <c r="AP52" i="25"/>
  <c r="AG52" i="25"/>
  <c r="AA52" i="25"/>
  <c r="H52" i="25"/>
  <c r="I52" i="25" s="1"/>
  <c r="J52" i="25" s="1"/>
  <c r="E52" i="25"/>
  <c r="H51" i="25" s="1"/>
  <c r="I51" i="25" s="1"/>
  <c r="J51" i="25" s="1"/>
  <c r="AT51" i="25"/>
  <c r="AP51" i="25"/>
  <c r="AG51" i="25"/>
  <c r="AA51" i="25"/>
  <c r="L51" i="25"/>
  <c r="K51" i="25"/>
  <c r="E51" i="25"/>
  <c r="AT50" i="25"/>
  <c r="AP50" i="25"/>
  <c r="AG50" i="25"/>
  <c r="AA50" i="25"/>
  <c r="H50" i="25"/>
  <c r="I50" i="25" s="1"/>
  <c r="J50" i="25" s="1"/>
  <c r="E50" i="25"/>
  <c r="AT49" i="25"/>
  <c r="AS49" i="25"/>
  <c r="AP49" i="25"/>
  <c r="AG49" i="25"/>
  <c r="AA49" i="25"/>
  <c r="T49" i="25"/>
  <c r="I49" i="25"/>
  <c r="J49" i="25" s="1"/>
  <c r="H49" i="25"/>
  <c r="E49" i="25"/>
  <c r="AT48" i="25"/>
  <c r="AP48" i="25"/>
  <c r="AG48" i="25"/>
  <c r="AA48" i="25"/>
  <c r="K48" i="25"/>
  <c r="L48" i="25" s="1"/>
  <c r="I48" i="25"/>
  <c r="J48" i="25" s="1"/>
  <c r="H48" i="25"/>
  <c r="E48" i="25"/>
  <c r="H47" i="25" s="1"/>
  <c r="I47" i="25" s="1"/>
  <c r="J47" i="25" s="1"/>
  <c r="AT47" i="25"/>
  <c r="AP47" i="25"/>
  <c r="AG47" i="25"/>
  <c r="AA47" i="25"/>
  <c r="E47" i="25"/>
  <c r="H46" i="25" s="1"/>
  <c r="AT46" i="25"/>
  <c r="AR46" i="25"/>
  <c r="AP46" i="25"/>
  <c r="AG46" i="25"/>
  <c r="AA46" i="25"/>
  <c r="I46" i="25"/>
  <c r="J46" i="25" s="1"/>
  <c r="E46" i="25"/>
  <c r="AT45" i="25"/>
  <c r="AP45" i="25"/>
  <c r="AG45" i="25"/>
  <c r="AA45" i="25"/>
  <c r="T45" i="25"/>
  <c r="K45" i="25"/>
  <c r="L45" i="25" s="1"/>
  <c r="I45" i="25"/>
  <c r="J45" i="25" s="1"/>
  <c r="H45" i="25"/>
  <c r="E45" i="25"/>
  <c r="H44" i="25" s="1"/>
  <c r="I44" i="25" s="1"/>
  <c r="AT44" i="25"/>
  <c r="AP44" i="25"/>
  <c r="AG44" i="25"/>
  <c r="AA44" i="25"/>
  <c r="J44" i="25"/>
  <c r="E44" i="25"/>
  <c r="H43" i="25" s="1"/>
  <c r="B44" i="25"/>
  <c r="AT43" i="25"/>
  <c r="AP43" i="25"/>
  <c r="AG43" i="25"/>
  <c r="AA43" i="25"/>
  <c r="T43" i="25"/>
  <c r="K43" i="25"/>
  <c r="L43" i="25" s="1"/>
  <c r="I43" i="25"/>
  <c r="J43" i="25" s="1"/>
  <c r="E43" i="25"/>
  <c r="H42" i="25" s="1"/>
  <c r="I42" i="25" s="1"/>
  <c r="J42" i="25" s="1"/>
  <c r="B43" i="25"/>
  <c r="T42" i="25" s="1"/>
  <c r="AT42" i="25"/>
  <c r="AR42" i="25"/>
  <c r="AP42" i="25"/>
  <c r="AG42" i="25"/>
  <c r="AA42" i="25"/>
  <c r="B42" i="25"/>
  <c r="E38" i="25"/>
  <c r="H37" i="25" s="1"/>
  <c r="I37" i="25" s="1"/>
  <c r="J37" i="25" s="1"/>
  <c r="AT37" i="25"/>
  <c r="AP37" i="25"/>
  <c r="AA37" i="25"/>
  <c r="T37" i="25"/>
  <c r="E37" i="25"/>
  <c r="AT36" i="25"/>
  <c r="AS36" i="25"/>
  <c r="AP36" i="25"/>
  <c r="AA36" i="25"/>
  <c r="K36" i="25"/>
  <c r="L36" i="25" s="1"/>
  <c r="I36" i="25"/>
  <c r="J36" i="25" s="1"/>
  <c r="H36" i="25"/>
  <c r="E36" i="25"/>
  <c r="H35" i="25" s="1"/>
  <c r="I35" i="25" s="1"/>
  <c r="J35" i="25" s="1"/>
  <c r="AT35" i="25"/>
  <c r="AP35" i="25"/>
  <c r="AA35" i="25"/>
  <c r="T35" i="25"/>
  <c r="K35" i="25"/>
  <c r="L35" i="25" s="1"/>
  <c r="E35" i="25"/>
  <c r="AT34" i="25"/>
  <c r="AR34" i="25"/>
  <c r="AP34" i="25"/>
  <c r="AA34" i="25"/>
  <c r="T34" i="25"/>
  <c r="I34" i="25"/>
  <c r="J34" i="25" s="1"/>
  <c r="H34" i="25"/>
  <c r="E34" i="25"/>
  <c r="H33" i="25" s="1"/>
  <c r="I33" i="25" s="1"/>
  <c r="J33" i="25" s="1"/>
  <c r="AT33" i="25"/>
  <c r="AR33" i="25"/>
  <c r="AP33" i="25"/>
  <c r="AA33" i="25"/>
  <c r="K33" i="25"/>
  <c r="L33" i="25" s="1"/>
  <c r="E33" i="25"/>
  <c r="H32" i="25" s="1"/>
  <c r="AT32" i="25"/>
  <c r="AR32" i="25"/>
  <c r="AP32" i="25"/>
  <c r="AA32" i="25"/>
  <c r="K32" i="25"/>
  <c r="L32" i="25" s="1"/>
  <c r="I32" i="25"/>
  <c r="J32" i="25" s="1"/>
  <c r="E32" i="25"/>
  <c r="H31" i="25" s="1"/>
  <c r="I31" i="25" s="1"/>
  <c r="J31" i="25" s="1"/>
  <c r="AT31" i="25"/>
  <c r="AP31" i="25"/>
  <c r="AA31" i="25"/>
  <c r="T31" i="25"/>
  <c r="K31" i="25"/>
  <c r="L31" i="25" s="1"/>
  <c r="R31" i="25" s="1"/>
  <c r="E31" i="25"/>
  <c r="AT30" i="25"/>
  <c r="AR30" i="25"/>
  <c r="AP30" i="25"/>
  <c r="AA30" i="25"/>
  <c r="T30" i="25"/>
  <c r="H30" i="25"/>
  <c r="I30" i="25" s="1"/>
  <c r="J30" i="25" s="1"/>
  <c r="E30" i="25"/>
  <c r="AT29" i="25"/>
  <c r="AS29" i="25"/>
  <c r="AR29" i="25"/>
  <c r="AP29" i="25"/>
  <c r="AA29" i="25"/>
  <c r="L29" i="25"/>
  <c r="R29" i="25" s="1"/>
  <c r="K29" i="25"/>
  <c r="H29" i="25"/>
  <c r="I29" i="25" s="1"/>
  <c r="J29" i="25" s="1"/>
  <c r="E29" i="25"/>
  <c r="AT28" i="25"/>
  <c r="AS28" i="25"/>
  <c r="AP28" i="25"/>
  <c r="AA28" i="25"/>
  <c r="T28" i="25"/>
  <c r="L28" i="25"/>
  <c r="K28" i="25"/>
  <c r="H28" i="25"/>
  <c r="I28" i="25" s="1"/>
  <c r="J28" i="25" s="1"/>
  <c r="E28" i="25"/>
  <c r="B28" i="25"/>
  <c r="AS35" i="25" s="1"/>
  <c r="AT27" i="25"/>
  <c r="AR27" i="25"/>
  <c r="AP27" i="25"/>
  <c r="AA27" i="25"/>
  <c r="T27" i="25"/>
  <c r="I27" i="25"/>
  <c r="J27" i="25" s="1"/>
  <c r="H27" i="25"/>
  <c r="E27" i="25"/>
  <c r="H26" i="25" s="1"/>
  <c r="I26" i="25" s="1"/>
  <c r="J26" i="25" s="1"/>
  <c r="B27" i="25"/>
  <c r="T33" i="25" s="1"/>
  <c r="AT26" i="25"/>
  <c r="AP26" i="25"/>
  <c r="AA26" i="25"/>
  <c r="T26" i="25"/>
  <c r="B26" i="25"/>
  <c r="AR28" i="25" s="1"/>
  <c r="E148" i="24"/>
  <c r="H147" i="24" s="1"/>
  <c r="I147" i="24" s="1"/>
  <c r="AW147" i="24"/>
  <c r="AS147" i="24"/>
  <c r="AG147" i="24"/>
  <c r="T147" i="24"/>
  <c r="J147" i="24"/>
  <c r="E147" i="24"/>
  <c r="AW146" i="24"/>
  <c r="AS146" i="24"/>
  <c r="AG146" i="24"/>
  <c r="T146" i="24"/>
  <c r="I146" i="24"/>
  <c r="J146" i="24" s="1"/>
  <c r="H146" i="24"/>
  <c r="E146" i="24"/>
  <c r="H145" i="24" s="1"/>
  <c r="I145" i="24" s="1"/>
  <c r="J145" i="24" s="1"/>
  <c r="AW145" i="24"/>
  <c r="AU145" i="24"/>
  <c r="AS145" i="24"/>
  <c r="AG145" i="24"/>
  <c r="K145" i="24"/>
  <c r="L145" i="24" s="1"/>
  <c r="E145" i="24"/>
  <c r="H144" i="24" s="1"/>
  <c r="AW144" i="24"/>
  <c r="AU144" i="24"/>
  <c r="AS144" i="24"/>
  <c r="AG144" i="24"/>
  <c r="K144" i="24"/>
  <c r="L144" i="24" s="1"/>
  <c r="I144" i="24"/>
  <c r="J144" i="24" s="1"/>
  <c r="E144" i="24"/>
  <c r="H143" i="24" s="1"/>
  <c r="I143" i="24" s="1"/>
  <c r="J143" i="24" s="1"/>
  <c r="AW143" i="24"/>
  <c r="AS143" i="24"/>
  <c r="AG143" i="24"/>
  <c r="K143" i="24"/>
  <c r="L143" i="24" s="1"/>
  <c r="E143" i="24"/>
  <c r="AW142" i="24"/>
  <c r="AU142" i="24"/>
  <c r="AS142" i="24"/>
  <c r="AG142" i="24"/>
  <c r="T142" i="24"/>
  <c r="I142" i="24"/>
  <c r="J142" i="24" s="1"/>
  <c r="H142" i="24"/>
  <c r="E142" i="24"/>
  <c r="H141" i="24" s="1"/>
  <c r="I141" i="24" s="1"/>
  <c r="J141" i="24" s="1"/>
  <c r="AW141" i="24"/>
  <c r="AU141" i="24"/>
  <c r="AS141" i="24"/>
  <c r="AG141" i="24"/>
  <c r="K141" i="24"/>
  <c r="L141" i="24" s="1"/>
  <c r="E141" i="24"/>
  <c r="H140" i="24" s="1"/>
  <c r="I140" i="24" s="1"/>
  <c r="J140" i="24" s="1"/>
  <c r="AW140" i="24"/>
  <c r="AU140" i="24"/>
  <c r="AS140" i="24"/>
  <c r="AG140" i="24"/>
  <c r="L140" i="24"/>
  <c r="K140" i="24"/>
  <c r="E140" i="24"/>
  <c r="AW139" i="24"/>
  <c r="AS139" i="24"/>
  <c r="AG139" i="24"/>
  <c r="R139" i="24"/>
  <c r="L139" i="24"/>
  <c r="H139" i="24"/>
  <c r="I139" i="24" s="1"/>
  <c r="J139" i="24" s="1"/>
  <c r="E139" i="24"/>
  <c r="AW138" i="24"/>
  <c r="AV138" i="24"/>
  <c r="AU138" i="24"/>
  <c r="AS138" i="24"/>
  <c r="AG138" i="24"/>
  <c r="T138" i="24"/>
  <c r="H138" i="24"/>
  <c r="I138" i="24" s="1"/>
  <c r="J138" i="24" s="1"/>
  <c r="E138" i="24"/>
  <c r="B138" i="24"/>
  <c r="AV147" i="24" s="1"/>
  <c r="AW137" i="24"/>
  <c r="AV137" i="24"/>
  <c r="AU137" i="24"/>
  <c r="AS137" i="24"/>
  <c r="AG137" i="24"/>
  <c r="I137" i="24"/>
  <c r="J137" i="24" s="1"/>
  <c r="H137" i="24"/>
  <c r="E137" i="24"/>
  <c r="H136" i="24" s="1"/>
  <c r="I136" i="24" s="1"/>
  <c r="B137" i="24"/>
  <c r="T145" i="24" s="1"/>
  <c r="AW136" i="24"/>
  <c r="AV136" i="24"/>
  <c r="AS136" i="24"/>
  <c r="AG136" i="24"/>
  <c r="T136" i="24"/>
  <c r="J136" i="24"/>
  <c r="B136" i="24"/>
  <c r="K139" i="24" s="1"/>
  <c r="E133" i="24"/>
  <c r="AZ132" i="24"/>
  <c r="AW132" i="24"/>
  <c r="AU132" i="24"/>
  <c r="AS132" i="24"/>
  <c r="AG132" i="24"/>
  <c r="K132" i="24"/>
  <c r="H132" i="24"/>
  <c r="I132" i="24" s="1"/>
  <c r="J132" i="24" s="1"/>
  <c r="E132" i="24"/>
  <c r="H131" i="24" s="1"/>
  <c r="I131" i="24" s="1"/>
  <c r="AZ131" i="24"/>
  <c r="AW131" i="24"/>
  <c r="AS131" i="24"/>
  <c r="AG131" i="24"/>
  <c r="J131" i="24"/>
  <c r="E131" i="24"/>
  <c r="AZ130" i="24"/>
  <c r="AW130" i="24"/>
  <c r="AV130" i="24"/>
  <c r="AS130" i="24"/>
  <c r="AG130" i="24"/>
  <c r="H130" i="24"/>
  <c r="I130" i="24" s="1"/>
  <c r="J130" i="24" s="1"/>
  <c r="E130" i="24"/>
  <c r="AZ129" i="24"/>
  <c r="AW129" i="24"/>
  <c r="AV129" i="24"/>
  <c r="AS129" i="24"/>
  <c r="AG129" i="24"/>
  <c r="J129" i="24"/>
  <c r="H129" i="24"/>
  <c r="I129" i="24" s="1"/>
  <c r="E129" i="24"/>
  <c r="AZ128" i="24"/>
  <c r="AW128" i="24"/>
  <c r="AS128" i="24"/>
  <c r="AG128" i="24"/>
  <c r="L128" i="24"/>
  <c r="H128" i="24"/>
  <c r="I128" i="24" s="1"/>
  <c r="J128" i="24" s="1"/>
  <c r="E128" i="24"/>
  <c r="AZ127" i="24"/>
  <c r="AW127" i="24"/>
  <c r="AS127" i="24"/>
  <c r="AG127" i="24"/>
  <c r="J127" i="24"/>
  <c r="I127" i="24"/>
  <c r="H127" i="24"/>
  <c r="E127" i="24"/>
  <c r="AZ126" i="24"/>
  <c r="AW126" i="24"/>
  <c r="AV126" i="24"/>
  <c r="AS126" i="24"/>
  <c r="AG126" i="24"/>
  <c r="L126" i="24"/>
  <c r="K126" i="24"/>
  <c r="J126" i="24"/>
  <c r="H126" i="24"/>
  <c r="I126" i="24" s="1"/>
  <c r="E126" i="24"/>
  <c r="AZ125" i="24"/>
  <c r="AW125" i="24"/>
  <c r="AS125" i="24"/>
  <c r="AG125" i="24"/>
  <c r="I125" i="24"/>
  <c r="J125" i="24" s="1"/>
  <c r="H125" i="24"/>
  <c r="E125" i="24"/>
  <c r="H124" i="24" s="1"/>
  <c r="I124" i="24" s="1"/>
  <c r="J124" i="24" s="1"/>
  <c r="AZ124" i="24"/>
  <c r="AW124" i="24"/>
  <c r="AV124" i="24"/>
  <c r="AU124" i="24"/>
  <c r="AS124" i="24"/>
  <c r="AG124" i="24"/>
  <c r="E124" i="24"/>
  <c r="H123" i="24" s="1"/>
  <c r="I123" i="24" s="1"/>
  <c r="J123" i="24" s="1"/>
  <c r="AZ123" i="24"/>
  <c r="AW123" i="24"/>
  <c r="AS123" i="24"/>
  <c r="AG123" i="24"/>
  <c r="K123" i="24"/>
  <c r="E123" i="24"/>
  <c r="B123" i="24"/>
  <c r="AV131" i="24" s="1"/>
  <c r="AZ122" i="24"/>
  <c r="AW122" i="24"/>
  <c r="AV122" i="24"/>
  <c r="AS122" i="24"/>
  <c r="AG122" i="24"/>
  <c r="J122" i="24"/>
  <c r="I122" i="24"/>
  <c r="H122" i="24"/>
  <c r="E122" i="24"/>
  <c r="B122" i="24"/>
  <c r="AZ121" i="24"/>
  <c r="AW121" i="24"/>
  <c r="AV121" i="24"/>
  <c r="AS121" i="24"/>
  <c r="AG121" i="24"/>
  <c r="K121" i="24"/>
  <c r="L121" i="24" s="1"/>
  <c r="I121" i="24"/>
  <c r="J121" i="24" s="1"/>
  <c r="H121" i="24"/>
  <c r="B121" i="24"/>
  <c r="K128" i="24" s="1"/>
  <c r="E117" i="24"/>
  <c r="AW116" i="24"/>
  <c r="AS116" i="24"/>
  <c r="AG116" i="24"/>
  <c r="I116" i="24"/>
  <c r="J116" i="24" s="1"/>
  <c r="H116" i="24"/>
  <c r="E116" i="24"/>
  <c r="AW115" i="24"/>
  <c r="AU115" i="24"/>
  <c r="AS115" i="24"/>
  <c r="AG115" i="24"/>
  <c r="H115" i="24"/>
  <c r="I115" i="24" s="1"/>
  <c r="J115" i="24" s="1"/>
  <c r="E115" i="24"/>
  <c r="AW114" i="24"/>
  <c r="AV114" i="24"/>
  <c r="AS114" i="24"/>
  <c r="AG114" i="24"/>
  <c r="H114" i="24"/>
  <c r="I114" i="24" s="1"/>
  <c r="J114" i="24" s="1"/>
  <c r="E114" i="24"/>
  <c r="AW113" i="24"/>
  <c r="AS113" i="24"/>
  <c r="AG113" i="24"/>
  <c r="H113" i="24"/>
  <c r="I113" i="24" s="1"/>
  <c r="J113" i="24" s="1"/>
  <c r="E113" i="24"/>
  <c r="AW112" i="24"/>
  <c r="AV112" i="24"/>
  <c r="AS112" i="24"/>
  <c r="AG112" i="24"/>
  <c r="T112" i="24"/>
  <c r="H112" i="24"/>
  <c r="I112" i="24" s="1"/>
  <c r="J112" i="24" s="1"/>
  <c r="E112" i="24"/>
  <c r="AW111" i="24"/>
  <c r="AV111" i="24"/>
  <c r="AS111" i="24"/>
  <c r="AG111" i="24"/>
  <c r="H111" i="24"/>
  <c r="I111" i="24" s="1"/>
  <c r="J111" i="24" s="1"/>
  <c r="E111" i="24"/>
  <c r="AW110" i="24"/>
  <c r="AV110" i="24"/>
  <c r="AS110" i="24"/>
  <c r="AG110" i="24"/>
  <c r="H110" i="24"/>
  <c r="I110" i="24" s="1"/>
  <c r="J110" i="24" s="1"/>
  <c r="E110" i="24"/>
  <c r="AW109" i="24"/>
  <c r="AS109" i="24"/>
  <c r="AG109" i="24"/>
  <c r="H109" i="24"/>
  <c r="I109" i="24" s="1"/>
  <c r="J109" i="24" s="1"/>
  <c r="E109" i="24"/>
  <c r="H108" i="24" s="1"/>
  <c r="I108" i="24" s="1"/>
  <c r="J108" i="24" s="1"/>
  <c r="AW108" i="24"/>
  <c r="AS108" i="24"/>
  <c r="AG108" i="24"/>
  <c r="E108" i="24"/>
  <c r="AW107" i="24"/>
  <c r="AV107" i="24"/>
  <c r="AU107" i="24"/>
  <c r="AS107" i="24"/>
  <c r="AG107" i="24"/>
  <c r="I107" i="24"/>
  <c r="J107" i="24" s="1"/>
  <c r="H107" i="24"/>
  <c r="E107" i="24"/>
  <c r="H106" i="24" s="1"/>
  <c r="I106" i="24" s="1"/>
  <c r="B107" i="24"/>
  <c r="AV106" i="24" s="1"/>
  <c r="AW106" i="24"/>
  <c r="AS106" i="24"/>
  <c r="AG106" i="24"/>
  <c r="T106" i="24"/>
  <c r="J106" i="24"/>
  <c r="E106" i="24"/>
  <c r="B106" i="24"/>
  <c r="T115" i="24" s="1"/>
  <c r="AW105" i="24"/>
  <c r="AV105" i="24"/>
  <c r="AS105" i="24"/>
  <c r="AG105" i="24"/>
  <c r="T105" i="24"/>
  <c r="I105" i="24"/>
  <c r="J105" i="24" s="1"/>
  <c r="H105" i="24"/>
  <c r="B105" i="24"/>
  <c r="AU114" i="24" s="1"/>
  <c r="E101" i="24"/>
  <c r="H100" i="24" s="1"/>
  <c r="I100" i="24" s="1"/>
  <c r="J100" i="24" s="1"/>
  <c r="AM100" i="24"/>
  <c r="AK100" i="24"/>
  <c r="E100" i="24"/>
  <c r="H99" i="24" s="1"/>
  <c r="I99" i="24" s="1"/>
  <c r="J99" i="24" s="1"/>
  <c r="AM99" i="24"/>
  <c r="AK99" i="24"/>
  <c r="E99" i="24"/>
  <c r="AM98" i="24"/>
  <c r="H98" i="24"/>
  <c r="I98" i="24" s="1"/>
  <c r="J98" i="24" s="1"/>
  <c r="E98" i="24"/>
  <c r="AM97" i="24"/>
  <c r="T97" i="24"/>
  <c r="J97" i="24"/>
  <c r="H97" i="24"/>
  <c r="I97" i="24" s="1"/>
  <c r="E97" i="24"/>
  <c r="H96" i="24" s="1"/>
  <c r="I96" i="24" s="1"/>
  <c r="J96" i="24" s="1"/>
  <c r="AM96" i="24"/>
  <c r="L96" i="24"/>
  <c r="E96" i="24"/>
  <c r="AM95" i="24"/>
  <c r="AL95" i="24"/>
  <c r="T95" i="24"/>
  <c r="H95" i="24"/>
  <c r="I95" i="24" s="1"/>
  <c r="J95" i="24" s="1"/>
  <c r="E95" i="24"/>
  <c r="AM94" i="24"/>
  <c r="T94" i="24"/>
  <c r="H94" i="24"/>
  <c r="I94" i="24" s="1"/>
  <c r="J94" i="24" s="1"/>
  <c r="E94" i="24"/>
  <c r="H93" i="24" s="1"/>
  <c r="I93" i="24" s="1"/>
  <c r="J93" i="24" s="1"/>
  <c r="AM93" i="24"/>
  <c r="AL93" i="24"/>
  <c r="T93" i="24"/>
  <c r="K93" i="24"/>
  <c r="L93" i="24" s="1"/>
  <c r="E93" i="24"/>
  <c r="H92" i="24" s="1"/>
  <c r="I92" i="24" s="1"/>
  <c r="J92" i="24" s="1"/>
  <c r="AM92" i="24"/>
  <c r="AK92" i="24"/>
  <c r="E92" i="24"/>
  <c r="H91" i="24" s="1"/>
  <c r="I91" i="24" s="1"/>
  <c r="J91" i="24" s="1"/>
  <c r="AM91" i="24"/>
  <c r="K91" i="24"/>
  <c r="L91" i="24" s="1"/>
  <c r="E91" i="24"/>
  <c r="H90" i="24" s="1"/>
  <c r="I90" i="24" s="1"/>
  <c r="J90" i="24" s="1"/>
  <c r="B91" i="24"/>
  <c r="AL91" i="24" s="1"/>
  <c r="AM90" i="24"/>
  <c r="T90" i="24"/>
  <c r="E90" i="24"/>
  <c r="B90" i="24"/>
  <c r="T100" i="24" s="1"/>
  <c r="AM89" i="24"/>
  <c r="AL89" i="24"/>
  <c r="AK89" i="24"/>
  <c r="T89" i="24"/>
  <c r="H89" i="24"/>
  <c r="I89" i="24" s="1"/>
  <c r="J89" i="24" s="1"/>
  <c r="B89" i="24"/>
  <c r="K96" i="24" s="1"/>
  <c r="E85" i="24"/>
  <c r="AT84" i="24"/>
  <c r="AP84" i="24"/>
  <c r="AA84" i="24"/>
  <c r="H84" i="24"/>
  <c r="I84" i="24" s="1"/>
  <c r="J84" i="24" s="1"/>
  <c r="E84" i="24"/>
  <c r="AT83" i="24"/>
  <c r="AP83" i="24"/>
  <c r="AA83" i="24"/>
  <c r="H83" i="24"/>
  <c r="I83" i="24" s="1"/>
  <c r="J83" i="24" s="1"/>
  <c r="E83" i="24"/>
  <c r="AT82" i="24"/>
  <c r="AP82" i="24"/>
  <c r="AA82" i="24"/>
  <c r="H82" i="24"/>
  <c r="I82" i="24" s="1"/>
  <c r="J82" i="24" s="1"/>
  <c r="E82" i="24"/>
  <c r="AT81" i="24"/>
  <c r="AP81" i="24"/>
  <c r="AA81" i="24"/>
  <c r="T81" i="24"/>
  <c r="H81" i="24"/>
  <c r="I81" i="24" s="1"/>
  <c r="J81" i="24" s="1"/>
  <c r="E81" i="24"/>
  <c r="AT80" i="24"/>
  <c r="AS80" i="24"/>
  <c r="AP80" i="24"/>
  <c r="AA80" i="24"/>
  <c r="H80" i="24"/>
  <c r="I80" i="24" s="1"/>
  <c r="J80" i="24" s="1"/>
  <c r="E80" i="24"/>
  <c r="AT79" i="24"/>
  <c r="AS79" i="24"/>
  <c r="AP79" i="24"/>
  <c r="AA79" i="24"/>
  <c r="H79" i="24"/>
  <c r="I79" i="24" s="1"/>
  <c r="J79" i="24" s="1"/>
  <c r="E79" i="24"/>
  <c r="AT78" i="24"/>
  <c r="AS78" i="24"/>
  <c r="AP78" i="24"/>
  <c r="AA78" i="24"/>
  <c r="H78" i="24"/>
  <c r="I78" i="24" s="1"/>
  <c r="J78" i="24" s="1"/>
  <c r="E78" i="24"/>
  <c r="AT77" i="24"/>
  <c r="AS77" i="24"/>
  <c r="AP77" i="24"/>
  <c r="AA77" i="24"/>
  <c r="T77" i="24"/>
  <c r="I77" i="24"/>
  <c r="J77" i="24" s="1"/>
  <c r="H77" i="24"/>
  <c r="E77" i="24"/>
  <c r="AT76" i="24"/>
  <c r="AP76" i="24"/>
  <c r="AA76" i="24"/>
  <c r="I76" i="24"/>
  <c r="J76" i="24" s="1"/>
  <c r="H76" i="24"/>
  <c r="E76" i="24"/>
  <c r="AT75" i="24"/>
  <c r="AS75" i="24"/>
  <c r="AP75" i="24"/>
  <c r="AA75" i="24"/>
  <c r="H75" i="24"/>
  <c r="I75" i="24" s="1"/>
  <c r="J75" i="24" s="1"/>
  <c r="E75" i="24"/>
  <c r="B75" i="24"/>
  <c r="AS82" i="24" s="1"/>
  <c r="AT74" i="24"/>
  <c r="AS74" i="24"/>
  <c r="AP74" i="24"/>
  <c r="AA74" i="24"/>
  <c r="T74" i="24"/>
  <c r="J74" i="24"/>
  <c r="I74" i="24"/>
  <c r="H74" i="24"/>
  <c r="E74" i="24"/>
  <c r="B74" i="24"/>
  <c r="AT73" i="24"/>
  <c r="AS73" i="24"/>
  <c r="AP73" i="24"/>
  <c r="AA73" i="24"/>
  <c r="T73" i="24"/>
  <c r="I73" i="24"/>
  <c r="J73" i="24" s="1"/>
  <c r="H73" i="24"/>
  <c r="B73" i="24"/>
  <c r="AR83" i="24" s="1"/>
  <c r="E70" i="24"/>
  <c r="AT69" i="24"/>
  <c r="AP69" i="24"/>
  <c r="AA69" i="24"/>
  <c r="I69" i="24"/>
  <c r="J69" i="24" s="1"/>
  <c r="H69" i="24"/>
  <c r="E69" i="24"/>
  <c r="H68" i="24" s="1"/>
  <c r="I68" i="24" s="1"/>
  <c r="J68" i="24" s="1"/>
  <c r="AT68" i="24"/>
  <c r="AP68" i="24"/>
  <c r="AA68" i="24"/>
  <c r="E68" i="24"/>
  <c r="AT67" i="24"/>
  <c r="AS67" i="24"/>
  <c r="AP67" i="24"/>
  <c r="AA67" i="24"/>
  <c r="T67" i="24"/>
  <c r="H67" i="24"/>
  <c r="I67" i="24" s="1"/>
  <c r="J67" i="24" s="1"/>
  <c r="E67" i="24"/>
  <c r="AT66" i="24"/>
  <c r="AS66" i="24"/>
  <c r="AP66" i="24"/>
  <c r="AA66" i="24"/>
  <c r="T66" i="24"/>
  <c r="H66" i="24"/>
  <c r="I66" i="24" s="1"/>
  <c r="J66" i="24" s="1"/>
  <c r="E66" i="24"/>
  <c r="AT65" i="24"/>
  <c r="AS65" i="24"/>
  <c r="AP65" i="24"/>
  <c r="AA65" i="24"/>
  <c r="H65" i="24"/>
  <c r="I65" i="24" s="1"/>
  <c r="J65" i="24" s="1"/>
  <c r="E65" i="24"/>
  <c r="H64" i="24" s="1"/>
  <c r="I64" i="24" s="1"/>
  <c r="J64" i="24" s="1"/>
  <c r="AT64" i="24"/>
  <c r="AP64" i="24"/>
  <c r="AA64" i="24"/>
  <c r="E64" i="24"/>
  <c r="AT63" i="24"/>
  <c r="AS63" i="24"/>
  <c r="AP63" i="24"/>
  <c r="AA63" i="24"/>
  <c r="T63" i="24"/>
  <c r="H63" i="24"/>
  <c r="I63" i="24" s="1"/>
  <c r="J63" i="24" s="1"/>
  <c r="E63" i="24"/>
  <c r="AT62" i="24"/>
  <c r="AS62" i="24"/>
  <c r="AP62" i="24"/>
  <c r="AA62" i="24"/>
  <c r="T62" i="24"/>
  <c r="I62" i="24"/>
  <c r="J62" i="24" s="1"/>
  <c r="H62" i="24"/>
  <c r="E62" i="24"/>
  <c r="H61" i="24" s="1"/>
  <c r="I61" i="24" s="1"/>
  <c r="J61" i="24" s="1"/>
  <c r="AT61" i="24"/>
  <c r="AR61" i="24"/>
  <c r="AP61" i="24"/>
  <c r="AA61" i="24"/>
  <c r="K61" i="24"/>
  <c r="L61" i="24" s="1"/>
  <c r="E61" i="24"/>
  <c r="H60" i="24" s="1"/>
  <c r="I60" i="24" s="1"/>
  <c r="J60" i="24" s="1"/>
  <c r="AT60" i="24"/>
  <c r="AP60" i="24"/>
  <c r="AA60" i="24"/>
  <c r="E60" i="24"/>
  <c r="B60" i="24"/>
  <c r="AS68" i="24" s="1"/>
  <c r="AT59" i="24"/>
  <c r="AS59" i="24"/>
  <c r="AP59" i="24"/>
  <c r="AA59" i="24"/>
  <c r="T59" i="24"/>
  <c r="H59" i="24"/>
  <c r="I59" i="24" s="1"/>
  <c r="J59" i="24" s="1"/>
  <c r="E59" i="24"/>
  <c r="B59" i="24"/>
  <c r="T69" i="24" s="1"/>
  <c r="AT58" i="24"/>
  <c r="AS58" i="24"/>
  <c r="AP58" i="24"/>
  <c r="AA58" i="24"/>
  <c r="I58" i="24"/>
  <c r="J58" i="24" s="1"/>
  <c r="H58" i="24"/>
  <c r="B58" i="24"/>
  <c r="AR58" i="24" s="1"/>
  <c r="E54" i="24"/>
  <c r="H53" i="24" s="1"/>
  <c r="I53" i="24" s="1"/>
  <c r="J53" i="24" s="1"/>
  <c r="AT53" i="24"/>
  <c r="AP53" i="24"/>
  <c r="AG53" i="24"/>
  <c r="AA53" i="24"/>
  <c r="T53" i="24"/>
  <c r="E53" i="24"/>
  <c r="AT52" i="24"/>
  <c r="AS52" i="24"/>
  <c r="AP52" i="24"/>
  <c r="AG52" i="24"/>
  <c r="AA52" i="24"/>
  <c r="H52" i="24"/>
  <c r="I52" i="24" s="1"/>
  <c r="J52" i="24" s="1"/>
  <c r="E52" i="24"/>
  <c r="AT51" i="24"/>
  <c r="AS51" i="24"/>
  <c r="AP51" i="24"/>
  <c r="AG51" i="24"/>
  <c r="AA51" i="24"/>
  <c r="I51" i="24"/>
  <c r="J51" i="24" s="1"/>
  <c r="H51" i="24"/>
  <c r="E51" i="24"/>
  <c r="H50" i="24" s="1"/>
  <c r="I50" i="24" s="1"/>
  <c r="J50" i="24" s="1"/>
  <c r="AT50" i="24"/>
  <c r="AP50" i="24"/>
  <c r="AG50" i="24"/>
  <c r="AA50" i="24"/>
  <c r="T50" i="24"/>
  <c r="E50" i="24"/>
  <c r="AT49" i="24"/>
  <c r="AS49" i="24"/>
  <c r="AP49" i="24"/>
  <c r="AG49" i="24"/>
  <c r="AA49" i="24"/>
  <c r="I49" i="24"/>
  <c r="J49" i="24" s="1"/>
  <c r="H49" i="24"/>
  <c r="E49" i="24"/>
  <c r="AT48" i="24"/>
  <c r="AR48" i="24"/>
  <c r="AP48" i="24"/>
  <c r="AG48" i="24"/>
  <c r="AA48" i="24"/>
  <c r="J48" i="24"/>
  <c r="H48" i="24"/>
  <c r="I48" i="24" s="1"/>
  <c r="E48" i="24"/>
  <c r="H47" i="24" s="1"/>
  <c r="I47" i="24" s="1"/>
  <c r="J47" i="24" s="1"/>
  <c r="AT47" i="24"/>
  <c r="AP47" i="24"/>
  <c r="AG47" i="24"/>
  <c r="AA47" i="24"/>
  <c r="K47" i="24"/>
  <c r="L47" i="24" s="1"/>
  <c r="R47" i="24" s="1"/>
  <c r="E47" i="24"/>
  <c r="AT46" i="24"/>
  <c r="AP46" i="24"/>
  <c r="AG46" i="24"/>
  <c r="AA46" i="24"/>
  <c r="T46" i="24"/>
  <c r="I46" i="24"/>
  <c r="J46" i="24" s="1"/>
  <c r="H46" i="24"/>
  <c r="E46" i="24"/>
  <c r="AT45" i="24"/>
  <c r="AP45" i="24"/>
  <c r="AG45" i="24"/>
  <c r="AA45" i="24"/>
  <c r="J45" i="24"/>
  <c r="H45" i="24"/>
  <c r="I45" i="24" s="1"/>
  <c r="E45" i="24"/>
  <c r="H44" i="24" s="1"/>
  <c r="I44" i="24" s="1"/>
  <c r="J44" i="24" s="1"/>
  <c r="AT44" i="24"/>
  <c r="AP44" i="24"/>
  <c r="AG44" i="24"/>
  <c r="AA44" i="24"/>
  <c r="T44" i="24"/>
  <c r="K44" i="24"/>
  <c r="L44" i="24" s="1"/>
  <c r="R44" i="24" s="1"/>
  <c r="E44" i="24"/>
  <c r="B44" i="24"/>
  <c r="AS47" i="24" s="1"/>
  <c r="AT43" i="24"/>
  <c r="AS43" i="24"/>
  <c r="AP43" i="24"/>
  <c r="AG43" i="24"/>
  <c r="AA43" i="24"/>
  <c r="T43" i="24"/>
  <c r="I43" i="24"/>
  <c r="J43" i="24" s="1"/>
  <c r="H43" i="24"/>
  <c r="E43" i="24"/>
  <c r="H42" i="24" s="1"/>
  <c r="B43" i="24"/>
  <c r="T48" i="24" s="1"/>
  <c r="AT42" i="24"/>
  <c r="AS42" i="24"/>
  <c r="AP42" i="24"/>
  <c r="AG42" i="24"/>
  <c r="AA42" i="24"/>
  <c r="T42" i="24"/>
  <c r="K42" i="24"/>
  <c r="L42" i="24" s="1"/>
  <c r="I42" i="24"/>
  <c r="J42" i="24" s="1"/>
  <c r="B42" i="24"/>
  <c r="E38" i="24"/>
  <c r="AT37" i="24"/>
  <c r="AP37" i="24"/>
  <c r="AA37" i="24"/>
  <c r="H37" i="24"/>
  <c r="I37" i="24" s="1"/>
  <c r="J37" i="24" s="1"/>
  <c r="E37" i="24"/>
  <c r="AT36" i="24"/>
  <c r="AP36" i="24"/>
  <c r="AA36" i="24"/>
  <c r="H36" i="24"/>
  <c r="I36" i="24" s="1"/>
  <c r="J36" i="24" s="1"/>
  <c r="E36" i="24"/>
  <c r="AT35" i="24"/>
  <c r="AS35" i="24"/>
  <c r="AP35" i="24"/>
  <c r="AA35" i="24"/>
  <c r="J35" i="24"/>
  <c r="H35" i="24"/>
  <c r="I35" i="24" s="1"/>
  <c r="E35" i="24"/>
  <c r="AT34" i="24"/>
  <c r="AP34" i="24"/>
  <c r="AA34" i="24"/>
  <c r="T34" i="24"/>
  <c r="J34" i="24"/>
  <c r="H34" i="24"/>
  <c r="I34" i="24" s="1"/>
  <c r="E34" i="24"/>
  <c r="AT33" i="24"/>
  <c r="AS33" i="24"/>
  <c r="AP33" i="24"/>
  <c r="AA33" i="24"/>
  <c r="T33" i="24"/>
  <c r="H33" i="24"/>
  <c r="I33" i="24" s="1"/>
  <c r="J33" i="24" s="1"/>
  <c r="E33" i="24"/>
  <c r="AT32" i="24"/>
  <c r="AS32" i="24"/>
  <c r="AP32" i="24"/>
  <c r="AA32" i="24"/>
  <c r="T32" i="24"/>
  <c r="H32" i="24"/>
  <c r="I32" i="24" s="1"/>
  <c r="J32" i="24" s="1"/>
  <c r="E32" i="24"/>
  <c r="AT31" i="24"/>
  <c r="AS31" i="24"/>
  <c r="AP31" i="24"/>
  <c r="AA31" i="24"/>
  <c r="J31" i="24"/>
  <c r="H31" i="24"/>
  <c r="I31" i="24" s="1"/>
  <c r="E31" i="24"/>
  <c r="AT30" i="24"/>
  <c r="AS30" i="24"/>
  <c r="AP30" i="24"/>
  <c r="AA30" i="24"/>
  <c r="T30" i="24"/>
  <c r="K30" i="24"/>
  <c r="L30" i="24" s="1"/>
  <c r="I30" i="24"/>
  <c r="J30" i="24" s="1"/>
  <c r="H30" i="24"/>
  <c r="E30" i="24"/>
  <c r="AT29" i="24"/>
  <c r="AP29" i="24"/>
  <c r="AA29" i="24"/>
  <c r="I29" i="24"/>
  <c r="J29" i="24" s="1"/>
  <c r="H29" i="24"/>
  <c r="E29" i="24"/>
  <c r="H28" i="24" s="1"/>
  <c r="I28" i="24" s="1"/>
  <c r="J28" i="24" s="1"/>
  <c r="AT28" i="24"/>
  <c r="AR28" i="24"/>
  <c r="AP28" i="24"/>
  <c r="AA28" i="24"/>
  <c r="K28" i="24"/>
  <c r="L28" i="24" s="1"/>
  <c r="E28" i="24"/>
  <c r="B28" i="24"/>
  <c r="AS34" i="24" s="1"/>
  <c r="AT27" i="24"/>
  <c r="AS27" i="24"/>
  <c r="AP27" i="24"/>
  <c r="AA27" i="24"/>
  <c r="T27" i="24"/>
  <c r="J27" i="24"/>
  <c r="H27" i="24"/>
  <c r="I27" i="24" s="1"/>
  <c r="E27" i="24"/>
  <c r="B27" i="24"/>
  <c r="T28" i="24" s="1"/>
  <c r="AT26" i="24"/>
  <c r="AS26" i="24"/>
  <c r="AP26" i="24"/>
  <c r="AA26" i="24"/>
  <c r="I26" i="24"/>
  <c r="J26" i="24" s="1"/>
  <c r="H26" i="24"/>
  <c r="B26" i="24"/>
  <c r="AR27" i="24" s="1"/>
  <c r="E148" i="23"/>
  <c r="AW147" i="23"/>
  <c r="AU147" i="23"/>
  <c r="AS147" i="23"/>
  <c r="AG147" i="23"/>
  <c r="I147" i="23"/>
  <c r="J147" i="23" s="1"/>
  <c r="H147" i="23"/>
  <c r="E147" i="23"/>
  <c r="H146" i="23" s="1"/>
  <c r="I146" i="23" s="1"/>
  <c r="J146" i="23" s="1"/>
  <c r="AW146" i="23"/>
  <c r="AS146" i="23"/>
  <c r="AG146" i="23"/>
  <c r="E146" i="23"/>
  <c r="AW145" i="23"/>
  <c r="AS145" i="23"/>
  <c r="AG145" i="23"/>
  <c r="T145" i="23"/>
  <c r="H145" i="23"/>
  <c r="I145" i="23" s="1"/>
  <c r="J145" i="23" s="1"/>
  <c r="E145" i="23"/>
  <c r="AW144" i="23"/>
  <c r="AV144" i="23"/>
  <c r="AS144" i="23"/>
  <c r="AG144" i="23"/>
  <c r="T144" i="23"/>
  <c r="H144" i="23"/>
  <c r="I144" i="23" s="1"/>
  <c r="J144" i="23" s="1"/>
  <c r="E144" i="23"/>
  <c r="AW143" i="23"/>
  <c r="AV143" i="23"/>
  <c r="AS143" i="23"/>
  <c r="AG143" i="23"/>
  <c r="J143" i="23"/>
  <c r="H143" i="23"/>
  <c r="I143" i="23" s="1"/>
  <c r="E143" i="23"/>
  <c r="AW142" i="23"/>
  <c r="AS142" i="23"/>
  <c r="AG142" i="23"/>
  <c r="J142" i="23"/>
  <c r="I142" i="23"/>
  <c r="H142" i="23"/>
  <c r="E142" i="23"/>
  <c r="AW141" i="23"/>
  <c r="AV141" i="23"/>
  <c r="AS141" i="23"/>
  <c r="AG141" i="23"/>
  <c r="T141" i="23"/>
  <c r="H141" i="23"/>
  <c r="I141" i="23" s="1"/>
  <c r="J141" i="23" s="1"/>
  <c r="E141" i="23"/>
  <c r="AW140" i="23"/>
  <c r="AV140" i="23"/>
  <c r="AS140" i="23"/>
  <c r="AG140" i="23"/>
  <c r="T140" i="23"/>
  <c r="I140" i="23"/>
  <c r="J140" i="23" s="1"/>
  <c r="H140" i="23"/>
  <c r="E140" i="23"/>
  <c r="H139" i="23" s="1"/>
  <c r="I139" i="23" s="1"/>
  <c r="J139" i="23" s="1"/>
  <c r="AW139" i="23"/>
  <c r="AU139" i="23"/>
  <c r="AS139" i="23"/>
  <c r="AG139" i="23"/>
  <c r="E139" i="23"/>
  <c r="H138" i="23" s="1"/>
  <c r="I138" i="23" s="1"/>
  <c r="J138" i="23" s="1"/>
  <c r="AW138" i="23"/>
  <c r="AS138" i="23"/>
  <c r="AG138" i="23"/>
  <c r="K138" i="23"/>
  <c r="L138" i="23" s="1"/>
  <c r="R138" i="23" s="1"/>
  <c r="E138" i="23"/>
  <c r="B138" i="23"/>
  <c r="AV146" i="23" s="1"/>
  <c r="AW137" i="23"/>
  <c r="AV137" i="23"/>
  <c r="AS137" i="23"/>
  <c r="AG137" i="23"/>
  <c r="T137" i="23"/>
  <c r="H137" i="23"/>
  <c r="I137" i="23" s="1"/>
  <c r="J137" i="23" s="1"/>
  <c r="E137" i="23"/>
  <c r="B137" i="23"/>
  <c r="T147" i="23" s="1"/>
  <c r="AW136" i="23"/>
  <c r="AV136" i="23"/>
  <c r="AU136" i="23"/>
  <c r="AS136" i="23"/>
  <c r="AG136" i="23"/>
  <c r="I136" i="23"/>
  <c r="J136" i="23" s="1"/>
  <c r="H136" i="23"/>
  <c r="B136" i="23"/>
  <c r="E133" i="23"/>
  <c r="AZ132" i="23"/>
  <c r="AW132" i="23"/>
  <c r="AS132" i="23"/>
  <c r="AG132" i="23"/>
  <c r="T132" i="23"/>
  <c r="H132" i="23"/>
  <c r="I132" i="23" s="1"/>
  <c r="J132" i="23" s="1"/>
  <c r="E132" i="23"/>
  <c r="AZ131" i="23"/>
  <c r="AW131" i="23"/>
  <c r="AV131" i="23"/>
  <c r="AS131" i="23"/>
  <c r="AG131" i="23"/>
  <c r="I131" i="23"/>
  <c r="J131" i="23" s="1"/>
  <c r="H131" i="23"/>
  <c r="E131" i="23"/>
  <c r="H130" i="23" s="1"/>
  <c r="I130" i="23" s="1"/>
  <c r="J130" i="23" s="1"/>
  <c r="AZ130" i="23"/>
  <c r="AW130" i="23"/>
  <c r="AS130" i="23"/>
  <c r="AG130" i="23"/>
  <c r="K130" i="23"/>
  <c r="L130" i="23" s="1"/>
  <c r="E130" i="23"/>
  <c r="AZ129" i="23"/>
  <c r="AW129" i="23"/>
  <c r="AS129" i="23"/>
  <c r="AG129" i="23"/>
  <c r="I129" i="23"/>
  <c r="J129" i="23" s="1"/>
  <c r="H129" i="23"/>
  <c r="E129" i="23"/>
  <c r="H128" i="23" s="1"/>
  <c r="AZ128" i="23"/>
  <c r="AW128" i="23"/>
  <c r="AU128" i="23"/>
  <c r="AS128" i="23"/>
  <c r="AG128" i="23"/>
  <c r="K128" i="23"/>
  <c r="L128" i="23" s="1"/>
  <c r="I128" i="23"/>
  <c r="J128" i="23" s="1"/>
  <c r="E128" i="23"/>
  <c r="H127" i="23" s="1"/>
  <c r="I127" i="23" s="1"/>
  <c r="J127" i="23" s="1"/>
  <c r="AZ127" i="23"/>
  <c r="AW127" i="23"/>
  <c r="AS127" i="23"/>
  <c r="AG127" i="23"/>
  <c r="E127" i="23"/>
  <c r="H126" i="23" s="1"/>
  <c r="I126" i="23" s="1"/>
  <c r="J126" i="23" s="1"/>
  <c r="AZ126" i="23"/>
  <c r="AW126" i="23"/>
  <c r="AU126" i="23"/>
  <c r="AS126" i="23"/>
  <c r="AG126" i="23"/>
  <c r="E126" i="23"/>
  <c r="H125" i="23" s="1"/>
  <c r="I125" i="23" s="1"/>
  <c r="J125" i="23" s="1"/>
  <c r="AZ125" i="23"/>
  <c r="AW125" i="23"/>
  <c r="AS125" i="23"/>
  <c r="AG125" i="23"/>
  <c r="E125" i="23"/>
  <c r="AZ124" i="23"/>
  <c r="AW124" i="23"/>
  <c r="AS124" i="23"/>
  <c r="AG124" i="23"/>
  <c r="T124" i="23"/>
  <c r="H124" i="23"/>
  <c r="I124" i="23" s="1"/>
  <c r="J124" i="23" s="1"/>
  <c r="E124" i="23"/>
  <c r="AZ123" i="23"/>
  <c r="AW123" i="23"/>
  <c r="AS123" i="23"/>
  <c r="AG123" i="23"/>
  <c r="J123" i="23"/>
  <c r="H123" i="23"/>
  <c r="I123" i="23" s="1"/>
  <c r="E123" i="23"/>
  <c r="B123" i="23"/>
  <c r="AZ122" i="23"/>
  <c r="AW122" i="23"/>
  <c r="AS122" i="23"/>
  <c r="AG122" i="23"/>
  <c r="H122" i="23"/>
  <c r="I122" i="23" s="1"/>
  <c r="J122" i="23" s="1"/>
  <c r="E122" i="23"/>
  <c r="B122" i="23"/>
  <c r="T126" i="23" s="1"/>
  <c r="AZ121" i="23"/>
  <c r="AW121" i="23"/>
  <c r="AV121" i="23"/>
  <c r="AS121" i="23"/>
  <c r="AG121" i="23"/>
  <c r="T121" i="23"/>
  <c r="J121" i="23"/>
  <c r="H121" i="23"/>
  <c r="I121" i="23" s="1"/>
  <c r="B121" i="23"/>
  <c r="K127" i="23" s="1"/>
  <c r="L127" i="23" s="1"/>
  <c r="E117" i="23"/>
  <c r="AW116" i="23"/>
  <c r="AS116" i="23"/>
  <c r="AG116" i="23"/>
  <c r="T116" i="23"/>
  <c r="I116" i="23"/>
  <c r="J116" i="23" s="1"/>
  <c r="H116" i="23"/>
  <c r="E116" i="23"/>
  <c r="H115" i="23" s="1"/>
  <c r="I115" i="23" s="1"/>
  <c r="J115" i="23" s="1"/>
  <c r="AW115" i="23"/>
  <c r="AS115" i="23"/>
  <c r="AG115" i="23"/>
  <c r="E115" i="23"/>
  <c r="AW114" i="23"/>
  <c r="AU114" i="23"/>
  <c r="AS114" i="23"/>
  <c r="AG114" i="23"/>
  <c r="J114" i="23"/>
  <c r="I114" i="23"/>
  <c r="H114" i="23"/>
  <c r="E114" i="23"/>
  <c r="AW113" i="23"/>
  <c r="AV113" i="23"/>
  <c r="AU113" i="23"/>
  <c r="AS113" i="23"/>
  <c r="AG113" i="23"/>
  <c r="K113" i="23"/>
  <c r="J113" i="23"/>
  <c r="H113" i="23"/>
  <c r="I113" i="23" s="1"/>
  <c r="E113" i="23"/>
  <c r="H112" i="23" s="1"/>
  <c r="I112" i="23" s="1"/>
  <c r="J112" i="23" s="1"/>
  <c r="AW112" i="23"/>
  <c r="AS112" i="23"/>
  <c r="AG112" i="23"/>
  <c r="L112" i="23"/>
  <c r="K112" i="23"/>
  <c r="E112" i="23"/>
  <c r="AW111" i="23"/>
  <c r="AS111" i="23"/>
  <c r="AG111" i="23"/>
  <c r="T111" i="23"/>
  <c r="H111" i="23"/>
  <c r="I111" i="23" s="1"/>
  <c r="J111" i="23" s="1"/>
  <c r="E111" i="23"/>
  <c r="AW110" i="23"/>
  <c r="AU110" i="23"/>
  <c r="AS110" i="23"/>
  <c r="AG110" i="23"/>
  <c r="J110" i="23"/>
  <c r="I110" i="23"/>
  <c r="H110" i="23"/>
  <c r="E110" i="23"/>
  <c r="AW109" i="23"/>
  <c r="AV109" i="23"/>
  <c r="AU109" i="23"/>
  <c r="AS109" i="23"/>
  <c r="AG109" i="23"/>
  <c r="K109" i="23"/>
  <c r="L109" i="23" s="1"/>
  <c r="I109" i="23"/>
  <c r="J109" i="23" s="1"/>
  <c r="H109" i="23"/>
  <c r="E109" i="23"/>
  <c r="H108" i="23" s="1"/>
  <c r="I108" i="23" s="1"/>
  <c r="J108" i="23" s="1"/>
  <c r="AW108" i="23"/>
  <c r="AS108" i="23"/>
  <c r="AG108" i="23"/>
  <c r="E108" i="23"/>
  <c r="H107" i="23" s="1"/>
  <c r="I107" i="23" s="1"/>
  <c r="J107" i="23" s="1"/>
  <c r="AW107" i="23"/>
  <c r="AU107" i="23"/>
  <c r="AS107" i="23"/>
  <c r="AG107" i="23"/>
  <c r="K107" i="23"/>
  <c r="L107" i="23" s="1"/>
  <c r="E107" i="23"/>
  <c r="B107" i="23"/>
  <c r="AV108" i="23" s="1"/>
  <c r="AW106" i="23"/>
  <c r="AV106" i="23"/>
  <c r="AS106" i="23"/>
  <c r="AG106" i="23"/>
  <c r="K106" i="23"/>
  <c r="H106" i="23"/>
  <c r="I106" i="23" s="1"/>
  <c r="J106" i="23" s="1"/>
  <c r="E106" i="23"/>
  <c r="B106" i="23"/>
  <c r="AW105" i="23"/>
  <c r="AS105" i="23"/>
  <c r="AG105" i="23"/>
  <c r="K105" i="23"/>
  <c r="L105" i="23" s="1"/>
  <c r="R105" i="23" s="1"/>
  <c r="J105" i="23"/>
  <c r="I105" i="23"/>
  <c r="H105" i="23"/>
  <c r="B105" i="23"/>
  <c r="K115" i="23" s="1"/>
  <c r="E101" i="23"/>
  <c r="AM100" i="23"/>
  <c r="AK100" i="23"/>
  <c r="I100" i="23"/>
  <c r="J100" i="23" s="1"/>
  <c r="H100" i="23"/>
  <c r="E100" i="23"/>
  <c r="AM99" i="23"/>
  <c r="H99" i="23"/>
  <c r="I99" i="23" s="1"/>
  <c r="J99" i="23" s="1"/>
  <c r="E99" i="23"/>
  <c r="H98" i="23" s="1"/>
  <c r="I98" i="23" s="1"/>
  <c r="J98" i="23" s="1"/>
  <c r="AM98" i="23"/>
  <c r="AL98" i="23"/>
  <c r="E98" i="23"/>
  <c r="AM97" i="23"/>
  <c r="AL97" i="23"/>
  <c r="AK97" i="23"/>
  <c r="H97" i="23"/>
  <c r="I97" i="23" s="1"/>
  <c r="J97" i="23" s="1"/>
  <c r="E97" i="23"/>
  <c r="AM96" i="23"/>
  <c r="K96" i="23"/>
  <c r="L96" i="23" s="1"/>
  <c r="H96" i="23"/>
  <c r="I96" i="23" s="1"/>
  <c r="J96" i="23" s="1"/>
  <c r="E96" i="23"/>
  <c r="H95" i="23" s="1"/>
  <c r="I95" i="23" s="1"/>
  <c r="J95" i="23" s="1"/>
  <c r="AM95" i="23"/>
  <c r="E95" i="23"/>
  <c r="AM94" i="23"/>
  <c r="K94" i="23"/>
  <c r="H94" i="23"/>
  <c r="I94" i="23" s="1"/>
  <c r="J94" i="23" s="1"/>
  <c r="E94" i="23"/>
  <c r="AM93" i="23"/>
  <c r="I93" i="23"/>
  <c r="J93" i="23" s="1"/>
  <c r="H93" i="23"/>
  <c r="E93" i="23"/>
  <c r="AM92" i="23"/>
  <c r="H92" i="23"/>
  <c r="I92" i="23" s="1"/>
  <c r="J92" i="23" s="1"/>
  <c r="E92" i="23"/>
  <c r="H91" i="23" s="1"/>
  <c r="I91" i="23" s="1"/>
  <c r="J91" i="23" s="1"/>
  <c r="AM91" i="23"/>
  <c r="AK91" i="23"/>
  <c r="E91" i="23"/>
  <c r="B91" i="23"/>
  <c r="AL94" i="23" s="1"/>
  <c r="AM90" i="23"/>
  <c r="AL90" i="23"/>
  <c r="AK90" i="23"/>
  <c r="K90" i="23"/>
  <c r="H90" i="23"/>
  <c r="I90" i="23" s="1"/>
  <c r="J90" i="23" s="1"/>
  <c r="E90" i="23"/>
  <c r="B90" i="23"/>
  <c r="L94" i="23" s="1"/>
  <c r="AM89" i="23"/>
  <c r="K89" i="23"/>
  <c r="L89" i="23" s="1"/>
  <c r="I89" i="23"/>
  <c r="J89" i="23" s="1"/>
  <c r="H89" i="23"/>
  <c r="B89" i="23"/>
  <c r="AK95" i="23" s="1"/>
  <c r="E85" i="23"/>
  <c r="H84" i="23" s="1"/>
  <c r="I84" i="23" s="1"/>
  <c r="J84" i="23" s="1"/>
  <c r="AT84" i="23"/>
  <c r="AP84" i="23"/>
  <c r="AA84" i="23"/>
  <c r="E84" i="23"/>
  <c r="AT83" i="23"/>
  <c r="AP83" i="23"/>
  <c r="AA83" i="23"/>
  <c r="T83" i="23"/>
  <c r="J83" i="23"/>
  <c r="I83" i="23"/>
  <c r="H83" i="23"/>
  <c r="E83" i="23"/>
  <c r="AT82" i="23"/>
  <c r="AS82" i="23"/>
  <c r="AR82" i="23"/>
  <c r="AP82" i="23"/>
  <c r="AA82" i="23"/>
  <c r="H82" i="23"/>
  <c r="I82" i="23" s="1"/>
  <c r="J82" i="23" s="1"/>
  <c r="E82" i="23"/>
  <c r="H81" i="23" s="1"/>
  <c r="I81" i="23" s="1"/>
  <c r="J81" i="23" s="1"/>
  <c r="AT81" i="23"/>
  <c r="AP81" i="23"/>
  <c r="AA81" i="23"/>
  <c r="T81" i="23"/>
  <c r="L81" i="23"/>
  <c r="K81" i="23"/>
  <c r="E81" i="23"/>
  <c r="AT80" i="23"/>
  <c r="AP80" i="23"/>
  <c r="AA80" i="23"/>
  <c r="T80" i="23"/>
  <c r="J80" i="23"/>
  <c r="I80" i="23"/>
  <c r="H80" i="23"/>
  <c r="E80" i="23"/>
  <c r="AT79" i="23"/>
  <c r="AP79" i="23"/>
  <c r="AA79" i="23"/>
  <c r="J79" i="23"/>
  <c r="I79" i="23"/>
  <c r="H79" i="23"/>
  <c r="E79" i="23"/>
  <c r="AT78" i="23"/>
  <c r="AS78" i="23"/>
  <c r="AR78" i="23"/>
  <c r="AP78" i="23"/>
  <c r="AA78" i="23"/>
  <c r="H78" i="23"/>
  <c r="I78" i="23" s="1"/>
  <c r="J78" i="23" s="1"/>
  <c r="E78" i="23"/>
  <c r="H77" i="23" s="1"/>
  <c r="I77" i="23" s="1"/>
  <c r="J77" i="23" s="1"/>
  <c r="AT77" i="23"/>
  <c r="AP77" i="23"/>
  <c r="AA77" i="23"/>
  <c r="T77" i="23"/>
  <c r="E77" i="23"/>
  <c r="H76" i="23" s="1"/>
  <c r="I76" i="23" s="1"/>
  <c r="J76" i="23" s="1"/>
  <c r="AT76" i="23"/>
  <c r="AR76" i="23"/>
  <c r="AP76" i="23"/>
  <c r="AA76" i="23"/>
  <c r="E76" i="23"/>
  <c r="H75" i="23" s="1"/>
  <c r="I75" i="23" s="1"/>
  <c r="J75" i="23" s="1"/>
  <c r="AT75" i="23"/>
  <c r="AS75" i="23"/>
  <c r="AR75" i="23"/>
  <c r="AP75" i="23"/>
  <c r="AA75" i="23"/>
  <c r="K75" i="23"/>
  <c r="L75" i="23" s="1"/>
  <c r="E75" i="23"/>
  <c r="H74" i="23" s="1"/>
  <c r="I74" i="23" s="1"/>
  <c r="B75" i="23"/>
  <c r="AS84" i="23" s="1"/>
  <c r="AT74" i="23"/>
  <c r="AP74" i="23"/>
  <c r="AA74" i="23"/>
  <c r="J74" i="23"/>
  <c r="E74" i="23"/>
  <c r="H73" i="23" s="1"/>
  <c r="I73" i="23" s="1"/>
  <c r="J73" i="23" s="1"/>
  <c r="B74" i="23"/>
  <c r="T82" i="23" s="1"/>
  <c r="AT73" i="23"/>
  <c r="AS73" i="23"/>
  <c r="AP73" i="23"/>
  <c r="AA73" i="23"/>
  <c r="T73" i="23"/>
  <c r="B73" i="23"/>
  <c r="AR81" i="23" s="1"/>
  <c r="E70" i="23"/>
  <c r="AT69" i="23"/>
  <c r="AP69" i="23"/>
  <c r="AA69" i="23"/>
  <c r="H69" i="23"/>
  <c r="I69" i="23" s="1"/>
  <c r="J69" i="23" s="1"/>
  <c r="E69" i="23"/>
  <c r="H68" i="23" s="1"/>
  <c r="I68" i="23" s="1"/>
  <c r="J68" i="23" s="1"/>
  <c r="AT68" i="23"/>
  <c r="AS68" i="23"/>
  <c r="AP68" i="23"/>
  <c r="AA68" i="23"/>
  <c r="E68" i="23"/>
  <c r="AT67" i="23"/>
  <c r="AP67" i="23"/>
  <c r="AA67" i="23"/>
  <c r="H67" i="23"/>
  <c r="I67" i="23" s="1"/>
  <c r="J67" i="23" s="1"/>
  <c r="E67" i="23"/>
  <c r="AT66" i="23"/>
  <c r="AS66" i="23"/>
  <c r="AP66" i="23"/>
  <c r="AA66" i="23"/>
  <c r="T66" i="23"/>
  <c r="H66" i="23"/>
  <c r="I66" i="23" s="1"/>
  <c r="J66" i="23" s="1"/>
  <c r="E66" i="23"/>
  <c r="AT65" i="23"/>
  <c r="AS65" i="23"/>
  <c r="AP65" i="23"/>
  <c r="AA65" i="23"/>
  <c r="H65" i="23"/>
  <c r="I65" i="23" s="1"/>
  <c r="J65" i="23" s="1"/>
  <c r="E65" i="23"/>
  <c r="AT64" i="23"/>
  <c r="AP64" i="23"/>
  <c r="AA64" i="23"/>
  <c r="J64" i="23"/>
  <c r="I64" i="23"/>
  <c r="H64" i="23"/>
  <c r="E64" i="23"/>
  <c r="AT63" i="23"/>
  <c r="AP63" i="23"/>
  <c r="AA63" i="23"/>
  <c r="H63" i="23"/>
  <c r="I63" i="23" s="1"/>
  <c r="J63" i="23" s="1"/>
  <c r="E63" i="23"/>
  <c r="AT62" i="23"/>
  <c r="AS62" i="23"/>
  <c r="AP62" i="23"/>
  <c r="AA62" i="23"/>
  <c r="T62" i="23"/>
  <c r="I62" i="23"/>
  <c r="J62" i="23" s="1"/>
  <c r="H62" i="23"/>
  <c r="E62" i="23"/>
  <c r="H61" i="23" s="1"/>
  <c r="AT61" i="23"/>
  <c r="AP61" i="23"/>
  <c r="AA61" i="23"/>
  <c r="I61" i="23"/>
  <c r="J61" i="23" s="1"/>
  <c r="E61" i="23"/>
  <c r="H60" i="23" s="1"/>
  <c r="I60" i="23" s="1"/>
  <c r="J60" i="23" s="1"/>
  <c r="AT60" i="23"/>
  <c r="AP60" i="23"/>
  <c r="AA60" i="23"/>
  <c r="E60" i="23"/>
  <c r="B60" i="23"/>
  <c r="AS67" i="23" s="1"/>
  <c r="AT59" i="23"/>
  <c r="AP59" i="23"/>
  <c r="AA59" i="23"/>
  <c r="T59" i="23"/>
  <c r="J59" i="23"/>
  <c r="I59" i="23"/>
  <c r="H59" i="23"/>
  <c r="E59" i="23"/>
  <c r="B59" i="23"/>
  <c r="T61" i="23" s="1"/>
  <c r="AT58" i="23"/>
  <c r="AS58" i="23"/>
  <c r="AP58" i="23"/>
  <c r="AA58" i="23"/>
  <c r="H58" i="23"/>
  <c r="I58" i="23" s="1"/>
  <c r="J58" i="23" s="1"/>
  <c r="B58" i="23"/>
  <c r="E54" i="23"/>
  <c r="AT53" i="23"/>
  <c r="AP53" i="23"/>
  <c r="AG53" i="23"/>
  <c r="AA53" i="23"/>
  <c r="T53" i="23"/>
  <c r="I53" i="23"/>
  <c r="J53" i="23" s="1"/>
  <c r="H53" i="23"/>
  <c r="E53" i="23"/>
  <c r="AT52" i="23"/>
  <c r="AP52" i="23"/>
  <c r="AG52" i="23"/>
  <c r="AA52" i="23"/>
  <c r="H52" i="23"/>
  <c r="I52" i="23" s="1"/>
  <c r="J52" i="23" s="1"/>
  <c r="E52" i="23"/>
  <c r="AT51" i="23"/>
  <c r="AS51" i="23"/>
  <c r="AP51" i="23"/>
  <c r="AG51" i="23"/>
  <c r="AA51" i="23"/>
  <c r="I51" i="23"/>
  <c r="J51" i="23" s="1"/>
  <c r="H51" i="23"/>
  <c r="E51" i="23"/>
  <c r="H50" i="23" s="1"/>
  <c r="I50" i="23" s="1"/>
  <c r="J50" i="23" s="1"/>
  <c r="AT50" i="23"/>
  <c r="AP50" i="23"/>
  <c r="AG50" i="23"/>
  <c r="AA50" i="23"/>
  <c r="T50" i="23"/>
  <c r="E50" i="23"/>
  <c r="H49" i="23" s="1"/>
  <c r="I49" i="23" s="1"/>
  <c r="J49" i="23" s="1"/>
  <c r="AT49" i="23"/>
  <c r="AP49" i="23"/>
  <c r="AG49" i="23"/>
  <c r="AA49" i="23"/>
  <c r="E49" i="23"/>
  <c r="AT48" i="23"/>
  <c r="AR48" i="23"/>
  <c r="AP48" i="23"/>
  <c r="AG48" i="23"/>
  <c r="AA48" i="23"/>
  <c r="H48" i="23"/>
  <c r="I48" i="23" s="1"/>
  <c r="J48" i="23" s="1"/>
  <c r="E48" i="23"/>
  <c r="AT47" i="23"/>
  <c r="AP47" i="23"/>
  <c r="AG47" i="23"/>
  <c r="AA47" i="23"/>
  <c r="H47" i="23"/>
  <c r="I47" i="23" s="1"/>
  <c r="J47" i="23" s="1"/>
  <c r="E47" i="23"/>
  <c r="AT46" i="23"/>
  <c r="AP46" i="23"/>
  <c r="AG46" i="23"/>
  <c r="AA46" i="23"/>
  <c r="T46" i="23"/>
  <c r="H46" i="23"/>
  <c r="I46" i="23" s="1"/>
  <c r="J46" i="23" s="1"/>
  <c r="E46" i="23"/>
  <c r="AT45" i="23"/>
  <c r="AP45" i="23"/>
  <c r="AG45" i="23"/>
  <c r="AA45" i="23"/>
  <c r="H45" i="23"/>
  <c r="I45" i="23" s="1"/>
  <c r="J45" i="23" s="1"/>
  <c r="E45" i="23"/>
  <c r="AT44" i="23"/>
  <c r="AP44" i="23"/>
  <c r="AG44" i="23"/>
  <c r="AA44" i="23"/>
  <c r="H44" i="23"/>
  <c r="I44" i="23" s="1"/>
  <c r="J44" i="23" s="1"/>
  <c r="E44" i="23"/>
  <c r="B44" i="23"/>
  <c r="AS46" i="23" s="1"/>
  <c r="AT43" i="23"/>
  <c r="AP43" i="23"/>
  <c r="AG43" i="23"/>
  <c r="AA43" i="23"/>
  <c r="H43" i="23"/>
  <c r="I43" i="23" s="1"/>
  <c r="J43" i="23" s="1"/>
  <c r="E43" i="23"/>
  <c r="H42" i="23" s="1"/>
  <c r="I42" i="23" s="1"/>
  <c r="J42" i="23" s="1"/>
  <c r="B43" i="23"/>
  <c r="T51" i="23" s="1"/>
  <c r="AT42" i="23"/>
  <c r="AS42" i="23"/>
  <c r="AP42" i="23"/>
  <c r="AG42" i="23"/>
  <c r="AA42" i="23"/>
  <c r="T42" i="23"/>
  <c r="B42" i="23"/>
  <c r="E38" i="23"/>
  <c r="H37" i="23" s="1"/>
  <c r="I37" i="23" s="1"/>
  <c r="J37" i="23" s="1"/>
  <c r="AT37" i="23"/>
  <c r="AP37" i="23"/>
  <c r="AA37" i="23"/>
  <c r="E37" i="23"/>
  <c r="AT36" i="23"/>
  <c r="AP36" i="23"/>
  <c r="AA36" i="23"/>
  <c r="H36" i="23"/>
  <c r="I36" i="23" s="1"/>
  <c r="J36" i="23" s="1"/>
  <c r="E36" i="23"/>
  <c r="AT35" i="23"/>
  <c r="AP35" i="23"/>
  <c r="AA35" i="23"/>
  <c r="H35" i="23"/>
  <c r="I35" i="23" s="1"/>
  <c r="J35" i="23" s="1"/>
  <c r="E35" i="23"/>
  <c r="AT34" i="23"/>
  <c r="AP34" i="23"/>
  <c r="AA34" i="23"/>
  <c r="I34" i="23"/>
  <c r="J34" i="23" s="1"/>
  <c r="H34" i="23"/>
  <c r="E34" i="23"/>
  <c r="H33" i="23" s="1"/>
  <c r="I33" i="23" s="1"/>
  <c r="J33" i="23" s="1"/>
  <c r="AT33" i="23"/>
  <c r="AS33" i="23"/>
  <c r="AP33" i="23"/>
  <c r="AA33" i="23"/>
  <c r="K33" i="23"/>
  <c r="L33" i="23" s="1"/>
  <c r="E33" i="23"/>
  <c r="H32" i="23" s="1"/>
  <c r="I32" i="23" s="1"/>
  <c r="AT32" i="23"/>
  <c r="AP32" i="23"/>
  <c r="AA32" i="23"/>
  <c r="T32" i="23"/>
  <c r="J32" i="23"/>
  <c r="E32" i="23"/>
  <c r="H31" i="23" s="1"/>
  <c r="I31" i="23" s="1"/>
  <c r="J31" i="23" s="1"/>
  <c r="AT31" i="23"/>
  <c r="AP31" i="23"/>
  <c r="AA31" i="23"/>
  <c r="E31" i="23"/>
  <c r="AT30" i="23"/>
  <c r="AR30" i="23"/>
  <c r="AP30" i="23"/>
  <c r="AA30" i="23"/>
  <c r="T30" i="23"/>
  <c r="H30" i="23"/>
  <c r="I30" i="23" s="1"/>
  <c r="J30" i="23" s="1"/>
  <c r="E30" i="23"/>
  <c r="AT29" i="23"/>
  <c r="AR29" i="23"/>
  <c r="AP29" i="23"/>
  <c r="AA29" i="23"/>
  <c r="T29" i="23"/>
  <c r="I29" i="23"/>
  <c r="J29" i="23" s="1"/>
  <c r="H29" i="23"/>
  <c r="E29" i="23"/>
  <c r="H28" i="23" s="1"/>
  <c r="I28" i="23" s="1"/>
  <c r="J28" i="23" s="1"/>
  <c r="AT28" i="23"/>
  <c r="AP28" i="23"/>
  <c r="AA28" i="23"/>
  <c r="T28" i="23"/>
  <c r="K28" i="23"/>
  <c r="L28" i="23" s="1"/>
  <c r="E28" i="23"/>
  <c r="B28" i="23"/>
  <c r="AS31" i="23" s="1"/>
  <c r="AT27" i="23"/>
  <c r="AP27" i="23"/>
  <c r="AA27" i="23"/>
  <c r="T27" i="23"/>
  <c r="H27" i="23"/>
  <c r="I27" i="23" s="1"/>
  <c r="J27" i="23" s="1"/>
  <c r="E27" i="23"/>
  <c r="B27" i="23"/>
  <c r="T31" i="23" s="1"/>
  <c r="AT26" i="23"/>
  <c r="AP26" i="23"/>
  <c r="AA26" i="23"/>
  <c r="T26" i="23"/>
  <c r="J26" i="23"/>
  <c r="H26" i="23"/>
  <c r="I26" i="23" s="1"/>
  <c r="B26" i="23"/>
  <c r="AR33" i="23" s="1"/>
  <c r="E148" i="22"/>
  <c r="AW147" i="22"/>
  <c r="AV147" i="22"/>
  <c r="AS147" i="22"/>
  <c r="AG147" i="22"/>
  <c r="T147" i="22"/>
  <c r="H147" i="22"/>
  <c r="I147" i="22" s="1"/>
  <c r="J147" i="22" s="1"/>
  <c r="E147" i="22"/>
  <c r="AW146" i="22"/>
  <c r="AS146" i="22"/>
  <c r="AG146" i="22"/>
  <c r="I146" i="22"/>
  <c r="J146" i="22" s="1"/>
  <c r="H146" i="22"/>
  <c r="E146" i="22"/>
  <c r="H145" i="22" s="1"/>
  <c r="I145" i="22" s="1"/>
  <c r="J145" i="22" s="1"/>
  <c r="AW145" i="22"/>
  <c r="AV145" i="22"/>
  <c r="AS145" i="22"/>
  <c r="AG145" i="22"/>
  <c r="K145" i="22"/>
  <c r="L145" i="22" s="1"/>
  <c r="E145" i="22"/>
  <c r="H144" i="22" s="1"/>
  <c r="I144" i="22" s="1"/>
  <c r="AW144" i="22"/>
  <c r="AU144" i="22"/>
  <c r="AS144" i="22"/>
  <c r="AG144" i="22"/>
  <c r="T144" i="22"/>
  <c r="J144" i="22"/>
  <c r="E144" i="22"/>
  <c r="H143" i="22" s="1"/>
  <c r="I143" i="22" s="1"/>
  <c r="J143" i="22" s="1"/>
  <c r="AW143" i="22"/>
  <c r="AS143" i="22"/>
  <c r="AG143" i="22"/>
  <c r="K143" i="22"/>
  <c r="L143" i="22" s="1"/>
  <c r="E143" i="22"/>
  <c r="H142" i="22" s="1"/>
  <c r="I142" i="22" s="1"/>
  <c r="J142" i="22" s="1"/>
  <c r="AW142" i="22"/>
  <c r="AU142" i="22"/>
  <c r="AS142" i="22"/>
  <c r="AG142" i="22"/>
  <c r="T142" i="22"/>
  <c r="E142" i="22"/>
  <c r="H141" i="22" s="1"/>
  <c r="I141" i="22" s="1"/>
  <c r="J141" i="22" s="1"/>
  <c r="AW141" i="22"/>
  <c r="AV141" i="22"/>
  <c r="AS141" i="22"/>
  <c r="AG141" i="22"/>
  <c r="K141" i="22"/>
  <c r="L141" i="22" s="1"/>
  <c r="E141" i="22"/>
  <c r="AW140" i="22"/>
  <c r="AU140" i="22"/>
  <c r="AS140" i="22"/>
  <c r="AG140" i="22"/>
  <c r="T140" i="22"/>
  <c r="K140" i="22"/>
  <c r="L140" i="22" s="1"/>
  <c r="H140" i="22"/>
  <c r="I140" i="22" s="1"/>
  <c r="J140" i="22" s="1"/>
  <c r="E140" i="22"/>
  <c r="AW139" i="22"/>
  <c r="AU139" i="22"/>
  <c r="AS139" i="22"/>
  <c r="AG139" i="22"/>
  <c r="T139" i="22"/>
  <c r="H139" i="22"/>
  <c r="I139" i="22" s="1"/>
  <c r="J139" i="22" s="1"/>
  <c r="E139" i="22"/>
  <c r="AW138" i="22"/>
  <c r="AV138" i="22"/>
  <c r="AS138" i="22"/>
  <c r="AG138" i="22"/>
  <c r="K138" i="22"/>
  <c r="L138" i="22" s="1"/>
  <c r="H138" i="22"/>
  <c r="I138" i="22" s="1"/>
  <c r="J138" i="22" s="1"/>
  <c r="E138" i="22"/>
  <c r="B138" i="22"/>
  <c r="AV144" i="22" s="1"/>
  <c r="AW137" i="22"/>
  <c r="AV137" i="22"/>
  <c r="AS137" i="22"/>
  <c r="AG137" i="22"/>
  <c r="K137" i="22"/>
  <c r="L137" i="22" s="1"/>
  <c r="R137" i="22" s="1"/>
  <c r="H137" i="22"/>
  <c r="I137" i="22" s="1"/>
  <c r="J137" i="22" s="1"/>
  <c r="E137" i="22"/>
  <c r="B137" i="22"/>
  <c r="T138" i="22" s="1"/>
  <c r="AW136" i="22"/>
  <c r="AV136" i="22"/>
  <c r="AS136" i="22"/>
  <c r="AG136" i="22"/>
  <c r="T136" i="22"/>
  <c r="H136" i="22"/>
  <c r="I136" i="22" s="1"/>
  <c r="J136" i="22" s="1"/>
  <c r="B136" i="22"/>
  <c r="AU137" i="22" s="1"/>
  <c r="E133" i="22"/>
  <c r="AZ132" i="22"/>
  <c r="AW132" i="22"/>
  <c r="AV132" i="22"/>
  <c r="AS132" i="22"/>
  <c r="AG132" i="22"/>
  <c r="K132" i="22"/>
  <c r="L132" i="22" s="1"/>
  <c r="H132" i="22"/>
  <c r="I132" i="22" s="1"/>
  <c r="J132" i="22" s="1"/>
  <c r="E132" i="22"/>
  <c r="AZ131" i="22"/>
  <c r="AW131" i="22"/>
  <c r="AS131" i="22"/>
  <c r="AG131" i="22"/>
  <c r="H131" i="22"/>
  <c r="I131" i="22" s="1"/>
  <c r="J131" i="22" s="1"/>
  <c r="E131" i="22"/>
  <c r="AZ130" i="22"/>
  <c r="AW130" i="22"/>
  <c r="AV130" i="22"/>
  <c r="AS130" i="22"/>
  <c r="AG130" i="22"/>
  <c r="H130" i="22"/>
  <c r="I130" i="22" s="1"/>
  <c r="J130" i="22" s="1"/>
  <c r="E130" i="22"/>
  <c r="AZ129" i="22"/>
  <c r="AW129" i="22"/>
  <c r="AS129" i="22"/>
  <c r="AG129" i="22"/>
  <c r="K129" i="22"/>
  <c r="L129" i="22" s="1"/>
  <c r="I129" i="22"/>
  <c r="J129" i="22" s="1"/>
  <c r="H129" i="22"/>
  <c r="E129" i="22"/>
  <c r="AZ128" i="22"/>
  <c r="AW128" i="22"/>
  <c r="AS128" i="22"/>
  <c r="AG128" i="22"/>
  <c r="H128" i="22"/>
  <c r="I128" i="22" s="1"/>
  <c r="J128" i="22" s="1"/>
  <c r="E128" i="22"/>
  <c r="AZ127" i="22"/>
  <c r="AW127" i="22"/>
  <c r="AU127" i="22"/>
  <c r="AS127" i="22"/>
  <c r="AG127" i="22"/>
  <c r="T127" i="22"/>
  <c r="J127" i="22"/>
  <c r="H127" i="22"/>
  <c r="I127" i="22" s="1"/>
  <c r="E127" i="22"/>
  <c r="H126" i="22" s="1"/>
  <c r="I126" i="22" s="1"/>
  <c r="J126" i="22" s="1"/>
  <c r="AZ126" i="22"/>
  <c r="AW126" i="22"/>
  <c r="AV126" i="22"/>
  <c r="AS126" i="22"/>
  <c r="AG126" i="22"/>
  <c r="T126" i="22"/>
  <c r="R126" i="22"/>
  <c r="K126" i="22"/>
  <c r="L126" i="22" s="1"/>
  <c r="E126" i="22"/>
  <c r="AZ125" i="22"/>
  <c r="AW125" i="22"/>
  <c r="AV125" i="22"/>
  <c r="AS125" i="22"/>
  <c r="AG125" i="22"/>
  <c r="I125" i="22"/>
  <c r="J125" i="22" s="1"/>
  <c r="H125" i="22"/>
  <c r="E125" i="22"/>
  <c r="AZ124" i="22"/>
  <c r="AW124" i="22"/>
  <c r="AV124" i="22"/>
  <c r="AS124" i="22"/>
  <c r="AG124" i="22"/>
  <c r="H124" i="22"/>
  <c r="I124" i="22" s="1"/>
  <c r="J124" i="22" s="1"/>
  <c r="E124" i="22"/>
  <c r="AZ123" i="22"/>
  <c r="AW123" i="22"/>
  <c r="AS123" i="22"/>
  <c r="AG123" i="22"/>
  <c r="I123" i="22"/>
  <c r="J123" i="22" s="1"/>
  <c r="H123" i="22"/>
  <c r="E123" i="22"/>
  <c r="B123" i="22"/>
  <c r="AV129" i="22" s="1"/>
  <c r="AZ122" i="22"/>
  <c r="AW122" i="22"/>
  <c r="AU122" i="22"/>
  <c r="AS122" i="22"/>
  <c r="AG122" i="22"/>
  <c r="T122" i="22"/>
  <c r="H122" i="22"/>
  <c r="I122" i="22" s="1"/>
  <c r="J122" i="22" s="1"/>
  <c r="E122" i="22"/>
  <c r="H121" i="22" s="1"/>
  <c r="I121" i="22" s="1"/>
  <c r="J121" i="22" s="1"/>
  <c r="B122" i="22"/>
  <c r="T130" i="22" s="1"/>
  <c r="AZ121" i="22"/>
  <c r="AW121" i="22"/>
  <c r="AS121" i="22"/>
  <c r="AG121" i="22"/>
  <c r="T121" i="22"/>
  <c r="B121" i="22"/>
  <c r="AU124" i="22" s="1"/>
  <c r="E117" i="22"/>
  <c r="AW116" i="22"/>
  <c r="AS116" i="22"/>
  <c r="AG116" i="22"/>
  <c r="T116" i="22"/>
  <c r="I116" i="22"/>
  <c r="J116" i="22" s="1"/>
  <c r="H116" i="22"/>
  <c r="E116" i="22"/>
  <c r="H115" i="22" s="1"/>
  <c r="I115" i="22" s="1"/>
  <c r="J115" i="22" s="1"/>
  <c r="AW115" i="22"/>
  <c r="AV115" i="22"/>
  <c r="AS115" i="22"/>
  <c r="AG115" i="22"/>
  <c r="E115" i="22"/>
  <c r="H114" i="22" s="1"/>
  <c r="I114" i="22" s="1"/>
  <c r="J114" i="22" s="1"/>
  <c r="AW114" i="22"/>
  <c r="AV114" i="22"/>
  <c r="AS114" i="22"/>
  <c r="AG114" i="22"/>
  <c r="E114" i="22"/>
  <c r="AW113" i="22"/>
  <c r="AS113" i="22"/>
  <c r="AG113" i="22"/>
  <c r="H113" i="22"/>
  <c r="I113" i="22" s="1"/>
  <c r="J113" i="22" s="1"/>
  <c r="E113" i="22"/>
  <c r="AW112" i="22"/>
  <c r="AV112" i="22"/>
  <c r="AS112" i="22"/>
  <c r="AG112" i="22"/>
  <c r="H112" i="22"/>
  <c r="I112" i="22" s="1"/>
  <c r="J112" i="22" s="1"/>
  <c r="E112" i="22"/>
  <c r="AW111" i="22"/>
  <c r="AS111" i="22"/>
  <c r="AG111" i="22"/>
  <c r="T111" i="22"/>
  <c r="I111" i="22"/>
  <c r="J111" i="22" s="1"/>
  <c r="H111" i="22"/>
  <c r="E111" i="22"/>
  <c r="H110" i="22" s="1"/>
  <c r="I110" i="22" s="1"/>
  <c r="J110" i="22" s="1"/>
  <c r="AW110" i="22"/>
  <c r="AV110" i="22"/>
  <c r="AS110" i="22"/>
  <c r="AG110" i="22"/>
  <c r="E110" i="22"/>
  <c r="AW109" i="22"/>
  <c r="AS109" i="22"/>
  <c r="AG109" i="22"/>
  <c r="H109" i="22"/>
  <c r="I109" i="22" s="1"/>
  <c r="J109" i="22" s="1"/>
  <c r="E109" i="22"/>
  <c r="H108" i="22" s="1"/>
  <c r="AW108" i="22"/>
  <c r="AS108" i="22"/>
  <c r="AG108" i="22"/>
  <c r="I108" i="22"/>
  <c r="J108" i="22" s="1"/>
  <c r="E108" i="22"/>
  <c r="AW107" i="22"/>
  <c r="AV107" i="22"/>
  <c r="AS107" i="22"/>
  <c r="AG107" i="22"/>
  <c r="H107" i="22"/>
  <c r="I107" i="22" s="1"/>
  <c r="J107" i="22" s="1"/>
  <c r="E107" i="22"/>
  <c r="B107" i="22"/>
  <c r="AV113" i="22" s="1"/>
  <c r="AW106" i="22"/>
  <c r="AV106" i="22"/>
  <c r="AS106" i="22"/>
  <c r="AG106" i="22"/>
  <c r="T106" i="22"/>
  <c r="H106" i="22"/>
  <c r="I106" i="22" s="1"/>
  <c r="J106" i="22" s="1"/>
  <c r="E106" i="22"/>
  <c r="B106" i="22"/>
  <c r="T112" i="22" s="1"/>
  <c r="AW105" i="22"/>
  <c r="AV105" i="22"/>
  <c r="AS105" i="22"/>
  <c r="AG105" i="22"/>
  <c r="T105" i="22"/>
  <c r="I105" i="22"/>
  <c r="J105" i="22" s="1"/>
  <c r="H105" i="22"/>
  <c r="B105" i="22"/>
  <c r="AU116" i="22" s="1"/>
  <c r="E101" i="22"/>
  <c r="AM100" i="22"/>
  <c r="AL100" i="22"/>
  <c r="K100" i="22"/>
  <c r="L100" i="22" s="1"/>
  <c r="H100" i="22"/>
  <c r="I100" i="22" s="1"/>
  <c r="J100" i="22" s="1"/>
  <c r="E100" i="22"/>
  <c r="AM99" i="22"/>
  <c r="AK99" i="22"/>
  <c r="K99" i="22"/>
  <c r="L99" i="22" s="1"/>
  <c r="R99" i="22" s="1"/>
  <c r="I99" i="22"/>
  <c r="J99" i="22" s="1"/>
  <c r="H99" i="22"/>
  <c r="E99" i="22"/>
  <c r="AM98" i="22"/>
  <c r="AL98" i="22"/>
  <c r="K98" i="22"/>
  <c r="L98" i="22" s="1"/>
  <c r="R98" i="22" s="1"/>
  <c r="H98" i="22"/>
  <c r="I98" i="22" s="1"/>
  <c r="J98" i="22" s="1"/>
  <c r="E98" i="22"/>
  <c r="AM97" i="22"/>
  <c r="T97" i="22"/>
  <c r="H97" i="22"/>
  <c r="I97" i="22" s="1"/>
  <c r="J97" i="22" s="1"/>
  <c r="E97" i="22"/>
  <c r="AM96" i="22"/>
  <c r="H96" i="22"/>
  <c r="I96" i="22" s="1"/>
  <c r="J96" i="22" s="1"/>
  <c r="E96" i="22"/>
  <c r="AM95" i="22"/>
  <c r="AL95" i="22"/>
  <c r="H95" i="22"/>
  <c r="I95" i="22" s="1"/>
  <c r="J95" i="22" s="1"/>
  <c r="E95" i="22"/>
  <c r="AM94" i="22"/>
  <c r="AK94" i="22"/>
  <c r="H94" i="22"/>
  <c r="I94" i="22" s="1"/>
  <c r="J94" i="22" s="1"/>
  <c r="E94" i="22"/>
  <c r="AM93" i="22"/>
  <c r="AK93" i="22"/>
  <c r="T93" i="22"/>
  <c r="K93" i="22"/>
  <c r="L93" i="22" s="1"/>
  <c r="H93" i="22"/>
  <c r="I93" i="22" s="1"/>
  <c r="J93" i="22" s="1"/>
  <c r="E93" i="22"/>
  <c r="AM92" i="22"/>
  <c r="AK92" i="22"/>
  <c r="H92" i="22"/>
  <c r="I92" i="22" s="1"/>
  <c r="J92" i="22" s="1"/>
  <c r="E92" i="22"/>
  <c r="H91" i="22" s="1"/>
  <c r="I91" i="22" s="1"/>
  <c r="AM91" i="22"/>
  <c r="AK91" i="22"/>
  <c r="J91" i="22"/>
  <c r="E91" i="22"/>
  <c r="H90" i="22" s="1"/>
  <c r="I90" i="22" s="1"/>
  <c r="J90" i="22" s="1"/>
  <c r="B91" i="22"/>
  <c r="AL99" i="22" s="1"/>
  <c r="AM90" i="22"/>
  <c r="T90" i="22"/>
  <c r="E90" i="22"/>
  <c r="B90" i="22"/>
  <c r="T94" i="22" s="1"/>
  <c r="AM89" i="22"/>
  <c r="AL89" i="22"/>
  <c r="AK89" i="22"/>
  <c r="T89" i="22"/>
  <c r="R89" i="22"/>
  <c r="O89" i="22"/>
  <c r="P89" i="22" s="1"/>
  <c r="Q89" i="22" s="1"/>
  <c r="K89" i="22"/>
  <c r="L89" i="22" s="1"/>
  <c r="H89" i="22"/>
  <c r="I89" i="22" s="1"/>
  <c r="J89" i="22" s="1"/>
  <c r="B89" i="22"/>
  <c r="AK100" i="22" s="1"/>
  <c r="E85" i="22"/>
  <c r="AT84" i="22"/>
  <c r="AS84" i="22"/>
  <c r="AP84" i="22"/>
  <c r="AA84" i="22"/>
  <c r="H84" i="22"/>
  <c r="I84" i="22" s="1"/>
  <c r="J84" i="22" s="1"/>
  <c r="E84" i="22"/>
  <c r="AT83" i="22"/>
  <c r="AP83" i="22"/>
  <c r="AA83" i="22"/>
  <c r="H83" i="22"/>
  <c r="I83" i="22" s="1"/>
  <c r="J83" i="22" s="1"/>
  <c r="E83" i="22"/>
  <c r="AT82" i="22"/>
  <c r="AP82" i="22"/>
  <c r="AA82" i="22"/>
  <c r="H82" i="22"/>
  <c r="I82" i="22" s="1"/>
  <c r="J82" i="22" s="1"/>
  <c r="E82" i="22"/>
  <c r="AT81" i="22"/>
  <c r="AS81" i="22"/>
  <c r="AP81" i="22"/>
  <c r="AA81" i="22"/>
  <c r="H81" i="22"/>
  <c r="I81" i="22" s="1"/>
  <c r="J81" i="22" s="1"/>
  <c r="E81" i="22"/>
  <c r="AT80" i="22"/>
  <c r="AR80" i="22"/>
  <c r="AP80" i="22"/>
  <c r="AA80" i="22"/>
  <c r="I80" i="22"/>
  <c r="J80" i="22" s="1"/>
  <c r="H80" i="22"/>
  <c r="E80" i="22"/>
  <c r="AT79" i="22"/>
  <c r="AS79" i="22"/>
  <c r="AP79" i="22"/>
  <c r="AA79" i="22"/>
  <c r="H79" i="22"/>
  <c r="I79" i="22" s="1"/>
  <c r="J79" i="22" s="1"/>
  <c r="E79" i="22"/>
  <c r="AT78" i="22"/>
  <c r="AP78" i="22"/>
  <c r="AA78" i="22"/>
  <c r="J78" i="22"/>
  <c r="H78" i="22"/>
  <c r="I78" i="22" s="1"/>
  <c r="E78" i="22"/>
  <c r="AT77" i="22"/>
  <c r="AS77" i="22"/>
  <c r="AP77" i="22"/>
  <c r="AA77" i="22"/>
  <c r="K77" i="22"/>
  <c r="L77" i="22" s="1"/>
  <c r="I77" i="22"/>
  <c r="J77" i="22" s="1"/>
  <c r="H77" i="22"/>
  <c r="E77" i="22"/>
  <c r="AT76" i="22"/>
  <c r="AS76" i="22"/>
  <c r="AR76" i="22"/>
  <c r="AP76" i="22"/>
  <c r="AA76" i="22"/>
  <c r="H76" i="22"/>
  <c r="I76" i="22" s="1"/>
  <c r="J76" i="22" s="1"/>
  <c r="E76" i="22"/>
  <c r="H75" i="22" s="1"/>
  <c r="I75" i="22" s="1"/>
  <c r="J75" i="22" s="1"/>
  <c r="AT75" i="22"/>
  <c r="AS75" i="22"/>
  <c r="AR75" i="22"/>
  <c r="AP75" i="22"/>
  <c r="AA75" i="22"/>
  <c r="L75" i="22"/>
  <c r="K75" i="22"/>
  <c r="E75" i="22"/>
  <c r="H74" i="22" s="1"/>
  <c r="I74" i="22" s="1"/>
  <c r="J74" i="22" s="1"/>
  <c r="B75" i="22"/>
  <c r="AT74" i="22"/>
  <c r="AS74" i="22"/>
  <c r="AP74" i="22"/>
  <c r="AA74" i="22"/>
  <c r="E74" i="22"/>
  <c r="B74" i="22"/>
  <c r="T74" i="22" s="1"/>
  <c r="AT73" i="22"/>
  <c r="AS73" i="22"/>
  <c r="AP73" i="22"/>
  <c r="AA73" i="22"/>
  <c r="K73" i="22"/>
  <c r="L73" i="22" s="1"/>
  <c r="H73" i="22"/>
  <c r="I73" i="22" s="1"/>
  <c r="J73" i="22" s="1"/>
  <c r="B73" i="22"/>
  <c r="AR83" i="22" s="1"/>
  <c r="E70" i="22"/>
  <c r="H69" i="22" s="1"/>
  <c r="I69" i="22" s="1"/>
  <c r="J69" i="22" s="1"/>
  <c r="AT69" i="22"/>
  <c r="AR69" i="22"/>
  <c r="AP69" i="22"/>
  <c r="AA69" i="22"/>
  <c r="E69" i="22"/>
  <c r="H68" i="22" s="1"/>
  <c r="I68" i="22" s="1"/>
  <c r="J68" i="22" s="1"/>
  <c r="AT68" i="22"/>
  <c r="AP68" i="22"/>
  <c r="AA68" i="22"/>
  <c r="E68" i="22"/>
  <c r="AT67" i="22"/>
  <c r="AP67" i="22"/>
  <c r="AA67" i="22"/>
  <c r="H67" i="22"/>
  <c r="I67" i="22" s="1"/>
  <c r="J67" i="22" s="1"/>
  <c r="E67" i="22"/>
  <c r="AT66" i="22"/>
  <c r="AS66" i="22"/>
  <c r="AP66" i="22"/>
  <c r="AA66" i="22"/>
  <c r="I66" i="22"/>
  <c r="J66" i="22" s="1"/>
  <c r="H66" i="22"/>
  <c r="E66" i="22"/>
  <c r="AT65" i="22"/>
  <c r="AS65" i="22"/>
  <c r="AP65" i="22"/>
  <c r="AA65" i="22"/>
  <c r="H65" i="22"/>
  <c r="I65" i="22" s="1"/>
  <c r="J65" i="22" s="1"/>
  <c r="E65" i="22"/>
  <c r="AT64" i="22"/>
  <c r="AP64" i="22"/>
  <c r="AA64" i="22"/>
  <c r="H64" i="22"/>
  <c r="I64" i="22" s="1"/>
  <c r="J64" i="22" s="1"/>
  <c r="E64" i="22"/>
  <c r="AT63" i="22"/>
  <c r="AP63" i="22"/>
  <c r="AA63" i="22"/>
  <c r="H63" i="22"/>
  <c r="I63" i="22" s="1"/>
  <c r="J63" i="22" s="1"/>
  <c r="E63" i="22"/>
  <c r="H62" i="22" s="1"/>
  <c r="I62" i="22" s="1"/>
  <c r="J62" i="22" s="1"/>
  <c r="AT62" i="22"/>
  <c r="AS62" i="22"/>
  <c r="AP62" i="22"/>
  <c r="AA62" i="22"/>
  <c r="E62" i="22"/>
  <c r="H61" i="22" s="1"/>
  <c r="I61" i="22" s="1"/>
  <c r="J61" i="22" s="1"/>
  <c r="AT61" i="22"/>
  <c r="AP61" i="22"/>
  <c r="AA61" i="22"/>
  <c r="E61" i="22"/>
  <c r="H60" i="22" s="1"/>
  <c r="I60" i="22" s="1"/>
  <c r="J60" i="22" s="1"/>
  <c r="AT60" i="22"/>
  <c r="AP60" i="22"/>
  <c r="AA60" i="22"/>
  <c r="T60" i="22"/>
  <c r="E60" i="22"/>
  <c r="H59" i="22" s="1"/>
  <c r="I59" i="22" s="1"/>
  <c r="J59" i="22" s="1"/>
  <c r="B60" i="22"/>
  <c r="AS61" i="22" s="1"/>
  <c r="AT59" i="22"/>
  <c r="AR59" i="22"/>
  <c r="AP59" i="22"/>
  <c r="AA59" i="22"/>
  <c r="T59" i="22"/>
  <c r="E59" i="22"/>
  <c r="H58" i="22" s="1"/>
  <c r="I58" i="22" s="1"/>
  <c r="J58" i="22" s="1"/>
  <c r="B59" i="22"/>
  <c r="AT58" i="22"/>
  <c r="AR58" i="22"/>
  <c r="AP58" i="22"/>
  <c r="AA58" i="22"/>
  <c r="B58" i="22"/>
  <c r="E54" i="22"/>
  <c r="AT53" i="22"/>
  <c r="AP53" i="22"/>
  <c r="AG53" i="22"/>
  <c r="AA53" i="22"/>
  <c r="T53" i="22"/>
  <c r="H53" i="22"/>
  <c r="I53" i="22" s="1"/>
  <c r="J53" i="22" s="1"/>
  <c r="E53" i="22"/>
  <c r="AT52" i="22"/>
  <c r="AR52" i="22"/>
  <c r="AP52" i="22"/>
  <c r="AG52" i="22"/>
  <c r="AA52" i="22"/>
  <c r="H52" i="22"/>
  <c r="I52" i="22" s="1"/>
  <c r="J52" i="22" s="1"/>
  <c r="E52" i="22"/>
  <c r="H51" i="22" s="1"/>
  <c r="AT51" i="22"/>
  <c r="AS51" i="22"/>
  <c r="AP51" i="22"/>
  <c r="AG51" i="22"/>
  <c r="AA51" i="22"/>
  <c r="I51" i="22"/>
  <c r="J51" i="22" s="1"/>
  <c r="E51" i="22"/>
  <c r="H50" i="22" s="1"/>
  <c r="I50" i="22" s="1"/>
  <c r="J50" i="22" s="1"/>
  <c r="AT50" i="22"/>
  <c r="AP50" i="22"/>
  <c r="AG50" i="22"/>
  <c r="AA50" i="22"/>
  <c r="T50" i="22"/>
  <c r="E50" i="22"/>
  <c r="AT49" i="22"/>
  <c r="AR49" i="22"/>
  <c r="AP49" i="22"/>
  <c r="AG49" i="22"/>
  <c r="AA49" i="22"/>
  <c r="H49" i="22"/>
  <c r="I49" i="22" s="1"/>
  <c r="J49" i="22" s="1"/>
  <c r="E49" i="22"/>
  <c r="AT48" i="22"/>
  <c r="AR48" i="22"/>
  <c r="AP48" i="22"/>
  <c r="AG48" i="22"/>
  <c r="AA48" i="22"/>
  <c r="H48" i="22"/>
  <c r="I48" i="22" s="1"/>
  <c r="J48" i="22" s="1"/>
  <c r="E48" i="22"/>
  <c r="AT47" i="22"/>
  <c r="AP47" i="22"/>
  <c r="AG47" i="22"/>
  <c r="AA47" i="22"/>
  <c r="T47" i="22"/>
  <c r="I47" i="22"/>
  <c r="J47" i="22" s="1"/>
  <c r="H47" i="22"/>
  <c r="E47" i="22"/>
  <c r="AT46" i="22"/>
  <c r="AS46" i="22"/>
  <c r="AP46" i="22"/>
  <c r="AG46" i="22"/>
  <c r="AA46" i="22"/>
  <c r="T46" i="22"/>
  <c r="H46" i="22"/>
  <c r="I46" i="22" s="1"/>
  <c r="J46" i="22" s="1"/>
  <c r="E46" i="22"/>
  <c r="AT45" i="22"/>
  <c r="AR45" i="22"/>
  <c r="AP45" i="22"/>
  <c r="AG45" i="22"/>
  <c r="AA45" i="22"/>
  <c r="H45" i="22"/>
  <c r="I45" i="22" s="1"/>
  <c r="J45" i="22" s="1"/>
  <c r="E45" i="22"/>
  <c r="AT44" i="22"/>
  <c r="AS44" i="22"/>
  <c r="AP44" i="22"/>
  <c r="AG44" i="22"/>
  <c r="AA44" i="22"/>
  <c r="T44" i="22"/>
  <c r="I44" i="22"/>
  <c r="J44" i="22" s="1"/>
  <c r="H44" i="22"/>
  <c r="E44" i="22"/>
  <c r="B44" i="22"/>
  <c r="AS47" i="22" s="1"/>
  <c r="AT43" i="22"/>
  <c r="AR43" i="22"/>
  <c r="AP43" i="22"/>
  <c r="AG43" i="22"/>
  <c r="AA43" i="22"/>
  <c r="H43" i="22"/>
  <c r="I43" i="22" s="1"/>
  <c r="J43" i="22" s="1"/>
  <c r="E43" i="22"/>
  <c r="H42" i="22" s="1"/>
  <c r="B43" i="22"/>
  <c r="T52" i="22" s="1"/>
  <c r="AT42" i="22"/>
  <c r="AS42" i="22"/>
  <c r="AP42" i="22"/>
  <c r="AG42" i="22"/>
  <c r="AA42" i="22"/>
  <c r="I42" i="22"/>
  <c r="J42" i="22" s="1"/>
  <c r="B42" i="22"/>
  <c r="AR51" i="22" s="1"/>
  <c r="E38" i="22"/>
  <c r="AT37" i="22"/>
  <c r="AP37" i="22"/>
  <c r="AA37" i="22"/>
  <c r="I37" i="22"/>
  <c r="J37" i="22" s="1"/>
  <c r="H37" i="22"/>
  <c r="E37" i="22"/>
  <c r="AT36" i="22"/>
  <c r="AS36" i="22"/>
  <c r="AR36" i="22"/>
  <c r="AP36" i="22"/>
  <c r="AA36" i="22"/>
  <c r="H36" i="22"/>
  <c r="I36" i="22" s="1"/>
  <c r="J36" i="22" s="1"/>
  <c r="E36" i="22"/>
  <c r="AT35" i="22"/>
  <c r="AS35" i="22"/>
  <c r="AP35" i="22"/>
  <c r="AA35" i="22"/>
  <c r="H35" i="22"/>
  <c r="I35" i="22" s="1"/>
  <c r="J35" i="22" s="1"/>
  <c r="E35" i="22"/>
  <c r="AT34" i="22"/>
  <c r="AP34" i="22"/>
  <c r="AA34" i="22"/>
  <c r="H34" i="22"/>
  <c r="I34" i="22" s="1"/>
  <c r="J34" i="22" s="1"/>
  <c r="E34" i="22"/>
  <c r="AT33" i="22"/>
  <c r="AP33" i="22"/>
  <c r="AA33" i="22"/>
  <c r="H33" i="22"/>
  <c r="I33" i="22" s="1"/>
  <c r="J33" i="22" s="1"/>
  <c r="E33" i="22"/>
  <c r="AT32" i="22"/>
  <c r="AS32" i="22"/>
  <c r="AP32" i="22"/>
  <c r="AA32" i="22"/>
  <c r="I32" i="22"/>
  <c r="J32" i="22" s="1"/>
  <c r="H32" i="22"/>
  <c r="E32" i="22"/>
  <c r="AT31" i="22"/>
  <c r="AS31" i="22"/>
  <c r="AP31" i="22"/>
  <c r="AA31" i="22"/>
  <c r="H31" i="22"/>
  <c r="I31" i="22" s="1"/>
  <c r="J31" i="22" s="1"/>
  <c r="E31" i="22"/>
  <c r="AT30" i="22"/>
  <c r="AS30" i="22"/>
  <c r="AP30" i="22"/>
  <c r="AA30" i="22"/>
  <c r="R30" i="22"/>
  <c r="K30" i="22"/>
  <c r="L30" i="22" s="1"/>
  <c r="I30" i="22"/>
  <c r="J30" i="22" s="1"/>
  <c r="H30" i="22"/>
  <c r="E30" i="22"/>
  <c r="AT29" i="22"/>
  <c r="AS29" i="22"/>
  <c r="AP29" i="22"/>
  <c r="AA29" i="22"/>
  <c r="H29" i="22"/>
  <c r="I29" i="22" s="1"/>
  <c r="J29" i="22" s="1"/>
  <c r="E29" i="22"/>
  <c r="AT28" i="22"/>
  <c r="AS28" i="22"/>
  <c r="AP28" i="22"/>
  <c r="AA28" i="22"/>
  <c r="I28" i="22"/>
  <c r="J28" i="22" s="1"/>
  <c r="H28" i="22"/>
  <c r="E28" i="22"/>
  <c r="B28" i="22"/>
  <c r="AS34" i="22" s="1"/>
  <c r="AT27" i="22"/>
  <c r="AS27" i="22"/>
  <c r="AP27" i="22"/>
  <c r="AA27" i="22"/>
  <c r="H27" i="22"/>
  <c r="I27" i="22" s="1"/>
  <c r="J27" i="22" s="1"/>
  <c r="E27" i="22"/>
  <c r="B27" i="22"/>
  <c r="T36" i="22" s="1"/>
  <c r="AT26" i="22"/>
  <c r="AP26" i="22"/>
  <c r="AA26" i="22"/>
  <c r="K26" i="22"/>
  <c r="L26" i="22" s="1"/>
  <c r="I26" i="22"/>
  <c r="J26" i="22" s="1"/>
  <c r="H26" i="22"/>
  <c r="B26" i="22"/>
  <c r="AR35" i="22" s="1"/>
  <c r="E148" i="21"/>
  <c r="H147" i="21" s="1"/>
  <c r="I147" i="21" s="1"/>
  <c r="J147" i="21" s="1"/>
  <c r="AW147" i="21"/>
  <c r="AS147" i="21"/>
  <c r="AG147" i="21"/>
  <c r="K147" i="21"/>
  <c r="L147" i="21" s="1"/>
  <c r="E147" i="21"/>
  <c r="H146" i="21" s="1"/>
  <c r="I146" i="21" s="1"/>
  <c r="J146" i="21" s="1"/>
  <c r="AW146" i="21"/>
  <c r="AS146" i="21"/>
  <c r="AG146" i="21"/>
  <c r="E146" i="21"/>
  <c r="AW145" i="21"/>
  <c r="AS145" i="21"/>
  <c r="AG145" i="21"/>
  <c r="J145" i="21"/>
  <c r="I145" i="21"/>
  <c r="H145" i="21"/>
  <c r="E145" i="21"/>
  <c r="AW144" i="21"/>
  <c r="AV144" i="21"/>
  <c r="AS144" i="21"/>
  <c r="AG144" i="21"/>
  <c r="I144" i="21"/>
  <c r="J144" i="21" s="1"/>
  <c r="H144" i="21"/>
  <c r="E144" i="21"/>
  <c r="AW143" i="21"/>
  <c r="AV143" i="21"/>
  <c r="AS143" i="21"/>
  <c r="AG143" i="21"/>
  <c r="H143" i="21"/>
  <c r="I143" i="21" s="1"/>
  <c r="J143" i="21" s="1"/>
  <c r="E143" i="21"/>
  <c r="AW142" i="21"/>
  <c r="AV142" i="21"/>
  <c r="AS142" i="21"/>
  <c r="AG142" i="21"/>
  <c r="H142" i="21"/>
  <c r="I142" i="21" s="1"/>
  <c r="J142" i="21" s="1"/>
  <c r="E142" i="21"/>
  <c r="AW141" i="21"/>
  <c r="AS141" i="21"/>
  <c r="AG141" i="21"/>
  <c r="J141" i="21"/>
  <c r="I141" i="21"/>
  <c r="H141" i="21"/>
  <c r="E141" i="21"/>
  <c r="AW140" i="21"/>
  <c r="AV140" i="21"/>
  <c r="AS140" i="21"/>
  <c r="AG140" i="21"/>
  <c r="J140" i="21"/>
  <c r="I140" i="21"/>
  <c r="H140" i="21"/>
  <c r="E140" i="21"/>
  <c r="H139" i="21" s="1"/>
  <c r="AW139" i="21"/>
  <c r="AU139" i="21"/>
  <c r="AS139" i="21"/>
  <c r="AG139" i="21"/>
  <c r="I139" i="21"/>
  <c r="J139" i="21" s="1"/>
  <c r="E139" i="21"/>
  <c r="H138" i="21" s="1"/>
  <c r="AW138" i="21"/>
  <c r="AS138" i="21"/>
  <c r="AG138" i="21"/>
  <c r="K138" i="21"/>
  <c r="L138" i="21" s="1"/>
  <c r="R138" i="21" s="1"/>
  <c r="I138" i="21"/>
  <c r="J138" i="21" s="1"/>
  <c r="E138" i="21"/>
  <c r="H137" i="21" s="1"/>
  <c r="I137" i="21" s="1"/>
  <c r="J137" i="21" s="1"/>
  <c r="B138" i="21"/>
  <c r="AV139" i="21" s="1"/>
  <c r="AW137" i="21"/>
  <c r="AS137" i="21"/>
  <c r="AG137" i="21"/>
  <c r="T137" i="21"/>
  <c r="E137" i="21"/>
  <c r="H136" i="21" s="1"/>
  <c r="I136" i="21" s="1"/>
  <c r="J136" i="21" s="1"/>
  <c r="B137" i="21"/>
  <c r="AW136" i="21"/>
  <c r="AV136" i="21"/>
  <c r="AU136" i="21"/>
  <c r="AS136" i="21"/>
  <c r="AG136" i="21"/>
  <c r="B136" i="21"/>
  <c r="E133" i="21"/>
  <c r="AZ132" i="21"/>
  <c r="AW132" i="21"/>
  <c r="AS132" i="21"/>
  <c r="AG132" i="21"/>
  <c r="J132" i="21"/>
  <c r="H132" i="21"/>
  <c r="I132" i="21" s="1"/>
  <c r="E132" i="21"/>
  <c r="H131" i="21" s="1"/>
  <c r="I131" i="21" s="1"/>
  <c r="J131" i="21" s="1"/>
  <c r="AZ131" i="21"/>
  <c r="AW131" i="21"/>
  <c r="AS131" i="21"/>
  <c r="AG131" i="21"/>
  <c r="E131" i="21"/>
  <c r="H130" i="21" s="1"/>
  <c r="AZ130" i="21"/>
  <c r="AW130" i="21"/>
  <c r="AU130" i="21"/>
  <c r="AS130" i="21"/>
  <c r="AG130" i="21"/>
  <c r="K130" i="21"/>
  <c r="L130" i="21" s="1"/>
  <c r="I130" i="21"/>
  <c r="J130" i="21" s="1"/>
  <c r="E130" i="21"/>
  <c r="AZ129" i="21"/>
  <c r="AW129" i="21"/>
  <c r="AV129" i="21"/>
  <c r="AS129" i="21"/>
  <c r="AG129" i="21"/>
  <c r="H129" i="21"/>
  <c r="I129" i="21" s="1"/>
  <c r="J129" i="21" s="1"/>
  <c r="E129" i="21"/>
  <c r="H128" i="21" s="1"/>
  <c r="AZ128" i="21"/>
  <c r="AW128" i="21"/>
  <c r="AU128" i="21"/>
  <c r="AS128" i="21"/>
  <c r="AG128" i="21"/>
  <c r="I128" i="21"/>
  <c r="J128" i="21" s="1"/>
  <c r="E128" i="21"/>
  <c r="H127" i="21" s="1"/>
  <c r="AZ127" i="21"/>
  <c r="AW127" i="21"/>
  <c r="AS127" i="21"/>
  <c r="AG127" i="21"/>
  <c r="K127" i="21"/>
  <c r="L127" i="21" s="1"/>
  <c r="I127" i="21"/>
  <c r="J127" i="21" s="1"/>
  <c r="E127" i="21"/>
  <c r="AZ126" i="21"/>
  <c r="AW126" i="21"/>
  <c r="AS126" i="21"/>
  <c r="AG126" i="21"/>
  <c r="I126" i="21"/>
  <c r="J126" i="21" s="1"/>
  <c r="H126" i="21"/>
  <c r="E126" i="21"/>
  <c r="H125" i="21" s="1"/>
  <c r="I125" i="21" s="1"/>
  <c r="J125" i="21" s="1"/>
  <c r="AZ125" i="21"/>
  <c r="AW125" i="21"/>
  <c r="AS125" i="21"/>
  <c r="AG125" i="21"/>
  <c r="T125" i="21"/>
  <c r="E125" i="21"/>
  <c r="AZ124" i="21"/>
  <c r="AW124" i="21"/>
  <c r="AS124" i="21"/>
  <c r="AG124" i="21"/>
  <c r="K124" i="21"/>
  <c r="L124" i="21" s="1"/>
  <c r="I124" i="21"/>
  <c r="J124" i="21" s="1"/>
  <c r="H124" i="21"/>
  <c r="E124" i="21"/>
  <c r="H123" i="21" s="1"/>
  <c r="I123" i="21" s="1"/>
  <c r="AZ123" i="21"/>
  <c r="AW123" i="21"/>
  <c r="AS123" i="21"/>
  <c r="AG123" i="21"/>
  <c r="R123" i="21"/>
  <c r="J123" i="21"/>
  <c r="E123" i="21"/>
  <c r="B123" i="21"/>
  <c r="AV123" i="21" s="1"/>
  <c r="AZ122" i="21"/>
  <c r="AW122" i="21"/>
  <c r="AU122" i="21"/>
  <c r="AS122" i="21"/>
  <c r="AG122" i="21"/>
  <c r="K122" i="21"/>
  <c r="H122" i="21"/>
  <c r="I122" i="21" s="1"/>
  <c r="J122" i="21" s="1"/>
  <c r="E122" i="21"/>
  <c r="H121" i="21" s="1"/>
  <c r="I121" i="21" s="1"/>
  <c r="J121" i="21" s="1"/>
  <c r="B122" i="21"/>
  <c r="T130" i="21" s="1"/>
  <c r="AZ121" i="21"/>
  <c r="AW121" i="21"/>
  <c r="AU121" i="21"/>
  <c r="AS121" i="21"/>
  <c r="AG121" i="21"/>
  <c r="O121" i="21"/>
  <c r="P121" i="21" s="1"/>
  <c r="Q121" i="21" s="1"/>
  <c r="S121" i="21" s="1"/>
  <c r="K121" i="21"/>
  <c r="L121" i="21" s="1"/>
  <c r="R121" i="21" s="1"/>
  <c r="B121" i="21"/>
  <c r="K123" i="21" s="1"/>
  <c r="L123" i="21" s="1"/>
  <c r="E117" i="21"/>
  <c r="AW116" i="21"/>
  <c r="AS116" i="21"/>
  <c r="AG116" i="21"/>
  <c r="H116" i="21"/>
  <c r="I116" i="21" s="1"/>
  <c r="J116" i="21" s="1"/>
  <c r="E116" i="21"/>
  <c r="H115" i="21" s="1"/>
  <c r="I115" i="21" s="1"/>
  <c r="J115" i="21" s="1"/>
  <c r="AW115" i="21"/>
  <c r="AU115" i="21"/>
  <c r="AS115" i="21"/>
  <c r="AG115" i="21"/>
  <c r="K115" i="21"/>
  <c r="L115" i="21" s="1"/>
  <c r="E115" i="21"/>
  <c r="H114" i="21" s="1"/>
  <c r="I114" i="21" s="1"/>
  <c r="J114" i="21" s="1"/>
  <c r="AW114" i="21"/>
  <c r="AS114" i="21"/>
  <c r="AG114" i="21"/>
  <c r="E114" i="21"/>
  <c r="AW113" i="21"/>
  <c r="AV113" i="21"/>
  <c r="AS113" i="21"/>
  <c r="AG113" i="21"/>
  <c r="H113" i="21"/>
  <c r="I113" i="21" s="1"/>
  <c r="J113" i="21" s="1"/>
  <c r="E113" i="21"/>
  <c r="H112" i="21" s="1"/>
  <c r="I112" i="21" s="1"/>
  <c r="J112" i="21" s="1"/>
  <c r="AW112" i="21"/>
  <c r="AS112" i="21"/>
  <c r="AG112" i="21"/>
  <c r="K112" i="21"/>
  <c r="E112" i="21"/>
  <c r="AW111" i="21"/>
  <c r="AV111" i="21"/>
  <c r="AS111" i="21"/>
  <c r="AG111" i="21"/>
  <c r="I111" i="21"/>
  <c r="J111" i="21" s="1"/>
  <c r="H111" i="21"/>
  <c r="E111" i="21"/>
  <c r="AW110" i="21"/>
  <c r="AV110" i="21"/>
  <c r="AS110" i="21"/>
  <c r="AG110" i="21"/>
  <c r="H110" i="21"/>
  <c r="I110" i="21" s="1"/>
  <c r="J110" i="21" s="1"/>
  <c r="E110" i="21"/>
  <c r="AW109" i="21"/>
  <c r="AV109" i="21"/>
  <c r="AU109" i="21"/>
  <c r="AS109" i="21"/>
  <c r="AG109" i="21"/>
  <c r="I109" i="21"/>
  <c r="J109" i="21" s="1"/>
  <c r="H109" i="21"/>
  <c r="E109" i="21"/>
  <c r="H108" i="21" s="1"/>
  <c r="I108" i="21" s="1"/>
  <c r="J108" i="21" s="1"/>
  <c r="AW108" i="21"/>
  <c r="AS108" i="21"/>
  <c r="AG108" i="21"/>
  <c r="K108" i="21"/>
  <c r="E108" i="21"/>
  <c r="H107" i="21" s="1"/>
  <c r="I107" i="21" s="1"/>
  <c r="J107" i="21" s="1"/>
  <c r="AW107" i="21"/>
  <c r="AS107" i="21"/>
  <c r="AG107" i="21"/>
  <c r="E107" i="21"/>
  <c r="B107" i="21"/>
  <c r="AV114" i="21" s="1"/>
  <c r="AW106" i="21"/>
  <c r="AV106" i="21"/>
  <c r="AS106" i="21"/>
  <c r="AG106" i="21"/>
  <c r="J106" i="21"/>
  <c r="H106" i="21"/>
  <c r="I106" i="21" s="1"/>
  <c r="E106" i="21"/>
  <c r="B106" i="21"/>
  <c r="T114" i="21" s="1"/>
  <c r="AW105" i="21"/>
  <c r="AV105" i="21"/>
  <c r="AS105" i="21"/>
  <c r="AG105" i="21"/>
  <c r="K105" i="21"/>
  <c r="L105" i="21" s="1"/>
  <c r="J105" i="21"/>
  <c r="I105" i="21"/>
  <c r="H105" i="21"/>
  <c r="B105" i="21"/>
  <c r="K116" i="21" s="1"/>
  <c r="L116" i="21" s="1"/>
  <c r="E101" i="21"/>
  <c r="AM100" i="21"/>
  <c r="AL100" i="21"/>
  <c r="H100" i="21"/>
  <c r="I100" i="21" s="1"/>
  <c r="J100" i="21" s="1"/>
  <c r="E100" i="21"/>
  <c r="H99" i="21" s="1"/>
  <c r="I99" i="21" s="1"/>
  <c r="J99" i="21" s="1"/>
  <c r="AM99" i="21"/>
  <c r="AL99" i="21"/>
  <c r="AK99" i="21"/>
  <c r="K99" i="21"/>
  <c r="L99" i="21" s="1"/>
  <c r="E99" i="21"/>
  <c r="AM98" i="21"/>
  <c r="AL98" i="21"/>
  <c r="H98" i="21"/>
  <c r="I98" i="21" s="1"/>
  <c r="J98" i="21" s="1"/>
  <c r="E98" i="21"/>
  <c r="AM97" i="21"/>
  <c r="AL97" i="21"/>
  <c r="AK97" i="21"/>
  <c r="H97" i="21"/>
  <c r="I97" i="21" s="1"/>
  <c r="J97" i="21" s="1"/>
  <c r="E97" i="21"/>
  <c r="AM96" i="21"/>
  <c r="AL96" i="21"/>
  <c r="H96" i="21"/>
  <c r="I96" i="21" s="1"/>
  <c r="J96" i="21" s="1"/>
  <c r="E96" i="21"/>
  <c r="H95" i="21" s="1"/>
  <c r="I95" i="21" s="1"/>
  <c r="J95" i="21" s="1"/>
  <c r="AM95" i="21"/>
  <c r="AL95" i="21"/>
  <c r="T95" i="21"/>
  <c r="E95" i="21"/>
  <c r="H94" i="21" s="1"/>
  <c r="I94" i="21" s="1"/>
  <c r="J94" i="21" s="1"/>
  <c r="AM94" i="21"/>
  <c r="AL94" i="21"/>
  <c r="AK94" i="21"/>
  <c r="K94" i="21"/>
  <c r="E94" i="21"/>
  <c r="AM93" i="21"/>
  <c r="AL93" i="21"/>
  <c r="T93" i="21"/>
  <c r="H93" i="21"/>
  <c r="I93" i="21" s="1"/>
  <c r="J93" i="21" s="1"/>
  <c r="E93" i="21"/>
  <c r="H92" i="21" s="1"/>
  <c r="I92" i="21" s="1"/>
  <c r="J92" i="21" s="1"/>
  <c r="AM92" i="21"/>
  <c r="AL92" i="21"/>
  <c r="AK92" i="21"/>
  <c r="E92" i="21"/>
  <c r="AM91" i="21"/>
  <c r="L91" i="21"/>
  <c r="K91" i="21"/>
  <c r="H91" i="21"/>
  <c r="I91" i="21" s="1"/>
  <c r="J91" i="21" s="1"/>
  <c r="E91" i="21"/>
  <c r="H90" i="21" s="1"/>
  <c r="I90" i="21" s="1"/>
  <c r="J90" i="21" s="1"/>
  <c r="B91" i="21"/>
  <c r="AL91" i="21" s="1"/>
  <c r="AM90" i="21"/>
  <c r="AL90" i="21"/>
  <c r="AK90" i="21"/>
  <c r="E90" i="21"/>
  <c r="B90" i="21"/>
  <c r="T100" i="21" s="1"/>
  <c r="AM89" i="21"/>
  <c r="AL89" i="21"/>
  <c r="T89" i="21"/>
  <c r="H89" i="21"/>
  <c r="I89" i="21" s="1"/>
  <c r="J89" i="21" s="1"/>
  <c r="B89" i="21"/>
  <c r="K96" i="21" s="1"/>
  <c r="L96" i="21" s="1"/>
  <c r="E85" i="21"/>
  <c r="AT84" i="21"/>
  <c r="AS84" i="21"/>
  <c r="AP84" i="21"/>
  <c r="AA84" i="21"/>
  <c r="H84" i="21"/>
  <c r="I84" i="21" s="1"/>
  <c r="J84" i="21" s="1"/>
  <c r="E84" i="21"/>
  <c r="AT83" i="21"/>
  <c r="AS83" i="21"/>
  <c r="AP83" i="21"/>
  <c r="AA83" i="21"/>
  <c r="T83" i="21"/>
  <c r="H83" i="21"/>
  <c r="I83" i="21" s="1"/>
  <c r="J83" i="21" s="1"/>
  <c r="E83" i="21"/>
  <c r="AT82" i="21"/>
  <c r="AS82" i="21"/>
  <c r="AP82" i="21"/>
  <c r="AA82" i="21"/>
  <c r="H82" i="21"/>
  <c r="I82" i="21" s="1"/>
  <c r="J82" i="21" s="1"/>
  <c r="E82" i="21"/>
  <c r="H81" i="21" s="1"/>
  <c r="I81" i="21" s="1"/>
  <c r="J81" i="21" s="1"/>
  <c r="AT81" i="21"/>
  <c r="AS81" i="21"/>
  <c r="AP81" i="21"/>
  <c r="AA81" i="21"/>
  <c r="E81" i="21"/>
  <c r="AT80" i="21"/>
  <c r="AS80" i="21"/>
  <c r="AP80" i="21"/>
  <c r="AA80" i="21"/>
  <c r="H80" i="21"/>
  <c r="I80" i="21" s="1"/>
  <c r="J80" i="21" s="1"/>
  <c r="E80" i="21"/>
  <c r="AT79" i="21"/>
  <c r="AS79" i="21"/>
  <c r="AP79" i="21"/>
  <c r="AA79" i="21"/>
  <c r="T79" i="21"/>
  <c r="H79" i="21"/>
  <c r="I79" i="21" s="1"/>
  <c r="J79" i="21" s="1"/>
  <c r="E79" i="21"/>
  <c r="AT78" i="21"/>
  <c r="AS78" i="21"/>
  <c r="AP78" i="21"/>
  <c r="AA78" i="21"/>
  <c r="H78" i="21"/>
  <c r="I78" i="21" s="1"/>
  <c r="J78" i="21" s="1"/>
  <c r="E78" i="21"/>
  <c r="H77" i="21" s="1"/>
  <c r="I77" i="21" s="1"/>
  <c r="J77" i="21" s="1"/>
  <c r="AT77" i="21"/>
  <c r="AS77" i="21"/>
  <c r="AP77" i="21"/>
  <c r="AA77" i="21"/>
  <c r="E77" i="21"/>
  <c r="H76" i="21" s="1"/>
  <c r="AT76" i="21"/>
  <c r="AS76" i="21"/>
  <c r="AP76" i="21"/>
  <c r="AA76" i="21"/>
  <c r="I76" i="21"/>
  <c r="J76" i="21" s="1"/>
  <c r="E76" i="21"/>
  <c r="H75" i="21" s="1"/>
  <c r="AT75" i="21"/>
  <c r="AP75" i="21"/>
  <c r="AA75" i="21"/>
  <c r="I75" i="21"/>
  <c r="J75" i="21" s="1"/>
  <c r="E75" i="21"/>
  <c r="B75" i="21"/>
  <c r="AS75" i="21" s="1"/>
  <c r="AT74" i="21"/>
  <c r="AS74" i="21"/>
  <c r="AP74" i="21"/>
  <c r="AA74" i="21"/>
  <c r="T74" i="21"/>
  <c r="I74" i="21"/>
  <c r="J74" i="21" s="1"/>
  <c r="H74" i="21"/>
  <c r="E74" i="21"/>
  <c r="B74" i="21"/>
  <c r="T84" i="21" s="1"/>
  <c r="AT73" i="21"/>
  <c r="AS73" i="21"/>
  <c r="AP73" i="21"/>
  <c r="AA73" i="21"/>
  <c r="H73" i="21"/>
  <c r="I73" i="21" s="1"/>
  <c r="J73" i="21" s="1"/>
  <c r="B73" i="21"/>
  <c r="E70" i="21"/>
  <c r="H69" i="21" s="1"/>
  <c r="I69" i="21" s="1"/>
  <c r="J69" i="21" s="1"/>
  <c r="AT69" i="21"/>
  <c r="AP69" i="21"/>
  <c r="AA69" i="21"/>
  <c r="E69" i="21"/>
  <c r="AT68" i="21"/>
  <c r="AS68" i="21"/>
  <c r="AP68" i="21"/>
  <c r="AA68" i="21"/>
  <c r="T68" i="21"/>
  <c r="J68" i="21"/>
  <c r="I68" i="21"/>
  <c r="H68" i="21"/>
  <c r="E68" i="21"/>
  <c r="H67" i="21" s="1"/>
  <c r="I67" i="21" s="1"/>
  <c r="J67" i="21" s="1"/>
  <c r="AT67" i="21"/>
  <c r="AR67" i="21"/>
  <c r="AP67" i="21"/>
  <c r="AA67" i="21"/>
  <c r="T67" i="21"/>
  <c r="E67" i="21"/>
  <c r="H66" i="21" s="1"/>
  <c r="I66" i="21" s="1"/>
  <c r="AT66" i="21"/>
  <c r="AP66" i="21"/>
  <c r="AA66" i="21"/>
  <c r="T66" i="21"/>
  <c r="K66" i="21"/>
  <c r="L66" i="21" s="1"/>
  <c r="J66" i="21"/>
  <c r="E66" i="21"/>
  <c r="AT65" i="21"/>
  <c r="AS65" i="21"/>
  <c r="AP65" i="21"/>
  <c r="AA65" i="21"/>
  <c r="H65" i="21"/>
  <c r="I65" i="21" s="1"/>
  <c r="J65" i="21" s="1"/>
  <c r="E65" i="21"/>
  <c r="AT64" i="21"/>
  <c r="AS64" i="21"/>
  <c r="AP64" i="21"/>
  <c r="AA64" i="21"/>
  <c r="T64" i="21"/>
  <c r="I64" i="21"/>
  <c r="J64" i="21" s="1"/>
  <c r="H64" i="21"/>
  <c r="E64" i="21"/>
  <c r="H63" i="21" s="1"/>
  <c r="I63" i="21" s="1"/>
  <c r="J63" i="21" s="1"/>
  <c r="AT63" i="21"/>
  <c r="AS63" i="21"/>
  <c r="AR63" i="21"/>
  <c r="AP63" i="21"/>
  <c r="AA63" i="21"/>
  <c r="T63" i="21"/>
  <c r="E63" i="21"/>
  <c r="H62" i="21" s="1"/>
  <c r="I62" i="21" s="1"/>
  <c r="J62" i="21" s="1"/>
  <c r="AT62" i="21"/>
  <c r="AS62" i="21"/>
  <c r="AP62" i="21"/>
  <c r="AA62" i="21"/>
  <c r="T62" i="21"/>
  <c r="K62" i="21"/>
  <c r="L62" i="21" s="1"/>
  <c r="E62" i="21"/>
  <c r="H61" i="21" s="1"/>
  <c r="I61" i="21" s="1"/>
  <c r="J61" i="21" s="1"/>
  <c r="AT61" i="21"/>
  <c r="AR61" i="21"/>
  <c r="AP61" i="21"/>
  <c r="AA61" i="21"/>
  <c r="R61" i="21"/>
  <c r="K61" i="21"/>
  <c r="L61" i="21" s="1"/>
  <c r="E61" i="21"/>
  <c r="H60" i="21" s="1"/>
  <c r="I60" i="21" s="1"/>
  <c r="J60" i="21" s="1"/>
  <c r="AT60" i="21"/>
  <c r="AS60" i="21"/>
  <c r="AP60" i="21"/>
  <c r="AA60" i="21"/>
  <c r="T60" i="21"/>
  <c r="K60" i="21"/>
  <c r="L60" i="21" s="1"/>
  <c r="E60" i="21"/>
  <c r="B60" i="21"/>
  <c r="AS69" i="21" s="1"/>
  <c r="AT59" i="21"/>
  <c r="AS59" i="21"/>
  <c r="AR59" i="21"/>
  <c r="AP59" i="21"/>
  <c r="AA59" i="21"/>
  <c r="T59" i="21"/>
  <c r="H59" i="21"/>
  <c r="I59" i="21" s="1"/>
  <c r="J59" i="21" s="1"/>
  <c r="E59" i="21"/>
  <c r="H58" i="21" s="1"/>
  <c r="B59" i="21"/>
  <c r="T69" i="21" s="1"/>
  <c r="AT58" i="21"/>
  <c r="AP58" i="21"/>
  <c r="AA58" i="21"/>
  <c r="T58" i="21"/>
  <c r="I58" i="21"/>
  <c r="J58" i="21" s="1"/>
  <c r="B58" i="21"/>
  <c r="AR69" i="21" s="1"/>
  <c r="E54" i="21"/>
  <c r="AT53" i="21"/>
  <c r="AP53" i="21"/>
  <c r="AG53" i="21"/>
  <c r="AA53" i="21"/>
  <c r="J53" i="21"/>
  <c r="I53" i="21"/>
  <c r="H53" i="21"/>
  <c r="E53" i="21"/>
  <c r="AT52" i="21"/>
  <c r="AS52" i="21"/>
  <c r="AP52" i="21"/>
  <c r="AG52" i="21"/>
  <c r="AA52" i="21"/>
  <c r="I52" i="21"/>
  <c r="J52" i="21" s="1"/>
  <c r="H52" i="21"/>
  <c r="E52" i="21"/>
  <c r="H51" i="21" s="1"/>
  <c r="I51" i="21" s="1"/>
  <c r="J51" i="21" s="1"/>
  <c r="AT51" i="21"/>
  <c r="AS51" i="21"/>
  <c r="AP51" i="21"/>
  <c r="AG51" i="21"/>
  <c r="AA51" i="21"/>
  <c r="E51" i="21"/>
  <c r="H50" i="21" s="1"/>
  <c r="I50" i="21" s="1"/>
  <c r="J50" i="21" s="1"/>
  <c r="AT50" i="21"/>
  <c r="AS50" i="21"/>
  <c r="AP50" i="21"/>
  <c r="AG50" i="21"/>
  <c r="AA50" i="21"/>
  <c r="E50" i="21"/>
  <c r="AT49" i="21"/>
  <c r="AS49" i="21"/>
  <c r="AP49" i="21"/>
  <c r="AG49" i="21"/>
  <c r="AA49" i="21"/>
  <c r="H49" i="21"/>
  <c r="I49" i="21" s="1"/>
  <c r="J49" i="21" s="1"/>
  <c r="E49" i="21"/>
  <c r="AT48" i="21"/>
  <c r="AP48" i="21"/>
  <c r="AG48" i="21"/>
  <c r="AA48" i="21"/>
  <c r="J48" i="21"/>
  <c r="H48" i="21"/>
  <c r="I48" i="21" s="1"/>
  <c r="E48" i="21"/>
  <c r="AT47" i="21"/>
  <c r="AS47" i="21"/>
  <c r="AP47" i="21"/>
  <c r="AG47" i="21"/>
  <c r="AA47" i="21"/>
  <c r="J47" i="21"/>
  <c r="H47" i="21"/>
  <c r="I47" i="21" s="1"/>
  <c r="E47" i="21"/>
  <c r="AT46" i="21"/>
  <c r="AS46" i="21"/>
  <c r="AP46" i="21"/>
  <c r="AG46" i="21"/>
  <c r="AA46" i="21"/>
  <c r="K46" i="21"/>
  <c r="L46" i="21" s="1"/>
  <c r="R46" i="21" s="1"/>
  <c r="I46" i="21"/>
  <c r="J46" i="21" s="1"/>
  <c r="H46" i="21"/>
  <c r="E46" i="21"/>
  <c r="AT45" i="21"/>
  <c r="AP45" i="21"/>
  <c r="AG45" i="21"/>
  <c r="AA45" i="21"/>
  <c r="T45" i="21"/>
  <c r="H45" i="21"/>
  <c r="I45" i="21" s="1"/>
  <c r="J45" i="21" s="1"/>
  <c r="E45" i="21"/>
  <c r="AT44" i="21"/>
  <c r="AS44" i="21"/>
  <c r="AP44" i="21"/>
  <c r="AG44" i="21"/>
  <c r="AA44" i="21"/>
  <c r="T44" i="21"/>
  <c r="H44" i="21"/>
  <c r="I44" i="21" s="1"/>
  <c r="J44" i="21" s="1"/>
  <c r="E44" i="21"/>
  <c r="H43" i="21" s="1"/>
  <c r="I43" i="21" s="1"/>
  <c r="J43" i="21" s="1"/>
  <c r="B44" i="21"/>
  <c r="AS48" i="21" s="1"/>
  <c r="AT43" i="21"/>
  <c r="AS43" i="21"/>
  <c r="AP43" i="21"/>
  <c r="AG43" i="21"/>
  <c r="AA43" i="21"/>
  <c r="E43" i="21"/>
  <c r="H42" i="21" s="1"/>
  <c r="I42" i="21" s="1"/>
  <c r="J42" i="21" s="1"/>
  <c r="B43" i="21"/>
  <c r="AT42" i="21"/>
  <c r="AS42" i="21"/>
  <c r="AP42" i="21"/>
  <c r="AG42" i="21"/>
  <c r="AA42" i="21"/>
  <c r="B42" i="21"/>
  <c r="K47" i="21" s="1"/>
  <c r="L47" i="21" s="1"/>
  <c r="E38" i="21"/>
  <c r="H37" i="21" s="1"/>
  <c r="I37" i="21" s="1"/>
  <c r="AT37" i="21"/>
  <c r="AR37" i="21"/>
  <c r="AP37" i="21"/>
  <c r="AA37" i="21"/>
  <c r="K37" i="21"/>
  <c r="L37" i="21" s="1"/>
  <c r="J37" i="21"/>
  <c r="E37" i="21"/>
  <c r="H36" i="21" s="1"/>
  <c r="I36" i="21" s="1"/>
  <c r="J36" i="21" s="1"/>
  <c r="AT36" i="21"/>
  <c r="AP36" i="21"/>
  <c r="AA36" i="21"/>
  <c r="E36" i="21"/>
  <c r="AT35" i="21"/>
  <c r="AP35" i="21"/>
  <c r="AA35" i="21"/>
  <c r="T35" i="21"/>
  <c r="H35" i="21"/>
  <c r="I35" i="21" s="1"/>
  <c r="J35" i="21" s="1"/>
  <c r="E35" i="21"/>
  <c r="AT34" i="21"/>
  <c r="AS34" i="21"/>
  <c r="AP34" i="21"/>
  <c r="AA34" i="21"/>
  <c r="T34" i="21"/>
  <c r="H34" i="21"/>
  <c r="I34" i="21" s="1"/>
  <c r="J34" i="21" s="1"/>
  <c r="E34" i="21"/>
  <c r="AT33" i="21"/>
  <c r="AR33" i="21"/>
  <c r="AP33" i="21"/>
  <c r="AA33" i="21"/>
  <c r="H33" i="21"/>
  <c r="I33" i="21" s="1"/>
  <c r="J33" i="21" s="1"/>
  <c r="E33" i="21"/>
  <c r="AT32" i="21"/>
  <c r="AS32" i="21"/>
  <c r="AP32" i="21"/>
  <c r="AA32" i="21"/>
  <c r="T32" i="21"/>
  <c r="K32" i="21"/>
  <c r="L32" i="21" s="1"/>
  <c r="H32" i="21"/>
  <c r="I32" i="21" s="1"/>
  <c r="J32" i="21" s="1"/>
  <c r="E32" i="21"/>
  <c r="H31" i="21" s="1"/>
  <c r="I31" i="21" s="1"/>
  <c r="J31" i="21" s="1"/>
  <c r="AT31" i="21"/>
  <c r="AP31" i="21"/>
  <c r="AA31" i="21"/>
  <c r="K31" i="21"/>
  <c r="L31" i="21" s="1"/>
  <c r="E31" i="21"/>
  <c r="AT30" i="21"/>
  <c r="AR30" i="21"/>
  <c r="AP30" i="21"/>
  <c r="AA30" i="21"/>
  <c r="R30" i="21"/>
  <c r="K30" i="21"/>
  <c r="L30" i="21" s="1"/>
  <c r="H30" i="21"/>
  <c r="I30" i="21" s="1"/>
  <c r="J30" i="21" s="1"/>
  <c r="E30" i="21"/>
  <c r="AT29" i="21"/>
  <c r="AS29" i="21"/>
  <c r="AP29" i="21"/>
  <c r="AA29" i="21"/>
  <c r="T29" i="21"/>
  <c r="H29" i="21"/>
  <c r="I29" i="21" s="1"/>
  <c r="J29" i="21" s="1"/>
  <c r="E29" i="21"/>
  <c r="AT28" i="21"/>
  <c r="AS28" i="21"/>
  <c r="AP28" i="21"/>
  <c r="AA28" i="21"/>
  <c r="I28" i="21"/>
  <c r="J28" i="21" s="1"/>
  <c r="H28" i="21"/>
  <c r="E28" i="21"/>
  <c r="B28" i="21"/>
  <c r="AS31" i="21" s="1"/>
  <c r="AT27" i="21"/>
  <c r="AP27" i="21"/>
  <c r="AA27" i="21"/>
  <c r="K27" i="21"/>
  <c r="L27" i="21" s="1"/>
  <c r="R27" i="21" s="1"/>
  <c r="H27" i="21"/>
  <c r="I27" i="21" s="1"/>
  <c r="J27" i="21" s="1"/>
  <c r="E27" i="21"/>
  <c r="B27" i="21"/>
  <c r="T36" i="21" s="1"/>
  <c r="AT26" i="21"/>
  <c r="AP26" i="21"/>
  <c r="AA26" i="21"/>
  <c r="T26" i="21"/>
  <c r="H26" i="21"/>
  <c r="I26" i="21" s="1"/>
  <c r="J26" i="21" s="1"/>
  <c r="B26" i="21"/>
  <c r="AR34" i="21" s="1"/>
  <c r="E148" i="20"/>
  <c r="AW147" i="20"/>
  <c r="AV147" i="20"/>
  <c r="AS147" i="20"/>
  <c r="AG147" i="20"/>
  <c r="K147" i="20"/>
  <c r="L147" i="20" s="1"/>
  <c r="J147" i="20"/>
  <c r="H147" i="20"/>
  <c r="I147" i="20" s="1"/>
  <c r="E147" i="20"/>
  <c r="AW146" i="20"/>
  <c r="AS146" i="20"/>
  <c r="AG146" i="20"/>
  <c r="T146" i="20"/>
  <c r="H146" i="20"/>
  <c r="I146" i="20" s="1"/>
  <c r="J146" i="20" s="1"/>
  <c r="E146" i="20"/>
  <c r="H145" i="20" s="1"/>
  <c r="I145" i="20" s="1"/>
  <c r="J145" i="20" s="1"/>
  <c r="AW145" i="20"/>
  <c r="AU145" i="20"/>
  <c r="AS145" i="20"/>
  <c r="AG145" i="20"/>
  <c r="K145" i="20"/>
  <c r="L145" i="20" s="1"/>
  <c r="E145" i="20"/>
  <c r="H144" i="20" s="1"/>
  <c r="I144" i="20" s="1"/>
  <c r="J144" i="20" s="1"/>
  <c r="AW144" i="20"/>
  <c r="AV144" i="20"/>
  <c r="AU144" i="20"/>
  <c r="AS144" i="20"/>
  <c r="AG144" i="20"/>
  <c r="K144" i="20"/>
  <c r="E144" i="20"/>
  <c r="H143" i="20" s="1"/>
  <c r="I143" i="20" s="1"/>
  <c r="J143" i="20" s="1"/>
  <c r="AW143" i="20"/>
  <c r="AS143" i="20"/>
  <c r="AG143" i="20"/>
  <c r="K143" i="20"/>
  <c r="L143" i="20" s="1"/>
  <c r="E143" i="20"/>
  <c r="H142" i="20" s="1"/>
  <c r="I142" i="20" s="1"/>
  <c r="J142" i="20" s="1"/>
  <c r="AW142" i="20"/>
  <c r="AU142" i="20"/>
  <c r="AS142" i="20"/>
  <c r="AG142" i="20"/>
  <c r="E142" i="20"/>
  <c r="H141" i="20" s="1"/>
  <c r="I141" i="20" s="1"/>
  <c r="J141" i="20" s="1"/>
  <c r="AW141" i="20"/>
  <c r="AU141" i="20"/>
  <c r="AS141" i="20"/>
  <c r="AG141" i="20"/>
  <c r="K141" i="20"/>
  <c r="E141" i="20"/>
  <c r="H140" i="20" s="1"/>
  <c r="I140" i="20" s="1"/>
  <c r="J140" i="20" s="1"/>
  <c r="AW140" i="20"/>
  <c r="AV140" i="20"/>
  <c r="AU140" i="20"/>
  <c r="AS140" i="20"/>
  <c r="AG140" i="20"/>
  <c r="E140" i="20"/>
  <c r="AW139" i="20"/>
  <c r="AU139" i="20"/>
  <c r="AS139" i="20"/>
  <c r="AG139" i="20"/>
  <c r="L139" i="20"/>
  <c r="R139" i="20" s="1"/>
  <c r="H139" i="20"/>
  <c r="I139" i="20" s="1"/>
  <c r="J139" i="20" s="1"/>
  <c r="E139" i="20"/>
  <c r="H138" i="20" s="1"/>
  <c r="I138" i="20" s="1"/>
  <c r="J138" i="20" s="1"/>
  <c r="AW138" i="20"/>
  <c r="AV138" i="20"/>
  <c r="AS138" i="20"/>
  <c r="AG138" i="20"/>
  <c r="K138" i="20"/>
  <c r="L138" i="20" s="1"/>
  <c r="E138" i="20"/>
  <c r="B138" i="20"/>
  <c r="AV143" i="20" s="1"/>
  <c r="AW137" i="20"/>
  <c r="AV137" i="20"/>
  <c r="AS137" i="20"/>
  <c r="AG137" i="20"/>
  <c r="I137" i="20"/>
  <c r="J137" i="20" s="1"/>
  <c r="H137" i="20"/>
  <c r="E137" i="20"/>
  <c r="B137" i="20"/>
  <c r="AW136" i="20"/>
  <c r="AV136" i="20"/>
  <c r="AS136" i="20"/>
  <c r="AG136" i="20"/>
  <c r="K136" i="20"/>
  <c r="L136" i="20" s="1"/>
  <c r="H136" i="20"/>
  <c r="I136" i="20" s="1"/>
  <c r="J136" i="20" s="1"/>
  <c r="B136" i="20"/>
  <c r="K139" i="20" s="1"/>
  <c r="E133" i="20"/>
  <c r="H132" i="20" s="1"/>
  <c r="I132" i="20" s="1"/>
  <c r="J132" i="20" s="1"/>
  <c r="AZ132" i="20"/>
  <c r="AW132" i="20"/>
  <c r="AU132" i="20"/>
  <c r="AS132" i="20"/>
  <c r="AG132" i="20"/>
  <c r="E132" i="20"/>
  <c r="H131" i="20" s="1"/>
  <c r="I131" i="20" s="1"/>
  <c r="AZ131" i="20"/>
  <c r="AW131" i="20"/>
  <c r="AS131" i="20"/>
  <c r="AG131" i="20"/>
  <c r="K131" i="20"/>
  <c r="J131" i="20"/>
  <c r="E131" i="20"/>
  <c r="AZ130" i="20"/>
  <c r="AW130" i="20"/>
  <c r="AS130" i="20"/>
  <c r="AG130" i="20"/>
  <c r="H130" i="20"/>
  <c r="I130" i="20" s="1"/>
  <c r="J130" i="20" s="1"/>
  <c r="E130" i="20"/>
  <c r="H129" i="20" s="1"/>
  <c r="I129" i="20" s="1"/>
  <c r="J129" i="20" s="1"/>
  <c r="AZ129" i="20"/>
  <c r="AW129" i="20"/>
  <c r="AU129" i="20"/>
  <c r="AS129" i="20"/>
  <c r="AG129" i="20"/>
  <c r="E129" i="20"/>
  <c r="H128" i="20" s="1"/>
  <c r="I128" i="20" s="1"/>
  <c r="J128" i="20" s="1"/>
  <c r="AZ128" i="20"/>
  <c r="AW128" i="20"/>
  <c r="AS128" i="20"/>
  <c r="AG128" i="20"/>
  <c r="E128" i="20"/>
  <c r="H127" i="20" s="1"/>
  <c r="I127" i="20" s="1"/>
  <c r="J127" i="20" s="1"/>
  <c r="AZ127" i="20"/>
  <c r="AW127" i="20"/>
  <c r="AS127" i="20"/>
  <c r="AG127" i="20"/>
  <c r="E127" i="20"/>
  <c r="AZ126" i="20"/>
  <c r="AW126" i="20"/>
  <c r="AV126" i="20"/>
  <c r="AS126" i="20"/>
  <c r="AG126" i="20"/>
  <c r="H126" i="20"/>
  <c r="I126" i="20" s="1"/>
  <c r="J126" i="20" s="1"/>
  <c r="E126" i="20"/>
  <c r="AZ125" i="20"/>
  <c r="AW125" i="20"/>
  <c r="AS125" i="20"/>
  <c r="AG125" i="20"/>
  <c r="H125" i="20"/>
  <c r="I125" i="20" s="1"/>
  <c r="J125" i="20" s="1"/>
  <c r="E125" i="20"/>
  <c r="H124" i="20" s="1"/>
  <c r="AZ124" i="20"/>
  <c r="AW124" i="20"/>
  <c r="AS124" i="20"/>
  <c r="AG124" i="20"/>
  <c r="I124" i="20"/>
  <c r="J124" i="20" s="1"/>
  <c r="E124" i="20"/>
  <c r="AZ123" i="20"/>
  <c r="AW123" i="20"/>
  <c r="AS123" i="20"/>
  <c r="AG123" i="20"/>
  <c r="K123" i="20"/>
  <c r="I123" i="20"/>
  <c r="J123" i="20" s="1"/>
  <c r="H123" i="20"/>
  <c r="E123" i="20"/>
  <c r="H122" i="20" s="1"/>
  <c r="I122" i="20" s="1"/>
  <c r="J122" i="20" s="1"/>
  <c r="B123" i="20"/>
  <c r="AV131" i="20" s="1"/>
  <c r="AZ122" i="20"/>
  <c r="AW122" i="20"/>
  <c r="AS122" i="20"/>
  <c r="AG122" i="20"/>
  <c r="E122" i="20"/>
  <c r="H121" i="20" s="1"/>
  <c r="B122" i="20"/>
  <c r="L123" i="20" s="1"/>
  <c r="AZ121" i="20"/>
  <c r="AW121" i="20"/>
  <c r="AS121" i="20"/>
  <c r="AG121" i="20"/>
  <c r="J121" i="20"/>
  <c r="I121" i="20"/>
  <c r="B121" i="20"/>
  <c r="K128" i="20" s="1"/>
  <c r="L128" i="20" s="1"/>
  <c r="E117" i="20"/>
  <c r="H116" i="20" s="1"/>
  <c r="I116" i="20" s="1"/>
  <c r="J116" i="20" s="1"/>
  <c r="AW116" i="20"/>
  <c r="AS116" i="20"/>
  <c r="AG116" i="20"/>
  <c r="E116" i="20"/>
  <c r="AW115" i="20"/>
  <c r="AU115" i="20"/>
  <c r="AS115" i="20"/>
  <c r="AG115" i="20"/>
  <c r="H115" i="20"/>
  <c r="I115" i="20" s="1"/>
  <c r="J115" i="20" s="1"/>
  <c r="E115" i="20"/>
  <c r="AW114" i="20"/>
  <c r="AS114" i="20"/>
  <c r="AG114" i="20"/>
  <c r="I114" i="20"/>
  <c r="J114" i="20" s="1"/>
  <c r="H114" i="20"/>
  <c r="E114" i="20"/>
  <c r="AW113" i="20"/>
  <c r="AS113" i="20"/>
  <c r="AG113" i="20"/>
  <c r="H113" i="20"/>
  <c r="I113" i="20" s="1"/>
  <c r="J113" i="20" s="1"/>
  <c r="E113" i="20"/>
  <c r="H112" i="20" s="1"/>
  <c r="I112" i="20" s="1"/>
  <c r="J112" i="20" s="1"/>
  <c r="AW112" i="20"/>
  <c r="AS112" i="20"/>
  <c r="AG112" i="20"/>
  <c r="E112" i="20"/>
  <c r="AW111" i="20"/>
  <c r="AS111" i="20"/>
  <c r="AG111" i="20"/>
  <c r="T111" i="20"/>
  <c r="H111" i="20"/>
  <c r="I111" i="20" s="1"/>
  <c r="J111" i="20" s="1"/>
  <c r="E111" i="20"/>
  <c r="AW110" i="20"/>
  <c r="AS110" i="20"/>
  <c r="AG110" i="20"/>
  <c r="H110" i="20"/>
  <c r="I110" i="20" s="1"/>
  <c r="J110" i="20" s="1"/>
  <c r="E110" i="20"/>
  <c r="AW109" i="20"/>
  <c r="AU109" i="20"/>
  <c r="AS109" i="20"/>
  <c r="AG109" i="20"/>
  <c r="K109" i="20"/>
  <c r="L109" i="20" s="1"/>
  <c r="H109" i="20"/>
  <c r="I109" i="20" s="1"/>
  <c r="J109" i="20" s="1"/>
  <c r="E109" i="20"/>
  <c r="AW108" i="20"/>
  <c r="AS108" i="20"/>
  <c r="AG108" i="20"/>
  <c r="T108" i="20"/>
  <c r="I108" i="20"/>
  <c r="J108" i="20" s="1"/>
  <c r="H108" i="20"/>
  <c r="E108" i="20"/>
  <c r="AW107" i="20"/>
  <c r="AS107" i="20"/>
  <c r="AG107" i="20"/>
  <c r="I107" i="20"/>
  <c r="J107" i="20" s="1"/>
  <c r="H107" i="20"/>
  <c r="E107" i="20"/>
  <c r="B107" i="20"/>
  <c r="AV114" i="20" s="1"/>
  <c r="AW106" i="20"/>
  <c r="AS106" i="20"/>
  <c r="AG106" i="20"/>
  <c r="T106" i="20"/>
  <c r="K106" i="20"/>
  <c r="L106" i="20" s="1"/>
  <c r="H106" i="20"/>
  <c r="I106" i="20" s="1"/>
  <c r="J106" i="20" s="1"/>
  <c r="E106" i="20"/>
  <c r="H105" i="20" s="1"/>
  <c r="I105" i="20" s="1"/>
  <c r="B106" i="20"/>
  <c r="T115" i="20" s="1"/>
  <c r="AW105" i="20"/>
  <c r="AS105" i="20"/>
  <c r="AG105" i="20"/>
  <c r="T105" i="20"/>
  <c r="J105" i="20"/>
  <c r="B105" i="20"/>
  <c r="AU114" i="20" s="1"/>
  <c r="E101" i="20"/>
  <c r="AM100" i="20"/>
  <c r="K100" i="20"/>
  <c r="L100" i="20" s="1"/>
  <c r="I100" i="20"/>
  <c r="J100" i="20" s="1"/>
  <c r="H100" i="20"/>
  <c r="E100" i="20"/>
  <c r="H99" i="20" s="1"/>
  <c r="I99" i="20" s="1"/>
  <c r="AM99" i="20"/>
  <c r="AL99" i="20"/>
  <c r="AK99" i="20"/>
  <c r="J99" i="20"/>
  <c r="E99" i="20"/>
  <c r="AM98" i="20"/>
  <c r="AL98" i="20"/>
  <c r="H98" i="20"/>
  <c r="I98" i="20" s="1"/>
  <c r="J98" i="20" s="1"/>
  <c r="E98" i="20"/>
  <c r="AM97" i="20"/>
  <c r="AL97" i="20"/>
  <c r="AK97" i="20"/>
  <c r="K97" i="20"/>
  <c r="L97" i="20" s="1"/>
  <c r="J97" i="20"/>
  <c r="H97" i="20"/>
  <c r="I97" i="20" s="1"/>
  <c r="E97" i="20"/>
  <c r="AM96" i="20"/>
  <c r="J96" i="20"/>
  <c r="H96" i="20"/>
  <c r="I96" i="20" s="1"/>
  <c r="E96" i="20"/>
  <c r="H95" i="20" s="1"/>
  <c r="AM95" i="20"/>
  <c r="AL95" i="20"/>
  <c r="I95" i="20"/>
  <c r="J95" i="20" s="1"/>
  <c r="E95" i="20"/>
  <c r="AM94" i="20"/>
  <c r="AL94" i="20"/>
  <c r="K94" i="20"/>
  <c r="H94" i="20"/>
  <c r="I94" i="20" s="1"/>
  <c r="J94" i="20" s="1"/>
  <c r="E94" i="20"/>
  <c r="H93" i="20" s="1"/>
  <c r="AM93" i="20"/>
  <c r="AL93" i="20"/>
  <c r="AK93" i="20"/>
  <c r="T93" i="20"/>
  <c r="K93" i="20"/>
  <c r="L93" i="20" s="1"/>
  <c r="R93" i="20" s="1"/>
  <c r="I93" i="20"/>
  <c r="J93" i="20" s="1"/>
  <c r="E93" i="20"/>
  <c r="H92" i="20" s="1"/>
  <c r="I92" i="20" s="1"/>
  <c r="J92" i="20" s="1"/>
  <c r="AM92" i="20"/>
  <c r="AL92" i="20"/>
  <c r="AK92" i="20"/>
  <c r="K92" i="20"/>
  <c r="L92" i="20" s="1"/>
  <c r="R92" i="20" s="1"/>
  <c r="E92" i="20"/>
  <c r="AM91" i="20"/>
  <c r="AK91" i="20"/>
  <c r="T91" i="20"/>
  <c r="K91" i="20"/>
  <c r="L91" i="20" s="1"/>
  <c r="R91" i="20" s="1"/>
  <c r="H91" i="20"/>
  <c r="I91" i="20" s="1"/>
  <c r="J91" i="20" s="1"/>
  <c r="E91" i="20"/>
  <c r="B91" i="20"/>
  <c r="AL91" i="20" s="1"/>
  <c r="AM90" i="20"/>
  <c r="AL90" i="20"/>
  <c r="AK90" i="20"/>
  <c r="T90" i="20"/>
  <c r="R90" i="20"/>
  <c r="K90" i="20"/>
  <c r="L90" i="20" s="1"/>
  <c r="H90" i="20"/>
  <c r="I90" i="20" s="1"/>
  <c r="J90" i="20" s="1"/>
  <c r="E90" i="20"/>
  <c r="B90" i="20"/>
  <c r="T95" i="20" s="1"/>
  <c r="AM89" i="20"/>
  <c r="AL89" i="20"/>
  <c r="AK89" i="20"/>
  <c r="R89" i="20"/>
  <c r="O89" i="20"/>
  <c r="P89" i="20" s="1"/>
  <c r="K89" i="20"/>
  <c r="L89" i="20" s="1"/>
  <c r="J89" i="20"/>
  <c r="I89" i="20"/>
  <c r="H89" i="20"/>
  <c r="B89" i="20"/>
  <c r="K96" i="20" s="1"/>
  <c r="L96" i="20" s="1"/>
  <c r="E85" i="20"/>
  <c r="AT84" i="20"/>
  <c r="AP84" i="20"/>
  <c r="AA84" i="20"/>
  <c r="I84" i="20"/>
  <c r="J84" i="20" s="1"/>
  <c r="H84" i="20"/>
  <c r="E84" i="20"/>
  <c r="H83" i="20" s="1"/>
  <c r="I83" i="20" s="1"/>
  <c r="J83" i="20" s="1"/>
  <c r="AT83" i="20"/>
  <c r="AP83" i="20"/>
  <c r="AA83" i="20"/>
  <c r="E83" i="20"/>
  <c r="H82" i="20" s="1"/>
  <c r="I82" i="20" s="1"/>
  <c r="J82" i="20" s="1"/>
  <c r="AT82" i="20"/>
  <c r="AP82" i="20"/>
  <c r="AA82" i="20"/>
  <c r="E82" i="20"/>
  <c r="AT81" i="20"/>
  <c r="AS81" i="20"/>
  <c r="AP81" i="20"/>
  <c r="AA81" i="20"/>
  <c r="H81" i="20"/>
  <c r="I81" i="20" s="1"/>
  <c r="J81" i="20" s="1"/>
  <c r="E81" i="20"/>
  <c r="AT80" i="20"/>
  <c r="AS80" i="20"/>
  <c r="AP80" i="20"/>
  <c r="AA80" i="20"/>
  <c r="H80" i="20"/>
  <c r="I80" i="20" s="1"/>
  <c r="J80" i="20" s="1"/>
  <c r="E80" i="20"/>
  <c r="H79" i="20" s="1"/>
  <c r="I79" i="20" s="1"/>
  <c r="J79" i="20" s="1"/>
  <c r="AT79" i="20"/>
  <c r="AP79" i="20"/>
  <c r="AA79" i="20"/>
  <c r="E79" i="20"/>
  <c r="H78" i="20" s="1"/>
  <c r="I78" i="20" s="1"/>
  <c r="J78" i="20" s="1"/>
  <c r="AT78" i="20"/>
  <c r="AP78" i="20"/>
  <c r="AA78" i="20"/>
  <c r="E78" i="20"/>
  <c r="AT77" i="20"/>
  <c r="AS77" i="20"/>
  <c r="AP77" i="20"/>
  <c r="AA77" i="20"/>
  <c r="I77" i="20"/>
  <c r="J77" i="20" s="1"/>
  <c r="H77" i="20"/>
  <c r="E77" i="20"/>
  <c r="H76" i="20" s="1"/>
  <c r="I76" i="20" s="1"/>
  <c r="J76" i="20" s="1"/>
  <c r="AT76" i="20"/>
  <c r="AP76" i="20"/>
  <c r="AA76" i="20"/>
  <c r="E76" i="20"/>
  <c r="AT75" i="20"/>
  <c r="AS75" i="20"/>
  <c r="AP75" i="20"/>
  <c r="AA75" i="20"/>
  <c r="H75" i="20"/>
  <c r="I75" i="20" s="1"/>
  <c r="J75" i="20" s="1"/>
  <c r="E75" i="20"/>
  <c r="H74" i="20" s="1"/>
  <c r="I74" i="20" s="1"/>
  <c r="J74" i="20" s="1"/>
  <c r="B75" i="20"/>
  <c r="AS76" i="20" s="1"/>
  <c r="AT74" i="20"/>
  <c r="AS74" i="20"/>
  <c r="AP74" i="20"/>
  <c r="AA74" i="20"/>
  <c r="T74" i="20"/>
  <c r="E74" i="20"/>
  <c r="B74" i="20"/>
  <c r="T84" i="20" s="1"/>
  <c r="AT73" i="20"/>
  <c r="AS73" i="20"/>
  <c r="AP73" i="20"/>
  <c r="AA73" i="20"/>
  <c r="H73" i="20"/>
  <c r="I73" i="20" s="1"/>
  <c r="J73" i="20" s="1"/>
  <c r="B73" i="20"/>
  <c r="AR73" i="20" s="1"/>
  <c r="E70" i="20"/>
  <c r="AT69" i="20"/>
  <c r="AP69" i="20"/>
  <c r="AA69" i="20"/>
  <c r="H69" i="20"/>
  <c r="I69" i="20" s="1"/>
  <c r="J69" i="20" s="1"/>
  <c r="E69" i="20"/>
  <c r="H68" i="20" s="1"/>
  <c r="I68" i="20" s="1"/>
  <c r="J68" i="20" s="1"/>
  <c r="AT68" i="20"/>
  <c r="AP68" i="20"/>
  <c r="AA68" i="20"/>
  <c r="T68" i="20"/>
  <c r="E68" i="20"/>
  <c r="AT67" i="20"/>
  <c r="AS67" i="20"/>
  <c r="AR67" i="20"/>
  <c r="AP67" i="20"/>
  <c r="AA67" i="20"/>
  <c r="H67" i="20"/>
  <c r="I67" i="20" s="1"/>
  <c r="J67" i="20" s="1"/>
  <c r="E67" i="20"/>
  <c r="H66" i="20" s="1"/>
  <c r="I66" i="20" s="1"/>
  <c r="J66" i="20" s="1"/>
  <c r="AT66" i="20"/>
  <c r="AP66" i="20"/>
  <c r="AA66" i="20"/>
  <c r="K66" i="20"/>
  <c r="L66" i="20" s="1"/>
  <c r="E66" i="20"/>
  <c r="AT65" i="20"/>
  <c r="AS65" i="20"/>
  <c r="AP65" i="20"/>
  <c r="AA65" i="20"/>
  <c r="T65" i="20"/>
  <c r="H65" i="20"/>
  <c r="I65" i="20" s="1"/>
  <c r="J65" i="20" s="1"/>
  <c r="E65" i="20"/>
  <c r="AT64" i="20"/>
  <c r="AP64" i="20"/>
  <c r="AA64" i="20"/>
  <c r="T64" i="20"/>
  <c r="H64" i="20"/>
  <c r="I64" i="20" s="1"/>
  <c r="J64" i="20" s="1"/>
  <c r="E64" i="20"/>
  <c r="AT63" i="20"/>
  <c r="AS63" i="20"/>
  <c r="AR63" i="20"/>
  <c r="AP63" i="20"/>
  <c r="AA63" i="20"/>
  <c r="H63" i="20"/>
  <c r="I63" i="20" s="1"/>
  <c r="J63" i="20" s="1"/>
  <c r="E63" i="20"/>
  <c r="H62" i="20" s="1"/>
  <c r="I62" i="20" s="1"/>
  <c r="J62" i="20" s="1"/>
  <c r="AT62" i="20"/>
  <c r="AS62" i="20"/>
  <c r="AP62" i="20"/>
  <c r="AA62" i="20"/>
  <c r="L62" i="20"/>
  <c r="K62" i="20"/>
  <c r="E62" i="20"/>
  <c r="AT61" i="20"/>
  <c r="AP61" i="20"/>
  <c r="AA61" i="20"/>
  <c r="I61" i="20"/>
  <c r="J61" i="20" s="1"/>
  <c r="H61" i="20"/>
  <c r="E61" i="20"/>
  <c r="H60" i="20" s="1"/>
  <c r="I60" i="20" s="1"/>
  <c r="J60" i="20" s="1"/>
  <c r="AT60" i="20"/>
  <c r="AR60" i="20"/>
  <c r="AP60" i="20"/>
  <c r="AA60" i="20"/>
  <c r="E60" i="20"/>
  <c r="B60" i="20"/>
  <c r="AS66" i="20" s="1"/>
  <c r="AT59" i="20"/>
  <c r="AS59" i="20"/>
  <c r="AP59" i="20"/>
  <c r="AA59" i="20"/>
  <c r="T59" i="20"/>
  <c r="H59" i="20"/>
  <c r="I59" i="20" s="1"/>
  <c r="J59" i="20" s="1"/>
  <c r="E59" i="20"/>
  <c r="B59" i="20"/>
  <c r="T60" i="20" s="1"/>
  <c r="AT58" i="20"/>
  <c r="AS58" i="20"/>
  <c r="AP58" i="20"/>
  <c r="AA58" i="20"/>
  <c r="H58" i="20"/>
  <c r="I58" i="20" s="1"/>
  <c r="J58" i="20" s="1"/>
  <c r="B58" i="20"/>
  <c r="AR59" i="20" s="1"/>
  <c r="E54" i="20"/>
  <c r="AT53" i="20"/>
  <c r="AR53" i="20"/>
  <c r="AP53" i="20"/>
  <c r="AG53" i="20"/>
  <c r="AA53" i="20"/>
  <c r="H53" i="20"/>
  <c r="I53" i="20" s="1"/>
  <c r="J53" i="20" s="1"/>
  <c r="E53" i="20"/>
  <c r="AT52" i="20"/>
  <c r="AS52" i="20"/>
  <c r="AP52" i="20"/>
  <c r="AG52" i="20"/>
  <c r="AA52" i="20"/>
  <c r="K52" i="20"/>
  <c r="L52" i="20" s="1"/>
  <c r="H52" i="20"/>
  <c r="I52" i="20" s="1"/>
  <c r="J52" i="20" s="1"/>
  <c r="E52" i="20"/>
  <c r="AT51" i="20"/>
  <c r="AS51" i="20"/>
  <c r="AP51" i="20"/>
  <c r="AG51" i="20"/>
  <c r="AA51" i="20"/>
  <c r="I51" i="20"/>
  <c r="J51" i="20" s="1"/>
  <c r="H51" i="20"/>
  <c r="E51" i="20"/>
  <c r="AT50" i="20"/>
  <c r="AR50" i="20"/>
  <c r="AP50" i="20"/>
  <c r="AG50" i="20"/>
  <c r="AA50" i="20"/>
  <c r="H50" i="20"/>
  <c r="I50" i="20" s="1"/>
  <c r="J50" i="20" s="1"/>
  <c r="E50" i="20"/>
  <c r="H49" i="20" s="1"/>
  <c r="AT49" i="20"/>
  <c r="AS49" i="20"/>
  <c r="AP49" i="20"/>
  <c r="AG49" i="20"/>
  <c r="AA49" i="20"/>
  <c r="J49" i="20"/>
  <c r="I49" i="20"/>
  <c r="E49" i="20"/>
  <c r="AT48" i="20"/>
  <c r="AR48" i="20"/>
  <c r="AP48" i="20"/>
  <c r="AG48" i="20"/>
  <c r="AA48" i="20"/>
  <c r="T48" i="20"/>
  <c r="H48" i="20"/>
  <c r="I48" i="20" s="1"/>
  <c r="J48" i="20" s="1"/>
  <c r="E48" i="20"/>
  <c r="AT47" i="20"/>
  <c r="AS47" i="20"/>
  <c r="AP47" i="20"/>
  <c r="AG47" i="20"/>
  <c r="AA47" i="20"/>
  <c r="I47" i="20"/>
  <c r="J47" i="20" s="1"/>
  <c r="H47" i="20"/>
  <c r="E47" i="20"/>
  <c r="H46" i="20" s="1"/>
  <c r="AT46" i="20"/>
  <c r="AS46" i="20"/>
  <c r="AR46" i="20"/>
  <c r="AP46" i="20"/>
  <c r="AG46" i="20"/>
  <c r="AA46" i="20"/>
  <c r="T46" i="20"/>
  <c r="I46" i="20"/>
  <c r="J46" i="20" s="1"/>
  <c r="E46" i="20"/>
  <c r="AT45" i="20"/>
  <c r="AS45" i="20"/>
  <c r="AR45" i="20"/>
  <c r="AP45" i="20"/>
  <c r="AG45" i="20"/>
  <c r="AA45" i="20"/>
  <c r="T45" i="20"/>
  <c r="H45" i="20"/>
  <c r="I45" i="20" s="1"/>
  <c r="J45" i="20" s="1"/>
  <c r="E45" i="20"/>
  <c r="AT44" i="20"/>
  <c r="AS44" i="20"/>
  <c r="AP44" i="20"/>
  <c r="AG44" i="20"/>
  <c r="AA44" i="20"/>
  <c r="I44" i="20"/>
  <c r="J44" i="20" s="1"/>
  <c r="H44" i="20"/>
  <c r="E44" i="20"/>
  <c r="H43" i="20" s="1"/>
  <c r="B44" i="20"/>
  <c r="AS48" i="20" s="1"/>
  <c r="AT43" i="20"/>
  <c r="AS43" i="20"/>
  <c r="AP43" i="20"/>
  <c r="AG43" i="20"/>
  <c r="AA43" i="20"/>
  <c r="I43" i="20"/>
  <c r="J43" i="20" s="1"/>
  <c r="E43" i="20"/>
  <c r="H42" i="20" s="1"/>
  <c r="I42" i="20" s="1"/>
  <c r="J42" i="20" s="1"/>
  <c r="B43" i="20"/>
  <c r="T47" i="20" s="1"/>
  <c r="AT42" i="20"/>
  <c r="AS42" i="20"/>
  <c r="AP42" i="20"/>
  <c r="AG42" i="20"/>
  <c r="AA42" i="20"/>
  <c r="B42" i="20"/>
  <c r="AR52" i="20" s="1"/>
  <c r="E38" i="20"/>
  <c r="H37" i="20" s="1"/>
  <c r="I37" i="20" s="1"/>
  <c r="J37" i="20" s="1"/>
  <c r="AT37" i="20"/>
  <c r="AP37" i="20"/>
  <c r="AA37" i="20"/>
  <c r="E37" i="20"/>
  <c r="AT36" i="20"/>
  <c r="AP36" i="20"/>
  <c r="AA36" i="20"/>
  <c r="K36" i="20"/>
  <c r="L36" i="20" s="1"/>
  <c r="J36" i="20"/>
  <c r="H36" i="20"/>
  <c r="I36" i="20" s="1"/>
  <c r="E36" i="20"/>
  <c r="AT35" i="20"/>
  <c r="AS35" i="20"/>
  <c r="AP35" i="20"/>
  <c r="AA35" i="20"/>
  <c r="T35" i="20"/>
  <c r="H35" i="20"/>
  <c r="I35" i="20" s="1"/>
  <c r="J35" i="20" s="1"/>
  <c r="E35" i="20"/>
  <c r="AT34" i="20"/>
  <c r="AP34" i="20"/>
  <c r="AA34" i="20"/>
  <c r="T34" i="20"/>
  <c r="H34" i="20"/>
  <c r="I34" i="20" s="1"/>
  <c r="J34" i="20" s="1"/>
  <c r="E34" i="20"/>
  <c r="AT33" i="20"/>
  <c r="AR33" i="20"/>
  <c r="AP33" i="20"/>
  <c r="AA33" i="20"/>
  <c r="H33" i="20"/>
  <c r="I33" i="20" s="1"/>
  <c r="J33" i="20" s="1"/>
  <c r="E33" i="20"/>
  <c r="H32" i="20" s="1"/>
  <c r="I32" i="20" s="1"/>
  <c r="AT32" i="20"/>
  <c r="AS32" i="20"/>
  <c r="AP32" i="20"/>
  <c r="AA32" i="20"/>
  <c r="K32" i="20"/>
  <c r="L32" i="20" s="1"/>
  <c r="J32" i="20"/>
  <c r="E32" i="20"/>
  <c r="AT31" i="20"/>
  <c r="AS31" i="20"/>
  <c r="AP31" i="20"/>
  <c r="AA31" i="20"/>
  <c r="T31" i="20"/>
  <c r="H31" i="20"/>
  <c r="I31" i="20" s="1"/>
  <c r="J31" i="20" s="1"/>
  <c r="E31" i="20"/>
  <c r="AT30" i="20"/>
  <c r="AP30" i="20"/>
  <c r="AA30" i="20"/>
  <c r="T30" i="20"/>
  <c r="I30" i="20"/>
  <c r="J30" i="20" s="1"/>
  <c r="H30" i="20"/>
  <c r="E30" i="20"/>
  <c r="AT29" i="20"/>
  <c r="AS29" i="20"/>
  <c r="AR29" i="20"/>
  <c r="AP29" i="20"/>
  <c r="AA29" i="20"/>
  <c r="K29" i="20"/>
  <c r="L29" i="20" s="1"/>
  <c r="H29" i="20"/>
  <c r="I29" i="20" s="1"/>
  <c r="J29" i="20" s="1"/>
  <c r="E29" i="20"/>
  <c r="H28" i="20" s="1"/>
  <c r="I28" i="20" s="1"/>
  <c r="J28" i="20" s="1"/>
  <c r="AT28" i="20"/>
  <c r="AP28" i="20"/>
  <c r="AA28" i="20"/>
  <c r="K28" i="20"/>
  <c r="L28" i="20" s="1"/>
  <c r="E28" i="20"/>
  <c r="B28" i="20"/>
  <c r="AS36" i="20" s="1"/>
  <c r="AT27" i="20"/>
  <c r="AP27" i="20"/>
  <c r="AA27" i="20"/>
  <c r="H27" i="20"/>
  <c r="I27" i="20" s="1"/>
  <c r="J27" i="20" s="1"/>
  <c r="E27" i="20"/>
  <c r="H26" i="20" s="1"/>
  <c r="I26" i="20" s="1"/>
  <c r="J26" i="20" s="1"/>
  <c r="B27" i="20"/>
  <c r="T37" i="20" s="1"/>
  <c r="AT26" i="20"/>
  <c r="AP26" i="20"/>
  <c r="AA26" i="20"/>
  <c r="B26" i="20"/>
  <c r="AR36" i="20" s="1"/>
  <c r="E148" i="31"/>
  <c r="AW147" i="31"/>
  <c r="AS147" i="31"/>
  <c r="AG147" i="31"/>
  <c r="H147" i="31"/>
  <c r="I147" i="31" s="1"/>
  <c r="J147" i="31" s="1"/>
  <c r="E147" i="31"/>
  <c r="H146" i="31" s="1"/>
  <c r="I146" i="31" s="1"/>
  <c r="J146" i="31" s="1"/>
  <c r="AW146" i="31"/>
  <c r="AS146" i="31"/>
  <c r="AG146" i="31"/>
  <c r="T146" i="31"/>
  <c r="E146" i="31"/>
  <c r="AW145" i="31"/>
  <c r="AU145" i="31"/>
  <c r="AS145" i="31"/>
  <c r="AG145" i="31"/>
  <c r="J145" i="31"/>
  <c r="H145" i="31"/>
  <c r="I145" i="31" s="1"/>
  <c r="E145" i="31"/>
  <c r="H144" i="31" s="1"/>
  <c r="I144" i="31" s="1"/>
  <c r="J144" i="31" s="1"/>
  <c r="AW144" i="31"/>
  <c r="AV144" i="31"/>
  <c r="AS144" i="31"/>
  <c r="AG144" i="31"/>
  <c r="K144" i="31"/>
  <c r="L144" i="31" s="1"/>
  <c r="E144" i="31"/>
  <c r="AW143" i="31"/>
  <c r="AV143" i="31"/>
  <c r="AS143" i="31"/>
  <c r="AG143" i="31"/>
  <c r="T143" i="31"/>
  <c r="H143" i="31"/>
  <c r="I143" i="31" s="1"/>
  <c r="J143" i="31" s="1"/>
  <c r="E143" i="31"/>
  <c r="AW142" i="31"/>
  <c r="AV142" i="31"/>
  <c r="AS142" i="31"/>
  <c r="AG142" i="31"/>
  <c r="T142" i="31"/>
  <c r="I142" i="31"/>
  <c r="J142" i="31" s="1"/>
  <c r="H142" i="31"/>
  <c r="E142" i="31"/>
  <c r="AW141" i="31"/>
  <c r="AV141" i="31"/>
  <c r="AU141" i="31"/>
  <c r="AS141" i="31"/>
  <c r="AG141" i="31"/>
  <c r="H141" i="31"/>
  <c r="I141" i="31" s="1"/>
  <c r="J141" i="31" s="1"/>
  <c r="E141" i="31"/>
  <c r="H140" i="31" s="1"/>
  <c r="I140" i="31" s="1"/>
  <c r="J140" i="31" s="1"/>
  <c r="AW140" i="31"/>
  <c r="AV140" i="31"/>
  <c r="AS140" i="31"/>
  <c r="AG140" i="31"/>
  <c r="K140" i="31"/>
  <c r="L140" i="31" s="1"/>
  <c r="E140" i="31"/>
  <c r="H139" i="31" s="1"/>
  <c r="I139" i="31" s="1"/>
  <c r="J139" i="31" s="1"/>
  <c r="AW139" i="31"/>
  <c r="AS139" i="31"/>
  <c r="AG139" i="31"/>
  <c r="E139" i="31"/>
  <c r="H138" i="31" s="1"/>
  <c r="I138" i="31" s="1"/>
  <c r="J138" i="31" s="1"/>
  <c r="AW138" i="31"/>
  <c r="AV138" i="31"/>
  <c r="AU138" i="31"/>
  <c r="AS138" i="31"/>
  <c r="AG138" i="31"/>
  <c r="E138" i="31"/>
  <c r="B138" i="31"/>
  <c r="AV147" i="31" s="1"/>
  <c r="AW137" i="31"/>
  <c r="AV137" i="31"/>
  <c r="AS137" i="31"/>
  <c r="AG137" i="31"/>
  <c r="T137" i="31"/>
  <c r="H137" i="31"/>
  <c r="I137" i="31" s="1"/>
  <c r="J137" i="31" s="1"/>
  <c r="E137" i="31"/>
  <c r="B137" i="31"/>
  <c r="T138" i="31" s="1"/>
  <c r="AW136" i="31"/>
  <c r="AV136" i="31"/>
  <c r="AS136" i="31"/>
  <c r="AG136" i="31"/>
  <c r="H136" i="31"/>
  <c r="I136" i="31" s="1"/>
  <c r="J136" i="31" s="1"/>
  <c r="B136" i="31"/>
  <c r="AU137" i="31" s="1"/>
  <c r="E133" i="31"/>
  <c r="AZ132" i="31"/>
  <c r="AW132" i="31"/>
  <c r="AU132" i="31"/>
  <c r="AS132" i="31"/>
  <c r="AG132" i="31"/>
  <c r="J132" i="31"/>
  <c r="H132" i="31"/>
  <c r="I132" i="31" s="1"/>
  <c r="E132" i="31"/>
  <c r="H131" i="31" s="1"/>
  <c r="I131" i="31" s="1"/>
  <c r="J131" i="31" s="1"/>
  <c r="AZ131" i="31"/>
  <c r="AW131" i="31"/>
  <c r="AS131" i="31"/>
  <c r="AG131" i="31"/>
  <c r="E131" i="31"/>
  <c r="H130" i="31" s="1"/>
  <c r="I130" i="31" s="1"/>
  <c r="J130" i="31" s="1"/>
  <c r="AZ130" i="31"/>
  <c r="AW130" i="31"/>
  <c r="AU130" i="31"/>
  <c r="AS130" i="31"/>
  <c r="AG130" i="31"/>
  <c r="E130" i="31"/>
  <c r="H129" i="31" s="1"/>
  <c r="I129" i="31" s="1"/>
  <c r="J129" i="31" s="1"/>
  <c r="AZ129" i="31"/>
  <c r="AW129" i="31"/>
  <c r="AS129" i="31"/>
  <c r="AG129" i="31"/>
  <c r="E129" i="31"/>
  <c r="H128" i="31" s="1"/>
  <c r="I128" i="31" s="1"/>
  <c r="J128" i="31" s="1"/>
  <c r="AZ128" i="31"/>
  <c r="AW128" i="31"/>
  <c r="AS128" i="31"/>
  <c r="AG128" i="31"/>
  <c r="E128" i="31"/>
  <c r="H127" i="31" s="1"/>
  <c r="AZ127" i="31"/>
  <c r="AW127" i="31"/>
  <c r="AS127" i="31"/>
  <c r="AG127" i="31"/>
  <c r="I127" i="31"/>
  <c r="J127" i="31" s="1"/>
  <c r="E127" i="31"/>
  <c r="H126" i="31" s="1"/>
  <c r="I126" i="31" s="1"/>
  <c r="J126" i="31" s="1"/>
  <c r="AZ126" i="31"/>
  <c r="AW126" i="31"/>
  <c r="AS126" i="31"/>
  <c r="AG126" i="31"/>
  <c r="K126" i="31"/>
  <c r="L126" i="31" s="1"/>
  <c r="E126" i="31"/>
  <c r="AZ125" i="31"/>
  <c r="AW125" i="31"/>
  <c r="AS125" i="31"/>
  <c r="AG125" i="31"/>
  <c r="T125" i="31"/>
  <c r="I125" i="31"/>
  <c r="J125" i="31" s="1"/>
  <c r="H125" i="31"/>
  <c r="E125" i="31"/>
  <c r="AZ124" i="31"/>
  <c r="AW124" i="31"/>
  <c r="AV124" i="31"/>
  <c r="AS124" i="31"/>
  <c r="AG124" i="31"/>
  <c r="H124" i="31"/>
  <c r="I124" i="31" s="1"/>
  <c r="J124" i="31" s="1"/>
  <c r="E124" i="31"/>
  <c r="AZ123" i="31"/>
  <c r="AW123" i="31"/>
  <c r="AV123" i="31"/>
  <c r="AS123" i="31"/>
  <c r="AG123" i="31"/>
  <c r="T123" i="31"/>
  <c r="H123" i="31"/>
  <c r="I123" i="31" s="1"/>
  <c r="J123" i="31" s="1"/>
  <c r="E123" i="31"/>
  <c r="B123" i="31"/>
  <c r="AV129" i="31" s="1"/>
  <c r="AZ122" i="31"/>
  <c r="AW122" i="31"/>
  <c r="AS122" i="31"/>
  <c r="AG122" i="31"/>
  <c r="I122" i="31"/>
  <c r="J122" i="31" s="1"/>
  <c r="H122" i="31"/>
  <c r="E122" i="31"/>
  <c r="H121" i="31" s="1"/>
  <c r="I121" i="31" s="1"/>
  <c r="J121" i="31" s="1"/>
  <c r="B122" i="31"/>
  <c r="T124" i="31" s="1"/>
  <c r="AZ121" i="31"/>
  <c r="AW121" i="31"/>
  <c r="AS121" i="31"/>
  <c r="AG121" i="31"/>
  <c r="B121" i="31"/>
  <c r="AU124" i="31" s="1"/>
  <c r="E117" i="31"/>
  <c r="H116" i="31" s="1"/>
  <c r="I116" i="31" s="1"/>
  <c r="J116" i="31" s="1"/>
  <c r="AW116" i="31"/>
  <c r="AS116" i="31"/>
  <c r="AG116" i="31"/>
  <c r="E116" i="31"/>
  <c r="AW115" i="31"/>
  <c r="AS115" i="31"/>
  <c r="AG115" i="31"/>
  <c r="H115" i="31"/>
  <c r="I115" i="31" s="1"/>
  <c r="J115" i="31" s="1"/>
  <c r="E115" i="31"/>
  <c r="H114" i="31" s="1"/>
  <c r="I114" i="31" s="1"/>
  <c r="J114" i="31" s="1"/>
  <c r="AW114" i="31"/>
  <c r="AS114" i="31"/>
  <c r="AG114" i="31"/>
  <c r="E114" i="31"/>
  <c r="AW113" i="31"/>
  <c r="AU113" i="31"/>
  <c r="AS113" i="31"/>
  <c r="AG113" i="31"/>
  <c r="J113" i="31"/>
  <c r="I113" i="31"/>
  <c r="H113" i="31"/>
  <c r="E113" i="31"/>
  <c r="H112" i="31" s="1"/>
  <c r="AW112" i="31"/>
  <c r="AU112" i="31"/>
  <c r="AS112" i="31"/>
  <c r="AG112" i="31"/>
  <c r="J112" i="31"/>
  <c r="I112" i="31"/>
  <c r="E112" i="31"/>
  <c r="AW111" i="31"/>
  <c r="AV111" i="31"/>
  <c r="AS111" i="31"/>
  <c r="AG111" i="31"/>
  <c r="T111" i="31"/>
  <c r="H111" i="31"/>
  <c r="I111" i="31" s="1"/>
  <c r="J111" i="31" s="1"/>
  <c r="E111" i="31"/>
  <c r="H110" i="31" s="1"/>
  <c r="I110" i="31" s="1"/>
  <c r="AW110" i="31"/>
  <c r="AS110" i="31"/>
  <c r="AG110" i="31"/>
  <c r="J110" i="31"/>
  <c r="E110" i="31"/>
  <c r="AW109" i="31"/>
  <c r="AV109" i="31"/>
  <c r="AS109" i="31"/>
  <c r="AG109" i="31"/>
  <c r="T109" i="31"/>
  <c r="K109" i="31"/>
  <c r="L109" i="31" s="1"/>
  <c r="H109" i="31"/>
  <c r="I109" i="31" s="1"/>
  <c r="J109" i="31" s="1"/>
  <c r="E109" i="31"/>
  <c r="H108" i="31" s="1"/>
  <c r="I108" i="31" s="1"/>
  <c r="J108" i="31" s="1"/>
  <c r="AW108" i="31"/>
  <c r="AU108" i="31"/>
  <c r="AS108" i="31"/>
  <c r="AG108" i="31"/>
  <c r="E108" i="31"/>
  <c r="H107" i="31" s="1"/>
  <c r="I107" i="31" s="1"/>
  <c r="J107" i="31" s="1"/>
  <c r="AW107" i="31"/>
  <c r="AV107" i="31"/>
  <c r="AU107" i="31"/>
  <c r="AS107" i="31"/>
  <c r="AG107" i="31"/>
  <c r="T107" i="31"/>
  <c r="K107" i="31"/>
  <c r="L107" i="31" s="1"/>
  <c r="E107" i="31"/>
  <c r="H106" i="31" s="1"/>
  <c r="I106" i="31" s="1"/>
  <c r="J106" i="31" s="1"/>
  <c r="B107" i="31"/>
  <c r="AV110" i="31" s="1"/>
  <c r="AW106" i="31"/>
  <c r="AV106" i="31"/>
  <c r="AU106" i="31"/>
  <c r="AS106" i="31"/>
  <c r="AG106" i="31"/>
  <c r="T106" i="31"/>
  <c r="E106" i="31"/>
  <c r="H105" i="31" s="1"/>
  <c r="I105" i="31" s="1"/>
  <c r="J105" i="31" s="1"/>
  <c r="B106" i="31"/>
  <c r="T110" i="31" s="1"/>
  <c r="AW105" i="31"/>
  <c r="AV105" i="31"/>
  <c r="AS105" i="31"/>
  <c r="AG105" i="31"/>
  <c r="T105" i="31"/>
  <c r="B105" i="31"/>
  <c r="K112" i="31" s="1"/>
  <c r="L112" i="31" s="1"/>
  <c r="E101" i="31"/>
  <c r="AM100" i="31"/>
  <c r="AK100" i="31"/>
  <c r="I100" i="31"/>
  <c r="J100" i="31" s="1"/>
  <c r="H100" i="31"/>
  <c r="E100" i="31"/>
  <c r="AM99" i="31"/>
  <c r="T99" i="31"/>
  <c r="H99" i="31"/>
  <c r="I99" i="31" s="1"/>
  <c r="J99" i="31" s="1"/>
  <c r="E99" i="31"/>
  <c r="AM98" i="31"/>
  <c r="AL98" i="31"/>
  <c r="AK98" i="31"/>
  <c r="J98" i="31"/>
  <c r="I98" i="31"/>
  <c r="H98" i="31"/>
  <c r="E98" i="31"/>
  <c r="AM97" i="31"/>
  <c r="AL97" i="31"/>
  <c r="AK97" i="31"/>
  <c r="H97" i="31"/>
  <c r="I97" i="31" s="1"/>
  <c r="J97" i="31" s="1"/>
  <c r="E97" i="31"/>
  <c r="H96" i="31" s="1"/>
  <c r="AM96" i="31"/>
  <c r="I96" i="31"/>
  <c r="J96" i="31" s="1"/>
  <c r="E96" i="31"/>
  <c r="H95" i="31" s="1"/>
  <c r="I95" i="31" s="1"/>
  <c r="J95" i="31" s="1"/>
  <c r="AM95" i="31"/>
  <c r="AL95" i="31"/>
  <c r="L95" i="31"/>
  <c r="K95" i="31"/>
  <c r="E95" i="31"/>
  <c r="AM94" i="31"/>
  <c r="AL94" i="31"/>
  <c r="AK94" i="31"/>
  <c r="T94" i="31"/>
  <c r="K94" i="31"/>
  <c r="L94" i="31" s="1"/>
  <c r="R94" i="31" s="1"/>
  <c r="H94" i="31"/>
  <c r="I94" i="31" s="1"/>
  <c r="J94" i="31" s="1"/>
  <c r="E94" i="31"/>
  <c r="AM93" i="31"/>
  <c r="AL93" i="31"/>
  <c r="R93" i="31"/>
  <c r="K93" i="31"/>
  <c r="L93" i="31" s="1"/>
  <c r="I93" i="31"/>
  <c r="J93" i="31" s="1"/>
  <c r="H93" i="31"/>
  <c r="E93" i="31"/>
  <c r="H92" i="31" s="1"/>
  <c r="I92" i="31" s="1"/>
  <c r="J92" i="31" s="1"/>
  <c r="AM92" i="31"/>
  <c r="AL92" i="31"/>
  <c r="T92" i="31"/>
  <c r="K92" i="31"/>
  <c r="L92" i="31" s="1"/>
  <c r="E92" i="31"/>
  <c r="H91" i="31" s="1"/>
  <c r="AM91" i="31"/>
  <c r="AK91" i="31"/>
  <c r="T91" i="31"/>
  <c r="K91" i="31"/>
  <c r="L91" i="31" s="1"/>
  <c r="I91" i="31"/>
  <c r="J91" i="31" s="1"/>
  <c r="E91" i="31"/>
  <c r="B91" i="31"/>
  <c r="AL96" i="31" s="1"/>
  <c r="AM90" i="31"/>
  <c r="AL90" i="31"/>
  <c r="AK90" i="31"/>
  <c r="H90" i="31"/>
  <c r="I90" i="31" s="1"/>
  <c r="J90" i="31" s="1"/>
  <c r="E90" i="31"/>
  <c r="H89" i="31" s="1"/>
  <c r="I89" i="31" s="1"/>
  <c r="J89" i="31" s="1"/>
  <c r="B90" i="31"/>
  <c r="T98" i="31" s="1"/>
  <c r="AM89" i="31"/>
  <c r="AL89" i="31"/>
  <c r="AK89" i="31"/>
  <c r="T89" i="31"/>
  <c r="K89" i="31"/>
  <c r="L89" i="31" s="1"/>
  <c r="B89" i="31"/>
  <c r="AK96" i="31" s="1"/>
  <c r="E85" i="31"/>
  <c r="AT84" i="31"/>
  <c r="AP84" i="31"/>
  <c r="AA84" i="31"/>
  <c r="I84" i="31"/>
  <c r="J84" i="31" s="1"/>
  <c r="H84" i="31"/>
  <c r="E84" i="31"/>
  <c r="H83" i="31" s="1"/>
  <c r="I83" i="31" s="1"/>
  <c r="J83" i="31" s="1"/>
  <c r="AT83" i="31"/>
  <c r="AP83" i="31"/>
  <c r="AA83" i="31"/>
  <c r="E83" i="31"/>
  <c r="AT82" i="31"/>
  <c r="AP82" i="31"/>
  <c r="AA82" i="31"/>
  <c r="J82" i="31"/>
  <c r="I82" i="31"/>
  <c r="H82" i="31"/>
  <c r="E82" i="31"/>
  <c r="H81" i="31" s="1"/>
  <c r="I81" i="31" s="1"/>
  <c r="J81" i="31" s="1"/>
  <c r="AT81" i="31"/>
  <c r="AP81" i="31"/>
  <c r="AA81" i="31"/>
  <c r="T81" i="31"/>
  <c r="K81" i="31"/>
  <c r="L81" i="31" s="1"/>
  <c r="E81" i="31"/>
  <c r="AT80" i="31"/>
  <c r="AP80" i="31"/>
  <c r="AA80" i="31"/>
  <c r="T80" i="31"/>
  <c r="J80" i="31"/>
  <c r="I80" i="31"/>
  <c r="H80" i="31"/>
  <c r="E80" i="31"/>
  <c r="H79" i="31" s="1"/>
  <c r="I79" i="31" s="1"/>
  <c r="J79" i="31" s="1"/>
  <c r="AT79" i="31"/>
  <c r="AP79" i="31"/>
  <c r="AA79" i="31"/>
  <c r="E79" i="31"/>
  <c r="AT78" i="31"/>
  <c r="AR78" i="31"/>
  <c r="AP78" i="31"/>
  <c r="AA78" i="31"/>
  <c r="J78" i="31"/>
  <c r="I78" i="31"/>
  <c r="H78" i="31"/>
  <c r="E78" i="31"/>
  <c r="H77" i="31" s="1"/>
  <c r="I77" i="31" s="1"/>
  <c r="J77" i="31" s="1"/>
  <c r="AT77" i="31"/>
  <c r="AP77" i="31"/>
  <c r="AA77" i="31"/>
  <c r="T77" i="31"/>
  <c r="E77" i="31"/>
  <c r="H76" i="31" s="1"/>
  <c r="I76" i="31" s="1"/>
  <c r="J76" i="31" s="1"/>
  <c r="AT76" i="31"/>
  <c r="AR76" i="31"/>
  <c r="AP76" i="31"/>
  <c r="AA76" i="31"/>
  <c r="T76" i="31"/>
  <c r="K76" i="31"/>
  <c r="L76" i="31" s="1"/>
  <c r="E76" i="31"/>
  <c r="H75" i="31" s="1"/>
  <c r="I75" i="31" s="1"/>
  <c r="J75" i="31" s="1"/>
  <c r="AT75" i="31"/>
  <c r="AR75" i="31"/>
  <c r="AP75" i="31"/>
  <c r="AA75" i="31"/>
  <c r="K75" i="31"/>
  <c r="L75" i="31" s="1"/>
  <c r="E75" i="31"/>
  <c r="H74" i="31" s="1"/>
  <c r="I74" i="31" s="1"/>
  <c r="J74" i="31" s="1"/>
  <c r="B75" i="31"/>
  <c r="AT74" i="31"/>
  <c r="AP74" i="31"/>
  <c r="AA74" i="31"/>
  <c r="K74" i="31"/>
  <c r="L74" i="31" s="1"/>
  <c r="E74" i="31"/>
  <c r="B74" i="31"/>
  <c r="T83" i="31" s="1"/>
  <c r="AT73" i="31"/>
  <c r="AP73" i="31"/>
  <c r="AA73" i="31"/>
  <c r="R73" i="31"/>
  <c r="K73" i="31"/>
  <c r="L73" i="31" s="1"/>
  <c r="O73" i="31" s="1"/>
  <c r="I73" i="31"/>
  <c r="J73" i="31" s="1"/>
  <c r="H73" i="31"/>
  <c r="B73" i="31"/>
  <c r="AR82" i="31" s="1"/>
  <c r="E70" i="31"/>
  <c r="H69" i="31" s="1"/>
  <c r="I69" i="31" s="1"/>
  <c r="J69" i="31" s="1"/>
  <c r="AT69" i="31"/>
  <c r="AP69" i="31"/>
  <c r="AA69" i="31"/>
  <c r="K69" i="31"/>
  <c r="L69" i="31" s="1"/>
  <c r="E69" i="31"/>
  <c r="H68" i="31" s="1"/>
  <c r="I68" i="31" s="1"/>
  <c r="J68" i="31" s="1"/>
  <c r="AT68" i="31"/>
  <c r="AS68" i="31"/>
  <c r="AP68" i="31"/>
  <c r="AA68" i="31"/>
  <c r="E68" i="31"/>
  <c r="AT67" i="31"/>
  <c r="AP67" i="31"/>
  <c r="AA67" i="31"/>
  <c r="H67" i="31"/>
  <c r="I67" i="31" s="1"/>
  <c r="J67" i="31" s="1"/>
  <c r="E67" i="31"/>
  <c r="AT66" i="31"/>
  <c r="AS66" i="31"/>
  <c r="AP66" i="31"/>
  <c r="AA66" i="31"/>
  <c r="H66" i="31"/>
  <c r="I66" i="31" s="1"/>
  <c r="J66" i="31" s="1"/>
  <c r="E66" i="31"/>
  <c r="AT65" i="31"/>
  <c r="AS65" i="31"/>
  <c r="AP65" i="31"/>
  <c r="AA65" i="31"/>
  <c r="H65" i="31"/>
  <c r="I65" i="31" s="1"/>
  <c r="J65" i="31" s="1"/>
  <c r="E65" i="31"/>
  <c r="H64" i="31" s="1"/>
  <c r="I64" i="31" s="1"/>
  <c r="J64" i="31" s="1"/>
  <c r="AT64" i="31"/>
  <c r="AP64" i="31"/>
  <c r="AA64" i="31"/>
  <c r="E64" i="31"/>
  <c r="AT63" i="31"/>
  <c r="AS63" i="31"/>
  <c r="AP63" i="31"/>
  <c r="AA63" i="31"/>
  <c r="H63" i="31"/>
  <c r="I63" i="31" s="1"/>
  <c r="J63" i="31" s="1"/>
  <c r="E63" i="31"/>
  <c r="H62" i="31" s="1"/>
  <c r="I62" i="31" s="1"/>
  <c r="J62" i="31" s="1"/>
  <c r="AT62" i="31"/>
  <c r="AS62" i="31"/>
  <c r="AP62" i="31"/>
  <c r="AA62" i="31"/>
  <c r="E62" i="31"/>
  <c r="AT61" i="31"/>
  <c r="AS61" i="31"/>
  <c r="AP61" i="31"/>
  <c r="AA61" i="31"/>
  <c r="H61" i="31"/>
  <c r="I61" i="31" s="1"/>
  <c r="J61" i="31" s="1"/>
  <c r="E61" i="31"/>
  <c r="AT60" i="31"/>
  <c r="AS60" i="31"/>
  <c r="AP60" i="31"/>
  <c r="AA60" i="31"/>
  <c r="H60" i="31"/>
  <c r="I60" i="31" s="1"/>
  <c r="J60" i="31" s="1"/>
  <c r="E60" i="31"/>
  <c r="H59" i="31" s="1"/>
  <c r="I59" i="31" s="1"/>
  <c r="J59" i="31" s="1"/>
  <c r="B60" i="31"/>
  <c r="AS64" i="31" s="1"/>
  <c r="AT59" i="31"/>
  <c r="AS59" i="31"/>
  <c r="AP59" i="31"/>
  <c r="AA59" i="31"/>
  <c r="E59" i="31"/>
  <c r="H58" i="31" s="1"/>
  <c r="I58" i="31" s="1"/>
  <c r="J58" i="31" s="1"/>
  <c r="B59" i="31"/>
  <c r="AT58" i="31"/>
  <c r="AS58" i="31"/>
  <c r="AR58" i="31"/>
  <c r="AP58" i="31"/>
  <c r="AA58" i="31"/>
  <c r="B58" i="31"/>
  <c r="AR65" i="31" s="1"/>
  <c r="E54" i="31"/>
  <c r="H53" i="31" s="1"/>
  <c r="I53" i="31" s="1"/>
  <c r="J53" i="31" s="1"/>
  <c r="AT53" i="31"/>
  <c r="AP53" i="31"/>
  <c r="AG53" i="31"/>
  <c r="AA53" i="31"/>
  <c r="T53" i="31"/>
  <c r="E53" i="31"/>
  <c r="AT52" i="31"/>
  <c r="AP52" i="31"/>
  <c r="AG52" i="31"/>
  <c r="AA52" i="31"/>
  <c r="T52" i="31"/>
  <c r="H52" i="31"/>
  <c r="I52" i="31" s="1"/>
  <c r="J52" i="31" s="1"/>
  <c r="E52" i="31"/>
  <c r="AT51" i="31"/>
  <c r="AS51" i="31"/>
  <c r="AR51" i="31"/>
  <c r="AP51" i="31"/>
  <c r="AG51" i="31"/>
  <c r="AA51" i="31"/>
  <c r="H51" i="31"/>
  <c r="I51" i="31" s="1"/>
  <c r="J51" i="31" s="1"/>
  <c r="E51" i="31"/>
  <c r="AT50" i="31"/>
  <c r="AP50" i="31"/>
  <c r="AG50" i="31"/>
  <c r="AA50" i="31"/>
  <c r="T50" i="31"/>
  <c r="H50" i="31"/>
  <c r="I50" i="31" s="1"/>
  <c r="J50" i="31" s="1"/>
  <c r="E50" i="31"/>
  <c r="AT49" i="31"/>
  <c r="AP49" i="31"/>
  <c r="AG49" i="31"/>
  <c r="AA49" i="31"/>
  <c r="T49" i="31"/>
  <c r="J49" i="31"/>
  <c r="I49" i="31"/>
  <c r="H49" i="31"/>
  <c r="E49" i="31"/>
  <c r="AT48" i="31"/>
  <c r="AR48" i="31"/>
  <c r="AP48" i="31"/>
  <c r="AG48" i="31"/>
  <c r="AA48" i="31"/>
  <c r="H48" i="31"/>
  <c r="I48" i="31" s="1"/>
  <c r="J48" i="31" s="1"/>
  <c r="E48" i="31"/>
  <c r="H47" i="31" s="1"/>
  <c r="I47" i="31" s="1"/>
  <c r="J47" i="31" s="1"/>
  <c r="AT47" i="31"/>
  <c r="AP47" i="31"/>
  <c r="AG47" i="31"/>
  <c r="AA47" i="31"/>
  <c r="E47" i="31"/>
  <c r="H46" i="31" s="1"/>
  <c r="I46" i="31" s="1"/>
  <c r="J46" i="31" s="1"/>
  <c r="AT46" i="31"/>
  <c r="AP46" i="31"/>
  <c r="AG46" i="31"/>
  <c r="AA46" i="31"/>
  <c r="T46" i="31"/>
  <c r="E46" i="31"/>
  <c r="H45" i="31" s="1"/>
  <c r="I45" i="31" s="1"/>
  <c r="J45" i="31" s="1"/>
  <c r="AT45" i="31"/>
  <c r="AR45" i="31"/>
  <c r="AP45" i="31"/>
  <c r="AG45" i="31"/>
  <c r="AA45" i="31"/>
  <c r="E45" i="31"/>
  <c r="H44" i="31" s="1"/>
  <c r="I44" i="31" s="1"/>
  <c r="J44" i="31" s="1"/>
  <c r="AT44" i="31"/>
  <c r="AP44" i="31"/>
  <c r="AG44" i="31"/>
  <c r="AA44" i="31"/>
  <c r="E44" i="31"/>
  <c r="H43" i="31" s="1"/>
  <c r="I43" i="31" s="1"/>
  <c r="J43" i="31" s="1"/>
  <c r="B44" i="31"/>
  <c r="AS47" i="31" s="1"/>
  <c r="AT43" i="31"/>
  <c r="AS43" i="31"/>
  <c r="AP43" i="31"/>
  <c r="AG43" i="31"/>
  <c r="AA43" i="31"/>
  <c r="T43" i="31"/>
  <c r="E43" i="31"/>
  <c r="B43" i="31"/>
  <c r="T48" i="31" s="1"/>
  <c r="AT42" i="31"/>
  <c r="AS42" i="31"/>
  <c r="AR42" i="31"/>
  <c r="AP42" i="31"/>
  <c r="AG42" i="31"/>
  <c r="AA42" i="31"/>
  <c r="H42" i="31"/>
  <c r="I42" i="31" s="1"/>
  <c r="J42" i="31" s="1"/>
  <c r="B42" i="31"/>
  <c r="K47" i="31" s="1"/>
  <c r="L47" i="31" s="1"/>
  <c r="E38" i="31"/>
  <c r="H37" i="31" s="1"/>
  <c r="I37" i="31" s="1"/>
  <c r="J37" i="31" s="1"/>
  <c r="AT37" i="31"/>
  <c r="AP37" i="31"/>
  <c r="AA37" i="31"/>
  <c r="E37" i="31"/>
  <c r="AT36" i="31"/>
  <c r="AR36" i="31"/>
  <c r="AP36" i="31"/>
  <c r="AA36" i="31"/>
  <c r="T36" i="31"/>
  <c r="H36" i="31"/>
  <c r="I36" i="31" s="1"/>
  <c r="J36" i="31" s="1"/>
  <c r="E36" i="31"/>
  <c r="AT35" i="31"/>
  <c r="AS35" i="31"/>
  <c r="AR35" i="31"/>
  <c r="AP35" i="31"/>
  <c r="AA35" i="31"/>
  <c r="H35" i="31"/>
  <c r="I35" i="31" s="1"/>
  <c r="J35" i="31" s="1"/>
  <c r="E35" i="31"/>
  <c r="H34" i="31" s="1"/>
  <c r="I34" i="31" s="1"/>
  <c r="J34" i="31" s="1"/>
  <c r="AT34" i="31"/>
  <c r="AP34" i="31"/>
  <c r="AA34" i="31"/>
  <c r="L34" i="31"/>
  <c r="K34" i="31"/>
  <c r="E34" i="31"/>
  <c r="AT33" i="31"/>
  <c r="AP33" i="31"/>
  <c r="AA33" i="31"/>
  <c r="I33" i="31"/>
  <c r="J33" i="31" s="1"/>
  <c r="H33" i="31"/>
  <c r="E33" i="31"/>
  <c r="AT32" i="31"/>
  <c r="AS32" i="31"/>
  <c r="AP32" i="31"/>
  <c r="AA32" i="31"/>
  <c r="H32" i="31"/>
  <c r="I32" i="31" s="1"/>
  <c r="J32" i="31" s="1"/>
  <c r="E32" i="31"/>
  <c r="AT31" i="31"/>
  <c r="AS31" i="31"/>
  <c r="AR31" i="31"/>
  <c r="AP31" i="31"/>
  <c r="AA31" i="31"/>
  <c r="H31" i="31"/>
  <c r="I31" i="31" s="1"/>
  <c r="J31" i="31" s="1"/>
  <c r="E31" i="31"/>
  <c r="H30" i="31" s="1"/>
  <c r="I30" i="31" s="1"/>
  <c r="J30" i="31" s="1"/>
  <c r="AT30" i="31"/>
  <c r="AP30" i="31"/>
  <c r="AA30" i="31"/>
  <c r="E30" i="31"/>
  <c r="AT29" i="31"/>
  <c r="AP29" i="31"/>
  <c r="AA29" i="31"/>
  <c r="H29" i="31"/>
  <c r="I29" i="31" s="1"/>
  <c r="J29" i="31" s="1"/>
  <c r="E29" i="31"/>
  <c r="AT28" i="31"/>
  <c r="AP28" i="31"/>
  <c r="AA28" i="31"/>
  <c r="T28" i="31"/>
  <c r="I28" i="31"/>
  <c r="J28" i="31" s="1"/>
  <c r="H28" i="31"/>
  <c r="E28" i="31"/>
  <c r="H27" i="31" s="1"/>
  <c r="I27" i="31" s="1"/>
  <c r="J27" i="31" s="1"/>
  <c r="B28" i="31"/>
  <c r="AS27" i="31" s="1"/>
  <c r="AT27" i="31"/>
  <c r="AR27" i="31"/>
  <c r="AP27" i="31"/>
  <c r="AA27" i="31"/>
  <c r="E27" i="31"/>
  <c r="H26" i="31" s="1"/>
  <c r="I26" i="31" s="1"/>
  <c r="J26" i="31" s="1"/>
  <c r="B27" i="31"/>
  <c r="T32" i="31" s="1"/>
  <c r="AT26" i="31"/>
  <c r="AS26" i="31"/>
  <c r="AP26" i="31"/>
  <c r="AA26" i="31"/>
  <c r="T26" i="31"/>
  <c r="B26" i="31"/>
  <c r="K30" i="31" s="1"/>
  <c r="L30" i="31" s="1"/>
  <c r="E148" i="19"/>
  <c r="AW147" i="19"/>
  <c r="AU147" i="19"/>
  <c r="AS147" i="19"/>
  <c r="AG147" i="19"/>
  <c r="K147" i="19"/>
  <c r="I147" i="19"/>
  <c r="J147" i="19" s="1"/>
  <c r="H147" i="19"/>
  <c r="E147" i="19"/>
  <c r="H146" i="19" s="1"/>
  <c r="I146" i="19" s="1"/>
  <c r="J146" i="19" s="1"/>
  <c r="AW146" i="19"/>
  <c r="AS146" i="19"/>
  <c r="AG146" i="19"/>
  <c r="E146" i="19"/>
  <c r="H145" i="19" s="1"/>
  <c r="I145" i="19" s="1"/>
  <c r="J145" i="19" s="1"/>
  <c r="AW145" i="19"/>
  <c r="AS145" i="19"/>
  <c r="AG145" i="19"/>
  <c r="E145" i="19"/>
  <c r="AW144" i="19"/>
  <c r="AV144" i="19"/>
  <c r="AS144" i="19"/>
  <c r="AG144" i="19"/>
  <c r="H144" i="19"/>
  <c r="I144" i="19" s="1"/>
  <c r="J144" i="19" s="1"/>
  <c r="E144" i="19"/>
  <c r="AW143" i="19"/>
  <c r="AV143" i="19"/>
  <c r="AU143" i="19"/>
  <c r="AS143" i="19"/>
  <c r="AG143" i="19"/>
  <c r="H143" i="19"/>
  <c r="I143" i="19" s="1"/>
  <c r="J143" i="19" s="1"/>
  <c r="E143" i="19"/>
  <c r="H142" i="19" s="1"/>
  <c r="I142" i="19" s="1"/>
  <c r="J142" i="19" s="1"/>
  <c r="AW142" i="19"/>
  <c r="AS142" i="19"/>
  <c r="AG142" i="19"/>
  <c r="K142" i="19"/>
  <c r="L142" i="19" s="1"/>
  <c r="E142" i="19"/>
  <c r="H141" i="19" s="1"/>
  <c r="I141" i="19" s="1"/>
  <c r="J141" i="19" s="1"/>
  <c r="AW141" i="19"/>
  <c r="AS141" i="19"/>
  <c r="AG141" i="19"/>
  <c r="E141" i="19"/>
  <c r="H140" i="19" s="1"/>
  <c r="AW140" i="19"/>
  <c r="AV140" i="19"/>
  <c r="AS140" i="19"/>
  <c r="AG140" i="19"/>
  <c r="I140" i="19"/>
  <c r="J140" i="19" s="1"/>
  <c r="E140" i="19"/>
  <c r="AW139" i="19"/>
  <c r="AV139" i="19"/>
  <c r="AS139" i="19"/>
  <c r="AG139" i="19"/>
  <c r="H139" i="19"/>
  <c r="I139" i="19" s="1"/>
  <c r="J139" i="19" s="1"/>
  <c r="E139" i="19"/>
  <c r="AW138" i="19"/>
  <c r="AV138" i="19"/>
  <c r="AS138" i="19"/>
  <c r="AG138" i="19"/>
  <c r="H138" i="19"/>
  <c r="I138" i="19" s="1"/>
  <c r="J138" i="19" s="1"/>
  <c r="E138" i="19"/>
  <c r="B138" i="19"/>
  <c r="AV146" i="19" s="1"/>
  <c r="AW137" i="19"/>
  <c r="AS137" i="19"/>
  <c r="AG137" i="19"/>
  <c r="I137" i="19"/>
  <c r="J137" i="19" s="1"/>
  <c r="H137" i="19"/>
  <c r="E137" i="19"/>
  <c r="B137" i="19"/>
  <c r="AW136" i="19"/>
  <c r="AV136" i="19"/>
  <c r="AU136" i="19"/>
  <c r="AS136" i="19"/>
  <c r="AG136" i="19"/>
  <c r="K136" i="19"/>
  <c r="I136" i="19"/>
  <c r="J136" i="19" s="1"/>
  <c r="H136" i="19"/>
  <c r="B136" i="19"/>
  <c r="E133" i="19"/>
  <c r="H132" i="19" s="1"/>
  <c r="I132" i="19" s="1"/>
  <c r="J132" i="19" s="1"/>
  <c r="AZ132" i="19"/>
  <c r="AW132" i="19"/>
  <c r="AS132" i="19"/>
  <c r="AG132" i="19"/>
  <c r="E132" i="19"/>
  <c r="AZ131" i="19"/>
  <c r="AW131" i="19"/>
  <c r="AS131" i="19"/>
  <c r="AG131" i="19"/>
  <c r="K131" i="19"/>
  <c r="L131" i="19" s="1"/>
  <c r="I131" i="19"/>
  <c r="J131" i="19" s="1"/>
  <c r="H131" i="19"/>
  <c r="E131" i="19"/>
  <c r="H130" i="19" s="1"/>
  <c r="I130" i="19" s="1"/>
  <c r="J130" i="19" s="1"/>
  <c r="AZ130" i="19"/>
  <c r="AW130" i="19"/>
  <c r="AS130" i="19"/>
  <c r="AG130" i="19"/>
  <c r="L130" i="19"/>
  <c r="R130" i="19" s="1"/>
  <c r="E130" i="19"/>
  <c r="AZ129" i="19"/>
  <c r="AW129" i="19"/>
  <c r="AU129" i="19"/>
  <c r="AS129" i="19"/>
  <c r="AG129" i="19"/>
  <c r="T129" i="19"/>
  <c r="H129" i="19"/>
  <c r="I129" i="19" s="1"/>
  <c r="J129" i="19" s="1"/>
  <c r="E129" i="19"/>
  <c r="AZ128" i="19"/>
  <c r="AW128" i="19"/>
  <c r="AV128" i="19"/>
  <c r="AS128" i="19"/>
  <c r="AG128" i="19"/>
  <c r="H128" i="19"/>
  <c r="I128" i="19" s="1"/>
  <c r="J128" i="19" s="1"/>
  <c r="E128" i="19"/>
  <c r="AZ127" i="19"/>
  <c r="AW127" i="19"/>
  <c r="AS127" i="19"/>
  <c r="AG127" i="19"/>
  <c r="J127" i="19"/>
  <c r="I127" i="19"/>
  <c r="H127" i="19"/>
  <c r="E127" i="19"/>
  <c r="AZ126" i="19"/>
  <c r="AW126" i="19"/>
  <c r="AS126" i="19"/>
  <c r="AG126" i="19"/>
  <c r="I126" i="19"/>
  <c r="J126" i="19" s="1"/>
  <c r="H126" i="19"/>
  <c r="E126" i="19"/>
  <c r="AZ125" i="19"/>
  <c r="AW125" i="19"/>
  <c r="AS125" i="19"/>
  <c r="AG125" i="19"/>
  <c r="K125" i="19"/>
  <c r="L125" i="19" s="1"/>
  <c r="I125" i="19"/>
  <c r="J125" i="19" s="1"/>
  <c r="H125" i="19"/>
  <c r="E125" i="19"/>
  <c r="H124" i="19" s="1"/>
  <c r="I124" i="19" s="1"/>
  <c r="J124" i="19" s="1"/>
  <c r="AZ124" i="19"/>
  <c r="AW124" i="19"/>
  <c r="AS124" i="19"/>
  <c r="AG124" i="19"/>
  <c r="T124" i="19"/>
  <c r="E124" i="19"/>
  <c r="AZ123" i="19"/>
  <c r="AW123" i="19"/>
  <c r="AV123" i="19"/>
  <c r="AU123" i="19"/>
  <c r="AS123" i="19"/>
  <c r="AG123" i="19"/>
  <c r="H123" i="19"/>
  <c r="I123" i="19" s="1"/>
  <c r="J123" i="19" s="1"/>
  <c r="E123" i="19"/>
  <c r="H122" i="19" s="1"/>
  <c r="I122" i="19" s="1"/>
  <c r="J122" i="19" s="1"/>
  <c r="B123" i="19"/>
  <c r="AV125" i="19" s="1"/>
  <c r="AZ122" i="19"/>
  <c r="AW122" i="19"/>
  <c r="AS122" i="19"/>
  <c r="AG122" i="19"/>
  <c r="E122" i="19"/>
  <c r="B122" i="19"/>
  <c r="T126" i="19" s="1"/>
  <c r="AZ121" i="19"/>
  <c r="AW121" i="19"/>
  <c r="AV121" i="19"/>
  <c r="AS121" i="19"/>
  <c r="AG121" i="19"/>
  <c r="K121" i="19"/>
  <c r="L121" i="19" s="1"/>
  <c r="J121" i="19"/>
  <c r="H121" i="19"/>
  <c r="I121" i="19" s="1"/>
  <c r="B121" i="19"/>
  <c r="K130" i="19" s="1"/>
  <c r="E117" i="19"/>
  <c r="H116" i="19" s="1"/>
  <c r="I116" i="19" s="1"/>
  <c r="J116" i="19" s="1"/>
  <c r="AW116" i="19"/>
  <c r="AS116" i="19"/>
  <c r="AG116" i="19"/>
  <c r="L116" i="19"/>
  <c r="K116" i="19"/>
  <c r="E116" i="19"/>
  <c r="AW115" i="19"/>
  <c r="AS115" i="19"/>
  <c r="AG115" i="19"/>
  <c r="H115" i="19"/>
  <c r="I115" i="19" s="1"/>
  <c r="J115" i="19" s="1"/>
  <c r="E115" i="19"/>
  <c r="AW114" i="19"/>
  <c r="AS114" i="19"/>
  <c r="AG114" i="19"/>
  <c r="I114" i="19"/>
  <c r="J114" i="19" s="1"/>
  <c r="H114" i="19"/>
  <c r="E114" i="19"/>
  <c r="AW113" i="19"/>
  <c r="AS113" i="19"/>
  <c r="AG113" i="19"/>
  <c r="H113" i="19"/>
  <c r="I113" i="19" s="1"/>
  <c r="J113" i="19" s="1"/>
  <c r="E113" i="19"/>
  <c r="AW112" i="19"/>
  <c r="AS112" i="19"/>
  <c r="AG112" i="19"/>
  <c r="H112" i="19"/>
  <c r="I112" i="19" s="1"/>
  <c r="J112" i="19" s="1"/>
  <c r="E112" i="19"/>
  <c r="AW111" i="19"/>
  <c r="AS111" i="19"/>
  <c r="AG111" i="19"/>
  <c r="H111" i="19"/>
  <c r="I111" i="19" s="1"/>
  <c r="J111" i="19" s="1"/>
  <c r="E111" i="19"/>
  <c r="H110" i="19" s="1"/>
  <c r="AW110" i="19"/>
  <c r="AS110" i="19"/>
  <c r="AG110" i="19"/>
  <c r="I110" i="19"/>
  <c r="J110" i="19" s="1"/>
  <c r="E110" i="19"/>
  <c r="H109" i="19" s="1"/>
  <c r="AW109" i="19"/>
  <c r="AS109" i="19"/>
  <c r="AG109" i="19"/>
  <c r="I109" i="19"/>
  <c r="J109" i="19" s="1"/>
  <c r="E109" i="19"/>
  <c r="H108" i="19" s="1"/>
  <c r="I108" i="19" s="1"/>
  <c r="J108" i="19" s="1"/>
  <c r="AW108" i="19"/>
  <c r="AS108" i="19"/>
  <c r="AG108" i="19"/>
  <c r="T108" i="19"/>
  <c r="E108" i="19"/>
  <c r="AW107" i="19"/>
  <c r="AS107" i="19"/>
  <c r="AG107" i="19"/>
  <c r="T107" i="19"/>
  <c r="I107" i="19"/>
  <c r="J107" i="19" s="1"/>
  <c r="H107" i="19"/>
  <c r="E107" i="19"/>
  <c r="B107" i="19"/>
  <c r="AW106" i="19"/>
  <c r="AU106" i="19"/>
  <c r="AS106" i="19"/>
  <c r="AG106" i="19"/>
  <c r="K106" i="19"/>
  <c r="L106" i="19" s="1"/>
  <c r="I106" i="19"/>
  <c r="J106" i="19" s="1"/>
  <c r="H106" i="19"/>
  <c r="E106" i="19"/>
  <c r="H105" i="19" s="1"/>
  <c r="I105" i="19" s="1"/>
  <c r="J105" i="19" s="1"/>
  <c r="B106" i="19"/>
  <c r="AW105" i="19"/>
  <c r="AS105" i="19"/>
  <c r="AG105" i="19"/>
  <c r="K105" i="19"/>
  <c r="L105" i="19" s="1"/>
  <c r="B105" i="19"/>
  <c r="AU113" i="19" s="1"/>
  <c r="E101" i="19"/>
  <c r="AM100" i="19"/>
  <c r="I100" i="19"/>
  <c r="J100" i="19" s="1"/>
  <c r="H100" i="19"/>
  <c r="E100" i="19"/>
  <c r="H99" i="19" s="1"/>
  <c r="I99" i="19" s="1"/>
  <c r="J99" i="19" s="1"/>
  <c r="AM99" i="19"/>
  <c r="AL99" i="19"/>
  <c r="T99" i="19"/>
  <c r="E99" i="19"/>
  <c r="H98" i="19" s="1"/>
  <c r="I98" i="19" s="1"/>
  <c r="J98" i="19" s="1"/>
  <c r="AM98" i="19"/>
  <c r="AK98" i="19"/>
  <c r="E98" i="19"/>
  <c r="H97" i="19" s="1"/>
  <c r="I97" i="19" s="1"/>
  <c r="J97" i="19" s="1"/>
  <c r="AM97" i="19"/>
  <c r="AL97" i="19"/>
  <c r="K97" i="19"/>
  <c r="L97" i="19" s="1"/>
  <c r="E97" i="19"/>
  <c r="AM96" i="19"/>
  <c r="H96" i="19"/>
  <c r="I96" i="19" s="1"/>
  <c r="J96" i="19" s="1"/>
  <c r="E96" i="19"/>
  <c r="AM95" i="19"/>
  <c r="K95" i="19"/>
  <c r="L95" i="19" s="1"/>
  <c r="H95" i="19"/>
  <c r="I95" i="19" s="1"/>
  <c r="J95" i="19" s="1"/>
  <c r="E95" i="19"/>
  <c r="AM94" i="19"/>
  <c r="H94" i="19"/>
  <c r="I94" i="19" s="1"/>
  <c r="J94" i="19" s="1"/>
  <c r="E94" i="19"/>
  <c r="AM93" i="19"/>
  <c r="I93" i="19"/>
  <c r="J93" i="19" s="1"/>
  <c r="H93" i="19"/>
  <c r="E93" i="19"/>
  <c r="H92" i="19" s="1"/>
  <c r="I92" i="19" s="1"/>
  <c r="J92" i="19" s="1"/>
  <c r="AM92" i="19"/>
  <c r="AL92" i="19"/>
  <c r="E92" i="19"/>
  <c r="AM91" i="19"/>
  <c r="H91" i="19"/>
  <c r="I91" i="19" s="1"/>
  <c r="J91" i="19" s="1"/>
  <c r="E91" i="19"/>
  <c r="B91" i="19"/>
  <c r="AL96" i="19" s="1"/>
  <c r="AM90" i="19"/>
  <c r="AL90" i="19"/>
  <c r="K90" i="19"/>
  <c r="I90" i="19"/>
  <c r="J90" i="19" s="1"/>
  <c r="H90" i="19"/>
  <c r="E90" i="19"/>
  <c r="H89" i="19" s="1"/>
  <c r="B90" i="19"/>
  <c r="AM89" i="19"/>
  <c r="AL89" i="19"/>
  <c r="AK89" i="19"/>
  <c r="I89" i="19"/>
  <c r="J89" i="19" s="1"/>
  <c r="B89" i="19"/>
  <c r="AK97" i="19" s="1"/>
  <c r="E85" i="19"/>
  <c r="AT84" i="19"/>
  <c r="AP84" i="19"/>
  <c r="AA84" i="19"/>
  <c r="I84" i="19"/>
  <c r="J84" i="19" s="1"/>
  <c r="H84" i="19"/>
  <c r="E84" i="19"/>
  <c r="H83" i="19" s="1"/>
  <c r="AT83" i="19"/>
  <c r="AP83" i="19"/>
  <c r="AA83" i="19"/>
  <c r="I83" i="19"/>
  <c r="J83" i="19" s="1"/>
  <c r="E83" i="19"/>
  <c r="AT82" i="19"/>
  <c r="AS82" i="19"/>
  <c r="AP82" i="19"/>
  <c r="AA82" i="19"/>
  <c r="I82" i="19"/>
  <c r="J82" i="19" s="1"/>
  <c r="H82" i="19"/>
  <c r="E82" i="19"/>
  <c r="AT81" i="19"/>
  <c r="AP81" i="19"/>
  <c r="AA81" i="19"/>
  <c r="H81" i="19"/>
  <c r="I81" i="19" s="1"/>
  <c r="J81" i="19" s="1"/>
  <c r="E81" i="19"/>
  <c r="AT80" i="19"/>
  <c r="AP80" i="19"/>
  <c r="AA80" i="19"/>
  <c r="H80" i="19"/>
  <c r="I80" i="19" s="1"/>
  <c r="J80" i="19" s="1"/>
  <c r="E80" i="19"/>
  <c r="H79" i="19" s="1"/>
  <c r="AT79" i="19"/>
  <c r="AP79" i="19"/>
  <c r="AA79" i="19"/>
  <c r="I79" i="19"/>
  <c r="J79" i="19" s="1"/>
  <c r="E79" i="19"/>
  <c r="AT78" i="19"/>
  <c r="AP78" i="19"/>
  <c r="AA78" i="19"/>
  <c r="I78" i="19"/>
  <c r="J78" i="19" s="1"/>
  <c r="H78" i="19"/>
  <c r="E78" i="19"/>
  <c r="H77" i="19" s="1"/>
  <c r="I77" i="19" s="1"/>
  <c r="J77" i="19" s="1"/>
  <c r="AT77" i="19"/>
  <c r="AP77" i="19"/>
  <c r="AA77" i="19"/>
  <c r="E77" i="19"/>
  <c r="H76" i="19" s="1"/>
  <c r="I76" i="19" s="1"/>
  <c r="J76" i="19" s="1"/>
  <c r="AT76" i="19"/>
  <c r="AP76" i="19"/>
  <c r="AA76" i="19"/>
  <c r="T76" i="19"/>
  <c r="E76" i="19"/>
  <c r="AT75" i="19"/>
  <c r="AP75" i="19"/>
  <c r="AA75" i="19"/>
  <c r="H75" i="19"/>
  <c r="I75" i="19" s="1"/>
  <c r="J75" i="19" s="1"/>
  <c r="E75" i="19"/>
  <c r="B75" i="19"/>
  <c r="AS78" i="19" s="1"/>
  <c r="AT74" i="19"/>
  <c r="AP74" i="19"/>
  <c r="AA74" i="19"/>
  <c r="K74" i="19"/>
  <c r="L74" i="19" s="1"/>
  <c r="J74" i="19"/>
  <c r="H74" i="19"/>
  <c r="I74" i="19" s="1"/>
  <c r="E74" i="19"/>
  <c r="H73" i="19" s="1"/>
  <c r="I73" i="19" s="1"/>
  <c r="J73" i="19" s="1"/>
  <c r="B74" i="19"/>
  <c r="T83" i="19" s="1"/>
  <c r="AT73" i="19"/>
  <c r="AP73" i="19"/>
  <c r="AA73" i="19"/>
  <c r="B73" i="19"/>
  <c r="AR82" i="19" s="1"/>
  <c r="E70" i="19"/>
  <c r="AT69" i="19"/>
  <c r="AP69" i="19"/>
  <c r="AA69" i="19"/>
  <c r="J69" i="19"/>
  <c r="H69" i="19"/>
  <c r="I69" i="19" s="1"/>
  <c r="E69" i="19"/>
  <c r="AT68" i="19"/>
  <c r="AP68" i="19"/>
  <c r="AA68" i="19"/>
  <c r="K68" i="19"/>
  <c r="L68" i="19" s="1"/>
  <c r="H68" i="19"/>
  <c r="I68" i="19" s="1"/>
  <c r="J68" i="19" s="1"/>
  <c r="E68" i="19"/>
  <c r="AT67" i="19"/>
  <c r="AP67" i="19"/>
  <c r="AA67" i="19"/>
  <c r="H67" i="19"/>
  <c r="I67" i="19" s="1"/>
  <c r="J67" i="19" s="1"/>
  <c r="E67" i="19"/>
  <c r="AT66" i="19"/>
  <c r="AR66" i="19"/>
  <c r="AP66" i="19"/>
  <c r="AA66" i="19"/>
  <c r="T66" i="19"/>
  <c r="H66" i="19"/>
  <c r="I66" i="19" s="1"/>
  <c r="J66" i="19" s="1"/>
  <c r="E66" i="19"/>
  <c r="H65" i="19" s="1"/>
  <c r="I65" i="19" s="1"/>
  <c r="J65" i="19" s="1"/>
  <c r="AT65" i="19"/>
  <c r="AR65" i="19"/>
  <c r="AP65" i="19"/>
  <c r="AA65" i="19"/>
  <c r="K65" i="19"/>
  <c r="L65" i="19" s="1"/>
  <c r="E65" i="19"/>
  <c r="H64" i="19" s="1"/>
  <c r="I64" i="19" s="1"/>
  <c r="J64" i="19" s="1"/>
  <c r="AT64" i="19"/>
  <c r="AP64" i="19"/>
  <c r="AA64" i="19"/>
  <c r="K64" i="19"/>
  <c r="L64" i="19" s="1"/>
  <c r="E64" i="19"/>
  <c r="H63" i="19" s="1"/>
  <c r="I63" i="19" s="1"/>
  <c r="J63" i="19" s="1"/>
  <c r="AT63" i="19"/>
  <c r="AP63" i="19"/>
  <c r="AA63" i="19"/>
  <c r="E63" i="19"/>
  <c r="AT62" i="19"/>
  <c r="AS62" i="19"/>
  <c r="AR62" i="19"/>
  <c r="AP62" i="19"/>
  <c r="AA62" i="19"/>
  <c r="T62" i="19"/>
  <c r="K62" i="19"/>
  <c r="L62" i="19" s="1"/>
  <c r="H62" i="19"/>
  <c r="I62" i="19" s="1"/>
  <c r="J62" i="19" s="1"/>
  <c r="E62" i="19"/>
  <c r="AT61" i="19"/>
  <c r="AS61" i="19"/>
  <c r="AR61" i="19"/>
  <c r="AP61" i="19"/>
  <c r="AA61" i="19"/>
  <c r="H61" i="19"/>
  <c r="I61" i="19" s="1"/>
  <c r="J61" i="19" s="1"/>
  <c r="E61" i="19"/>
  <c r="H60" i="19" s="1"/>
  <c r="I60" i="19" s="1"/>
  <c r="J60" i="19" s="1"/>
  <c r="AT60" i="19"/>
  <c r="AS60" i="19"/>
  <c r="AR60" i="19"/>
  <c r="AP60" i="19"/>
  <c r="AA60" i="19"/>
  <c r="L60" i="19"/>
  <c r="K60" i="19"/>
  <c r="E60" i="19"/>
  <c r="B60" i="19"/>
  <c r="AS68" i="19" s="1"/>
  <c r="AT59" i="19"/>
  <c r="AS59" i="19"/>
  <c r="AR59" i="19"/>
  <c r="AP59" i="19"/>
  <c r="AA59" i="19"/>
  <c r="H59" i="19"/>
  <c r="I59" i="19" s="1"/>
  <c r="J59" i="19" s="1"/>
  <c r="E59" i="19"/>
  <c r="B59" i="19"/>
  <c r="T69" i="19" s="1"/>
  <c r="AT58" i="19"/>
  <c r="AS58" i="19"/>
  <c r="AP58" i="19"/>
  <c r="AA58" i="19"/>
  <c r="T58" i="19"/>
  <c r="K58" i="19"/>
  <c r="L58" i="19" s="1"/>
  <c r="J58" i="19"/>
  <c r="H58" i="19"/>
  <c r="I58" i="19" s="1"/>
  <c r="B58" i="19"/>
  <c r="AR68" i="19" s="1"/>
  <c r="E54" i="19"/>
  <c r="H53" i="19" s="1"/>
  <c r="I53" i="19" s="1"/>
  <c r="J53" i="19" s="1"/>
  <c r="AT53" i="19"/>
  <c r="AP53" i="19"/>
  <c r="AG53" i="19"/>
  <c r="AA53" i="19"/>
  <c r="E53" i="19"/>
  <c r="AT52" i="19"/>
  <c r="AS52" i="19"/>
  <c r="AP52" i="19"/>
  <c r="AG52" i="19"/>
  <c r="AA52" i="19"/>
  <c r="J52" i="19"/>
  <c r="H52" i="19"/>
  <c r="I52" i="19" s="1"/>
  <c r="E52" i="19"/>
  <c r="AT51" i="19"/>
  <c r="AP51" i="19"/>
  <c r="AG51" i="19"/>
  <c r="AA51" i="19"/>
  <c r="H51" i="19"/>
  <c r="I51" i="19" s="1"/>
  <c r="J51" i="19" s="1"/>
  <c r="E51" i="19"/>
  <c r="H50" i="19" s="1"/>
  <c r="I50" i="19" s="1"/>
  <c r="J50" i="19" s="1"/>
  <c r="AT50" i="19"/>
  <c r="AP50" i="19"/>
  <c r="AG50" i="19"/>
  <c r="AA50" i="19"/>
  <c r="E50" i="19"/>
  <c r="AT49" i="19"/>
  <c r="AS49" i="19"/>
  <c r="AP49" i="19"/>
  <c r="AG49" i="19"/>
  <c r="AA49" i="19"/>
  <c r="I49" i="19"/>
  <c r="J49" i="19" s="1"/>
  <c r="H49" i="19"/>
  <c r="E49" i="19"/>
  <c r="H48" i="19" s="1"/>
  <c r="I48" i="19" s="1"/>
  <c r="J48" i="19" s="1"/>
  <c r="AT48" i="19"/>
  <c r="AP48" i="19"/>
  <c r="AG48" i="19"/>
  <c r="AA48" i="19"/>
  <c r="K48" i="19"/>
  <c r="L48" i="19" s="1"/>
  <c r="E48" i="19"/>
  <c r="H47" i="19" s="1"/>
  <c r="I47" i="19" s="1"/>
  <c r="J47" i="19" s="1"/>
  <c r="AT47" i="19"/>
  <c r="AS47" i="19"/>
  <c r="AP47" i="19"/>
  <c r="AG47" i="19"/>
  <c r="AA47" i="19"/>
  <c r="E47" i="19"/>
  <c r="H46" i="19" s="1"/>
  <c r="I46" i="19" s="1"/>
  <c r="J46" i="19" s="1"/>
  <c r="AT46" i="19"/>
  <c r="AR46" i="19"/>
  <c r="AP46" i="19"/>
  <c r="AG46" i="19"/>
  <c r="AA46" i="19"/>
  <c r="E46" i="19"/>
  <c r="H45" i="19" s="1"/>
  <c r="AT45" i="19"/>
  <c r="AS45" i="19"/>
  <c r="AP45" i="19"/>
  <c r="AG45" i="19"/>
  <c r="AA45" i="19"/>
  <c r="T45" i="19"/>
  <c r="I45" i="19"/>
  <c r="J45" i="19" s="1"/>
  <c r="E45" i="19"/>
  <c r="H44" i="19" s="1"/>
  <c r="I44" i="19" s="1"/>
  <c r="J44" i="19" s="1"/>
  <c r="AT44" i="19"/>
  <c r="AS44" i="19"/>
  <c r="AP44" i="19"/>
  <c r="AG44" i="19"/>
  <c r="AA44" i="19"/>
  <c r="K44" i="19"/>
  <c r="L44" i="19" s="1"/>
  <c r="E44" i="19"/>
  <c r="H43" i="19" s="1"/>
  <c r="B44" i="19"/>
  <c r="AS53" i="19" s="1"/>
  <c r="AT43" i="19"/>
  <c r="AS43" i="19"/>
  <c r="AP43" i="19"/>
  <c r="AG43" i="19"/>
  <c r="AA43" i="19"/>
  <c r="T43" i="19"/>
  <c r="K43" i="19"/>
  <c r="L43" i="19" s="1"/>
  <c r="I43" i="19"/>
  <c r="J43" i="19" s="1"/>
  <c r="E43" i="19"/>
  <c r="H42" i="19" s="1"/>
  <c r="I42" i="19" s="1"/>
  <c r="J42" i="19" s="1"/>
  <c r="P42" i="19" s="1"/>
  <c r="Q42" i="19" s="1"/>
  <c r="S42" i="19" s="1"/>
  <c r="B43" i="19"/>
  <c r="T52" i="19" s="1"/>
  <c r="AT42" i="19"/>
  <c r="AS42" i="19"/>
  <c r="AP42" i="19"/>
  <c r="AG42" i="19"/>
  <c r="AA42" i="19"/>
  <c r="O42" i="19"/>
  <c r="K42" i="19"/>
  <c r="L42" i="19" s="1"/>
  <c r="R42" i="19" s="1"/>
  <c r="B42" i="19"/>
  <c r="AR51" i="19" s="1"/>
  <c r="E38" i="19"/>
  <c r="H37" i="19" s="1"/>
  <c r="I37" i="19" s="1"/>
  <c r="J37" i="19" s="1"/>
  <c r="AT37" i="19"/>
  <c r="AP37" i="19"/>
  <c r="AA37" i="19"/>
  <c r="T37" i="19"/>
  <c r="E37" i="19"/>
  <c r="AT36" i="19"/>
  <c r="AS36" i="19"/>
  <c r="AR36" i="19"/>
  <c r="AP36" i="19"/>
  <c r="AA36" i="19"/>
  <c r="K36" i="19"/>
  <c r="L36" i="19" s="1"/>
  <c r="I36" i="19"/>
  <c r="J36" i="19" s="1"/>
  <c r="H36" i="19"/>
  <c r="E36" i="19"/>
  <c r="AT35" i="19"/>
  <c r="AS35" i="19"/>
  <c r="AP35" i="19"/>
  <c r="AA35" i="19"/>
  <c r="T35" i="19"/>
  <c r="L35" i="19"/>
  <c r="K35" i="19"/>
  <c r="H35" i="19"/>
  <c r="I35" i="19" s="1"/>
  <c r="J35" i="19" s="1"/>
  <c r="E35" i="19"/>
  <c r="AT34" i="19"/>
  <c r="AP34" i="19"/>
  <c r="AA34" i="19"/>
  <c r="T34" i="19"/>
  <c r="I34" i="19"/>
  <c r="J34" i="19" s="1"/>
  <c r="H34" i="19"/>
  <c r="E34" i="19"/>
  <c r="H33" i="19" s="1"/>
  <c r="I33" i="19" s="1"/>
  <c r="J33" i="19" s="1"/>
  <c r="AT33" i="19"/>
  <c r="AR33" i="19"/>
  <c r="AP33" i="19"/>
  <c r="AA33" i="19"/>
  <c r="T33" i="19"/>
  <c r="R33" i="19"/>
  <c r="K33" i="19"/>
  <c r="L33" i="19" s="1"/>
  <c r="E33" i="19"/>
  <c r="AT32" i="19"/>
  <c r="AS32" i="19"/>
  <c r="AR32" i="19"/>
  <c r="AP32" i="19"/>
  <c r="AA32" i="19"/>
  <c r="T32" i="19"/>
  <c r="K32" i="19"/>
  <c r="L32" i="19" s="1"/>
  <c r="I32" i="19"/>
  <c r="J32" i="19" s="1"/>
  <c r="H32" i="19"/>
  <c r="E32" i="19"/>
  <c r="AT31" i="19"/>
  <c r="AS31" i="19"/>
  <c r="AP31" i="19"/>
  <c r="AA31" i="19"/>
  <c r="T31" i="19"/>
  <c r="L31" i="19"/>
  <c r="R31" i="19" s="1"/>
  <c r="K31" i="19"/>
  <c r="H31" i="19"/>
  <c r="I31" i="19" s="1"/>
  <c r="J31" i="19" s="1"/>
  <c r="E31" i="19"/>
  <c r="AT30" i="19"/>
  <c r="AR30" i="19"/>
  <c r="AP30" i="19"/>
  <c r="AA30" i="19"/>
  <c r="T30" i="19"/>
  <c r="H30" i="19"/>
  <c r="I30" i="19" s="1"/>
  <c r="J30" i="19" s="1"/>
  <c r="E30" i="19"/>
  <c r="AT29" i="19"/>
  <c r="AS29" i="19"/>
  <c r="AR29" i="19"/>
  <c r="AP29" i="19"/>
  <c r="AA29" i="19"/>
  <c r="T29" i="19"/>
  <c r="K29" i="19"/>
  <c r="L29" i="19" s="1"/>
  <c r="H29" i="19"/>
  <c r="I29" i="19" s="1"/>
  <c r="J29" i="19" s="1"/>
  <c r="E29" i="19"/>
  <c r="AT28" i="19"/>
  <c r="AS28" i="19"/>
  <c r="AR28" i="19"/>
  <c r="AP28" i="19"/>
  <c r="AA28" i="19"/>
  <c r="T28" i="19"/>
  <c r="L28" i="19"/>
  <c r="R28" i="19" s="1"/>
  <c r="K28" i="19"/>
  <c r="J28" i="19"/>
  <c r="I28" i="19"/>
  <c r="H28" i="19"/>
  <c r="E28" i="19"/>
  <c r="H27" i="19" s="1"/>
  <c r="I27" i="19" s="1"/>
  <c r="J27" i="19" s="1"/>
  <c r="B28" i="19"/>
  <c r="AS27" i="19" s="1"/>
  <c r="AT27" i="19"/>
  <c r="AR27" i="19"/>
  <c r="AP27" i="19"/>
  <c r="AA27" i="19"/>
  <c r="T27" i="19"/>
  <c r="L27" i="19"/>
  <c r="R27" i="19" s="1"/>
  <c r="K27" i="19"/>
  <c r="E27" i="19"/>
  <c r="H26" i="19" s="1"/>
  <c r="I26" i="19" s="1"/>
  <c r="J26" i="19" s="1"/>
  <c r="B27" i="19"/>
  <c r="T36" i="19" s="1"/>
  <c r="AT26" i="19"/>
  <c r="AS26" i="19"/>
  <c r="AP26" i="19"/>
  <c r="AA26" i="19"/>
  <c r="T26" i="19"/>
  <c r="B26" i="19"/>
  <c r="AR35" i="19" s="1"/>
  <c r="E148" i="18"/>
  <c r="H147" i="18" s="1"/>
  <c r="I147" i="18" s="1"/>
  <c r="J147" i="18" s="1"/>
  <c r="AW147" i="18"/>
  <c r="AS147" i="18"/>
  <c r="AG147" i="18"/>
  <c r="E147" i="18"/>
  <c r="H146" i="18" s="1"/>
  <c r="I146" i="18" s="1"/>
  <c r="J146" i="18" s="1"/>
  <c r="AW146" i="18"/>
  <c r="AV146" i="18"/>
  <c r="AS146" i="18"/>
  <c r="AG146" i="18"/>
  <c r="E146" i="18"/>
  <c r="H145" i="18" s="1"/>
  <c r="I145" i="18" s="1"/>
  <c r="J145" i="18" s="1"/>
  <c r="AW145" i="18"/>
  <c r="AS145" i="18"/>
  <c r="AG145" i="18"/>
  <c r="E145" i="18"/>
  <c r="AW144" i="18"/>
  <c r="AV144" i="18"/>
  <c r="AS144" i="18"/>
  <c r="AG144" i="18"/>
  <c r="I144" i="18"/>
  <c r="J144" i="18" s="1"/>
  <c r="H144" i="18"/>
  <c r="E144" i="18"/>
  <c r="AW143" i="18"/>
  <c r="AV143" i="18"/>
  <c r="AS143" i="18"/>
  <c r="AG143" i="18"/>
  <c r="H143" i="18"/>
  <c r="I143" i="18" s="1"/>
  <c r="J143" i="18" s="1"/>
  <c r="E143" i="18"/>
  <c r="AW142" i="18"/>
  <c r="AS142" i="18"/>
  <c r="AG142" i="18"/>
  <c r="I142" i="18"/>
  <c r="J142" i="18" s="1"/>
  <c r="H142" i="18"/>
  <c r="E142" i="18"/>
  <c r="H141" i="18" s="1"/>
  <c r="I141" i="18" s="1"/>
  <c r="J141" i="18" s="1"/>
  <c r="AW141" i="18"/>
  <c r="AS141" i="18"/>
  <c r="AG141" i="18"/>
  <c r="E141" i="18"/>
  <c r="H140" i="18" s="1"/>
  <c r="AW140" i="18"/>
  <c r="AV140" i="18"/>
  <c r="AS140" i="18"/>
  <c r="AG140" i="18"/>
  <c r="I140" i="18"/>
  <c r="J140" i="18" s="1"/>
  <c r="E140" i="18"/>
  <c r="H139" i="18" s="1"/>
  <c r="I139" i="18" s="1"/>
  <c r="J139" i="18" s="1"/>
  <c r="AW139" i="18"/>
  <c r="AS139" i="18"/>
  <c r="AG139" i="18"/>
  <c r="E139" i="18"/>
  <c r="AW138" i="18"/>
  <c r="AV138" i="18"/>
  <c r="AS138" i="18"/>
  <c r="AG138" i="18"/>
  <c r="T138" i="18"/>
  <c r="H138" i="18"/>
  <c r="I138" i="18" s="1"/>
  <c r="J138" i="18" s="1"/>
  <c r="E138" i="18"/>
  <c r="H137" i="18" s="1"/>
  <c r="I137" i="18" s="1"/>
  <c r="J137" i="18" s="1"/>
  <c r="B138" i="18"/>
  <c r="AV139" i="18" s="1"/>
  <c r="AW137" i="18"/>
  <c r="AV137" i="18"/>
  <c r="AS137" i="18"/>
  <c r="AG137" i="18"/>
  <c r="T137" i="18"/>
  <c r="E137" i="18"/>
  <c r="H136" i="18" s="1"/>
  <c r="I136" i="18" s="1"/>
  <c r="J136" i="18" s="1"/>
  <c r="B137" i="18"/>
  <c r="AW136" i="18"/>
  <c r="AV136" i="18"/>
  <c r="AS136" i="18"/>
  <c r="AG136" i="18"/>
  <c r="K136" i="18"/>
  <c r="L136" i="18" s="1"/>
  <c r="B136" i="18"/>
  <c r="AU137" i="18" s="1"/>
  <c r="E133" i="18"/>
  <c r="AZ132" i="18"/>
  <c r="AW132" i="18"/>
  <c r="AU132" i="18"/>
  <c r="AS132" i="18"/>
  <c r="AG132" i="18"/>
  <c r="H132" i="18"/>
  <c r="I132" i="18" s="1"/>
  <c r="J132" i="18" s="1"/>
  <c r="E132" i="18"/>
  <c r="H131" i="18" s="1"/>
  <c r="I131" i="18" s="1"/>
  <c r="J131" i="18" s="1"/>
  <c r="AZ131" i="18"/>
  <c r="AW131" i="18"/>
  <c r="AV131" i="18"/>
  <c r="AS131" i="18"/>
  <c r="AG131" i="18"/>
  <c r="L131" i="18"/>
  <c r="K131" i="18"/>
  <c r="E131" i="18"/>
  <c r="H130" i="18" s="1"/>
  <c r="I130" i="18" s="1"/>
  <c r="J130" i="18" s="1"/>
  <c r="AZ130" i="18"/>
  <c r="AW130" i="18"/>
  <c r="AU130" i="18"/>
  <c r="AS130" i="18"/>
  <c r="AG130" i="18"/>
  <c r="T130" i="18"/>
  <c r="E130" i="18"/>
  <c r="AZ129" i="18"/>
  <c r="AW129" i="18"/>
  <c r="AV129" i="18"/>
  <c r="AU129" i="18"/>
  <c r="AS129" i="18"/>
  <c r="AG129" i="18"/>
  <c r="H129" i="18"/>
  <c r="I129" i="18" s="1"/>
  <c r="J129" i="18" s="1"/>
  <c r="E129" i="18"/>
  <c r="H128" i="18" s="1"/>
  <c r="I128" i="18" s="1"/>
  <c r="J128" i="18" s="1"/>
  <c r="AZ128" i="18"/>
  <c r="AW128" i="18"/>
  <c r="AS128" i="18"/>
  <c r="AG128" i="18"/>
  <c r="K128" i="18"/>
  <c r="L128" i="18" s="1"/>
  <c r="R128" i="18" s="1"/>
  <c r="E128" i="18"/>
  <c r="AZ127" i="18"/>
  <c r="AW127" i="18"/>
  <c r="AS127" i="18"/>
  <c r="AG127" i="18"/>
  <c r="I127" i="18"/>
  <c r="J127" i="18" s="1"/>
  <c r="H127" i="18"/>
  <c r="E127" i="18"/>
  <c r="AZ126" i="18"/>
  <c r="AW126" i="18"/>
  <c r="AV126" i="18"/>
  <c r="AU126" i="18"/>
  <c r="AS126" i="18"/>
  <c r="AG126" i="18"/>
  <c r="J126" i="18"/>
  <c r="I126" i="18"/>
  <c r="H126" i="18"/>
  <c r="E126" i="18"/>
  <c r="H125" i="18" s="1"/>
  <c r="I125" i="18" s="1"/>
  <c r="J125" i="18" s="1"/>
  <c r="AZ125" i="18"/>
  <c r="AW125" i="18"/>
  <c r="AV125" i="18"/>
  <c r="AS125" i="18"/>
  <c r="AG125" i="18"/>
  <c r="E125" i="18"/>
  <c r="AZ124" i="18"/>
  <c r="AW124" i="18"/>
  <c r="AU124" i="18"/>
  <c r="AS124" i="18"/>
  <c r="AG124" i="18"/>
  <c r="T124" i="18"/>
  <c r="I124" i="18"/>
  <c r="J124" i="18" s="1"/>
  <c r="H124" i="18"/>
  <c r="E124" i="18"/>
  <c r="AZ123" i="18"/>
  <c r="AW123" i="18"/>
  <c r="AV123" i="18"/>
  <c r="AS123" i="18"/>
  <c r="AG123" i="18"/>
  <c r="L123" i="18"/>
  <c r="R123" i="18" s="1"/>
  <c r="K123" i="18"/>
  <c r="H123" i="18"/>
  <c r="I123" i="18" s="1"/>
  <c r="J123" i="18" s="1"/>
  <c r="E123" i="18"/>
  <c r="B123" i="18"/>
  <c r="AV128" i="18" s="1"/>
  <c r="AZ122" i="18"/>
  <c r="AW122" i="18"/>
  <c r="AS122" i="18"/>
  <c r="AG122" i="18"/>
  <c r="I122" i="18"/>
  <c r="J122" i="18" s="1"/>
  <c r="H122" i="18"/>
  <c r="E122" i="18"/>
  <c r="B122" i="18"/>
  <c r="T129" i="18" s="1"/>
  <c r="AZ121" i="18"/>
  <c r="AW121" i="18"/>
  <c r="AV121" i="18"/>
  <c r="AS121" i="18"/>
  <c r="AG121" i="18"/>
  <c r="K121" i="18"/>
  <c r="L121" i="18" s="1"/>
  <c r="H121" i="18"/>
  <c r="I121" i="18" s="1"/>
  <c r="J121" i="18" s="1"/>
  <c r="B121" i="18"/>
  <c r="K125" i="18" s="1"/>
  <c r="L125" i="18" s="1"/>
  <c r="E117" i="18"/>
  <c r="H116" i="18" s="1"/>
  <c r="I116" i="18" s="1"/>
  <c r="J116" i="18" s="1"/>
  <c r="AW116" i="18"/>
  <c r="AS116" i="18"/>
  <c r="AG116" i="18"/>
  <c r="E116" i="18"/>
  <c r="AW115" i="18"/>
  <c r="AU115" i="18"/>
  <c r="AS115" i="18"/>
  <c r="AG115" i="18"/>
  <c r="T115" i="18"/>
  <c r="K115" i="18"/>
  <c r="L115" i="18" s="1"/>
  <c r="H115" i="18"/>
  <c r="I115" i="18" s="1"/>
  <c r="J115" i="18" s="1"/>
  <c r="E115" i="18"/>
  <c r="AW114" i="18"/>
  <c r="AU114" i="18"/>
  <c r="AS114" i="18"/>
  <c r="AG114" i="18"/>
  <c r="T114" i="18"/>
  <c r="I114" i="18"/>
  <c r="J114" i="18" s="1"/>
  <c r="H114" i="18"/>
  <c r="E114" i="18"/>
  <c r="H113" i="18" s="1"/>
  <c r="I113" i="18" s="1"/>
  <c r="J113" i="18" s="1"/>
  <c r="AW113" i="18"/>
  <c r="AS113" i="18"/>
  <c r="AG113" i="18"/>
  <c r="K113" i="18"/>
  <c r="L113" i="18" s="1"/>
  <c r="E113" i="18"/>
  <c r="AW112" i="18"/>
  <c r="AU112" i="18"/>
  <c r="AS112" i="18"/>
  <c r="AG112" i="18"/>
  <c r="T112" i="18"/>
  <c r="H112" i="18"/>
  <c r="I112" i="18" s="1"/>
  <c r="J112" i="18" s="1"/>
  <c r="E112" i="18"/>
  <c r="AW111" i="18"/>
  <c r="AS111" i="18"/>
  <c r="AG111" i="18"/>
  <c r="K111" i="18"/>
  <c r="L111" i="18" s="1"/>
  <c r="H111" i="18"/>
  <c r="I111" i="18" s="1"/>
  <c r="J111" i="18" s="1"/>
  <c r="E111" i="18"/>
  <c r="AW110" i="18"/>
  <c r="AU110" i="18"/>
  <c r="AS110" i="18"/>
  <c r="AG110" i="18"/>
  <c r="T110" i="18"/>
  <c r="J110" i="18"/>
  <c r="I110" i="18"/>
  <c r="H110" i="18"/>
  <c r="E110" i="18"/>
  <c r="H109" i="18" s="1"/>
  <c r="I109" i="18" s="1"/>
  <c r="J109" i="18" s="1"/>
  <c r="AW109" i="18"/>
  <c r="AS109" i="18"/>
  <c r="AG109" i="18"/>
  <c r="E109" i="18"/>
  <c r="AW108" i="18"/>
  <c r="AS108" i="18"/>
  <c r="AG108" i="18"/>
  <c r="T108" i="18"/>
  <c r="K108" i="18"/>
  <c r="L108" i="18" s="1"/>
  <c r="H108" i="18"/>
  <c r="I108" i="18" s="1"/>
  <c r="J108" i="18" s="1"/>
  <c r="E108" i="18"/>
  <c r="AW107" i="18"/>
  <c r="AU107" i="18"/>
  <c r="AS107" i="18"/>
  <c r="AG107" i="18"/>
  <c r="T107" i="18"/>
  <c r="I107" i="18"/>
  <c r="J107" i="18" s="1"/>
  <c r="H107" i="18"/>
  <c r="E107" i="18"/>
  <c r="H106" i="18" s="1"/>
  <c r="I106" i="18" s="1"/>
  <c r="J106" i="18" s="1"/>
  <c r="B107" i="18"/>
  <c r="AW106" i="18"/>
  <c r="AU106" i="18"/>
  <c r="AS106" i="18"/>
  <c r="AG106" i="18"/>
  <c r="L106" i="18"/>
  <c r="K106" i="18"/>
  <c r="E106" i="18"/>
  <c r="H105" i="18" s="1"/>
  <c r="I105" i="18" s="1"/>
  <c r="J105" i="18" s="1"/>
  <c r="B106" i="18"/>
  <c r="T106" i="18" s="1"/>
  <c r="AW105" i="18"/>
  <c r="AS105" i="18"/>
  <c r="AG105" i="18"/>
  <c r="T105" i="18"/>
  <c r="B105" i="18"/>
  <c r="K116" i="18" s="1"/>
  <c r="L116" i="18" s="1"/>
  <c r="E101" i="18"/>
  <c r="H100" i="18" s="1"/>
  <c r="I100" i="18" s="1"/>
  <c r="J100" i="18" s="1"/>
  <c r="AM100" i="18"/>
  <c r="AK100" i="18"/>
  <c r="T100" i="18"/>
  <c r="E100" i="18"/>
  <c r="AM99" i="18"/>
  <c r="AL99" i="18"/>
  <c r="T99" i="18"/>
  <c r="H99" i="18"/>
  <c r="I99" i="18" s="1"/>
  <c r="J99" i="18" s="1"/>
  <c r="E99" i="18"/>
  <c r="H98" i="18" s="1"/>
  <c r="AM98" i="18"/>
  <c r="AK98" i="18"/>
  <c r="T98" i="18"/>
  <c r="I98" i="18"/>
  <c r="J98" i="18" s="1"/>
  <c r="E98" i="18"/>
  <c r="H97" i="18" s="1"/>
  <c r="I97" i="18" s="1"/>
  <c r="J97" i="18" s="1"/>
  <c r="AM97" i="18"/>
  <c r="K97" i="18"/>
  <c r="L97" i="18" s="1"/>
  <c r="E97" i="18"/>
  <c r="H96" i="18" s="1"/>
  <c r="AM96" i="18"/>
  <c r="AL96" i="18"/>
  <c r="I96" i="18"/>
  <c r="J96" i="18" s="1"/>
  <c r="E96" i="18"/>
  <c r="AM95" i="18"/>
  <c r="AK95" i="18"/>
  <c r="T95" i="18"/>
  <c r="R95" i="18"/>
  <c r="K95" i="18"/>
  <c r="L95" i="18" s="1"/>
  <c r="H95" i="18"/>
  <c r="I95" i="18" s="1"/>
  <c r="J95" i="18" s="1"/>
  <c r="E95" i="18"/>
  <c r="AM94" i="18"/>
  <c r="T94" i="18"/>
  <c r="H94" i="18"/>
  <c r="I94" i="18" s="1"/>
  <c r="J94" i="18" s="1"/>
  <c r="E94" i="18"/>
  <c r="H93" i="18" s="1"/>
  <c r="I93" i="18" s="1"/>
  <c r="J93" i="18" s="1"/>
  <c r="AM93" i="18"/>
  <c r="AL93" i="18"/>
  <c r="E93" i="18"/>
  <c r="H92" i="18" s="1"/>
  <c r="I92" i="18" s="1"/>
  <c r="J92" i="18" s="1"/>
  <c r="AM92" i="18"/>
  <c r="AL92" i="18"/>
  <c r="T92" i="18"/>
  <c r="E92" i="18"/>
  <c r="AM91" i="18"/>
  <c r="K91" i="18"/>
  <c r="L91" i="18" s="1"/>
  <c r="I91" i="18"/>
  <c r="J91" i="18" s="1"/>
  <c r="H91" i="18"/>
  <c r="E91" i="18"/>
  <c r="H90" i="18" s="1"/>
  <c r="I90" i="18" s="1"/>
  <c r="J90" i="18" s="1"/>
  <c r="B91" i="18"/>
  <c r="AL97" i="18" s="1"/>
  <c r="AM90" i="18"/>
  <c r="K90" i="18"/>
  <c r="L90" i="18" s="1"/>
  <c r="E90" i="18"/>
  <c r="H89" i="18" s="1"/>
  <c r="I89" i="18" s="1"/>
  <c r="B90" i="18"/>
  <c r="T91" i="18" s="1"/>
  <c r="AM89" i="18"/>
  <c r="J89" i="18"/>
  <c r="B89" i="18"/>
  <c r="AK97" i="18" s="1"/>
  <c r="E85" i="18"/>
  <c r="AT84" i="18"/>
  <c r="AP84" i="18"/>
  <c r="AA84" i="18"/>
  <c r="H84" i="18"/>
  <c r="I84" i="18" s="1"/>
  <c r="J84" i="18" s="1"/>
  <c r="E84" i="18"/>
  <c r="H83" i="18" s="1"/>
  <c r="I83" i="18" s="1"/>
  <c r="J83" i="18" s="1"/>
  <c r="AT83" i="18"/>
  <c r="AS83" i="18"/>
  <c r="AP83" i="18"/>
  <c r="AA83" i="18"/>
  <c r="E83" i="18"/>
  <c r="H82" i="18" s="1"/>
  <c r="AT82" i="18"/>
  <c r="AP82" i="18"/>
  <c r="AA82" i="18"/>
  <c r="I82" i="18"/>
  <c r="J82" i="18" s="1"/>
  <c r="E82" i="18"/>
  <c r="AT81" i="18"/>
  <c r="AP81" i="18"/>
  <c r="AA81" i="18"/>
  <c r="T81" i="18"/>
  <c r="H81" i="18"/>
  <c r="I81" i="18" s="1"/>
  <c r="J81" i="18" s="1"/>
  <c r="E81" i="18"/>
  <c r="AT80" i="18"/>
  <c r="AP80" i="18"/>
  <c r="AA80" i="18"/>
  <c r="H80" i="18"/>
  <c r="I80" i="18" s="1"/>
  <c r="J80" i="18" s="1"/>
  <c r="E80" i="18"/>
  <c r="AT79" i="18"/>
  <c r="AP79" i="18"/>
  <c r="AA79" i="18"/>
  <c r="T79" i="18"/>
  <c r="I79" i="18"/>
  <c r="J79" i="18" s="1"/>
  <c r="H79" i="18"/>
  <c r="E79" i="18"/>
  <c r="H78" i="18" s="1"/>
  <c r="AT78" i="18"/>
  <c r="AP78" i="18"/>
  <c r="AA78" i="18"/>
  <c r="I78" i="18"/>
  <c r="J78" i="18" s="1"/>
  <c r="E78" i="18"/>
  <c r="AT77" i="18"/>
  <c r="AP77" i="18"/>
  <c r="AA77" i="18"/>
  <c r="T77" i="18"/>
  <c r="H77" i="18"/>
  <c r="I77" i="18" s="1"/>
  <c r="J77" i="18" s="1"/>
  <c r="E77" i="18"/>
  <c r="AT76" i="18"/>
  <c r="AR76" i="18"/>
  <c r="AP76" i="18"/>
  <c r="AA76" i="18"/>
  <c r="T76" i="18"/>
  <c r="I76" i="18"/>
  <c r="J76" i="18" s="1"/>
  <c r="H76" i="18"/>
  <c r="E76" i="18"/>
  <c r="H75" i="18" s="1"/>
  <c r="I75" i="18" s="1"/>
  <c r="AT75" i="18"/>
  <c r="AP75" i="18"/>
  <c r="AA75" i="18"/>
  <c r="K75" i="18"/>
  <c r="L75" i="18" s="1"/>
  <c r="J75" i="18"/>
  <c r="E75" i="18"/>
  <c r="B75" i="18"/>
  <c r="AT74" i="18"/>
  <c r="AP74" i="18"/>
  <c r="AA74" i="18"/>
  <c r="T74" i="18"/>
  <c r="R74" i="18"/>
  <c r="K74" i="18"/>
  <c r="L74" i="18" s="1"/>
  <c r="H74" i="18"/>
  <c r="I74" i="18" s="1"/>
  <c r="J74" i="18" s="1"/>
  <c r="E74" i="18"/>
  <c r="B74" i="18"/>
  <c r="T83" i="18" s="1"/>
  <c r="AT73" i="18"/>
  <c r="AP73" i="18"/>
  <c r="AA73" i="18"/>
  <c r="T73" i="18"/>
  <c r="H73" i="18"/>
  <c r="I73" i="18" s="1"/>
  <c r="J73" i="18" s="1"/>
  <c r="B73" i="18"/>
  <c r="AR82" i="18" s="1"/>
  <c r="E70" i="18"/>
  <c r="AT69" i="18"/>
  <c r="AP69" i="18"/>
  <c r="AA69" i="18"/>
  <c r="K69" i="18"/>
  <c r="H69" i="18"/>
  <c r="I69" i="18" s="1"/>
  <c r="J69" i="18" s="1"/>
  <c r="E69" i="18"/>
  <c r="AT68" i="18"/>
  <c r="AP68" i="18"/>
  <c r="AA68" i="18"/>
  <c r="K68" i="18"/>
  <c r="L68" i="18" s="1"/>
  <c r="H68" i="18"/>
  <c r="I68" i="18" s="1"/>
  <c r="J68" i="18" s="1"/>
  <c r="E68" i="18"/>
  <c r="AT67" i="18"/>
  <c r="AP67" i="18"/>
  <c r="AA67" i="18"/>
  <c r="I67" i="18"/>
  <c r="J67" i="18" s="1"/>
  <c r="H67" i="18"/>
  <c r="E67" i="18"/>
  <c r="AT66" i="18"/>
  <c r="AS66" i="18"/>
  <c r="AR66" i="18"/>
  <c r="AP66" i="18"/>
  <c r="AA66" i="18"/>
  <c r="H66" i="18"/>
  <c r="I66" i="18" s="1"/>
  <c r="J66" i="18" s="1"/>
  <c r="E66" i="18"/>
  <c r="H65" i="18" s="1"/>
  <c r="I65" i="18" s="1"/>
  <c r="J65" i="18" s="1"/>
  <c r="AT65" i="18"/>
  <c r="AR65" i="18"/>
  <c r="AP65" i="18"/>
  <c r="AA65" i="18"/>
  <c r="K65" i="18"/>
  <c r="L65" i="18" s="1"/>
  <c r="E65" i="18"/>
  <c r="H64" i="18" s="1"/>
  <c r="I64" i="18" s="1"/>
  <c r="J64" i="18" s="1"/>
  <c r="AT64" i="18"/>
  <c r="AP64" i="18"/>
  <c r="AA64" i="18"/>
  <c r="K64" i="18"/>
  <c r="E64" i="18"/>
  <c r="H63" i="18" s="1"/>
  <c r="I63" i="18" s="1"/>
  <c r="J63" i="18" s="1"/>
  <c r="AT63" i="18"/>
  <c r="AP63" i="18"/>
  <c r="AA63" i="18"/>
  <c r="E63" i="18"/>
  <c r="AT62" i="18"/>
  <c r="AS62" i="18"/>
  <c r="AR62" i="18"/>
  <c r="AP62" i="18"/>
  <c r="AA62" i="18"/>
  <c r="K62" i="18"/>
  <c r="I62" i="18"/>
  <c r="J62" i="18" s="1"/>
  <c r="H62" i="18"/>
  <c r="E62" i="18"/>
  <c r="AT61" i="18"/>
  <c r="AS61" i="18"/>
  <c r="AP61" i="18"/>
  <c r="AA61" i="18"/>
  <c r="H61" i="18"/>
  <c r="I61" i="18" s="1"/>
  <c r="J61" i="18" s="1"/>
  <c r="E61" i="18"/>
  <c r="AT60" i="18"/>
  <c r="AP60" i="18"/>
  <c r="AA60" i="18"/>
  <c r="I60" i="18"/>
  <c r="J60" i="18" s="1"/>
  <c r="H60" i="18"/>
  <c r="E60" i="18"/>
  <c r="B60" i="18"/>
  <c r="AS68" i="18" s="1"/>
  <c r="AT59" i="18"/>
  <c r="AS59" i="18"/>
  <c r="AP59" i="18"/>
  <c r="AA59" i="18"/>
  <c r="K59" i="18"/>
  <c r="L59" i="18" s="1"/>
  <c r="H59" i="18"/>
  <c r="I59" i="18" s="1"/>
  <c r="J59" i="18" s="1"/>
  <c r="E59" i="18"/>
  <c r="B59" i="18"/>
  <c r="AT58" i="18"/>
  <c r="AP58" i="18"/>
  <c r="AA58" i="18"/>
  <c r="K58" i="18"/>
  <c r="L58" i="18" s="1"/>
  <c r="J58" i="18"/>
  <c r="I58" i="18"/>
  <c r="H58" i="18"/>
  <c r="B58" i="18"/>
  <c r="AR61" i="18" s="1"/>
  <c r="E54" i="18"/>
  <c r="H53" i="18" s="1"/>
  <c r="I53" i="18" s="1"/>
  <c r="J53" i="18" s="1"/>
  <c r="AT53" i="18"/>
  <c r="AP53" i="18"/>
  <c r="AG53" i="18"/>
  <c r="AA53" i="18"/>
  <c r="E53" i="18"/>
  <c r="AT52" i="18"/>
  <c r="AP52" i="18"/>
  <c r="AG52" i="18"/>
  <c r="AA52" i="18"/>
  <c r="H52" i="18"/>
  <c r="I52" i="18" s="1"/>
  <c r="J52" i="18" s="1"/>
  <c r="E52" i="18"/>
  <c r="H51" i="18" s="1"/>
  <c r="I51" i="18" s="1"/>
  <c r="J51" i="18" s="1"/>
  <c r="AT51" i="18"/>
  <c r="AR51" i="18"/>
  <c r="AP51" i="18"/>
  <c r="AG51" i="18"/>
  <c r="AA51" i="18"/>
  <c r="E51" i="18"/>
  <c r="AT50" i="18"/>
  <c r="AP50" i="18"/>
  <c r="AG50" i="18"/>
  <c r="AA50" i="18"/>
  <c r="H50" i="18"/>
  <c r="I50" i="18" s="1"/>
  <c r="J50" i="18" s="1"/>
  <c r="E50" i="18"/>
  <c r="H49" i="18" s="1"/>
  <c r="I49" i="18" s="1"/>
  <c r="J49" i="18" s="1"/>
  <c r="AT49" i="18"/>
  <c r="AS49" i="18"/>
  <c r="AP49" i="18"/>
  <c r="AG49" i="18"/>
  <c r="AA49" i="18"/>
  <c r="T49" i="18"/>
  <c r="E49" i="18"/>
  <c r="H48" i="18" s="1"/>
  <c r="I48" i="18" s="1"/>
  <c r="J48" i="18" s="1"/>
  <c r="AT48" i="18"/>
  <c r="AP48" i="18"/>
  <c r="AG48" i="18"/>
  <c r="AA48" i="18"/>
  <c r="K48" i="18"/>
  <c r="L48" i="18" s="1"/>
  <c r="E48" i="18"/>
  <c r="H47" i="18" s="1"/>
  <c r="I47" i="18" s="1"/>
  <c r="J47" i="18" s="1"/>
  <c r="AT47" i="18"/>
  <c r="AP47" i="18"/>
  <c r="AG47" i="18"/>
  <c r="AA47" i="18"/>
  <c r="L47" i="18"/>
  <c r="E47" i="18"/>
  <c r="H46" i="18" s="1"/>
  <c r="I46" i="18" s="1"/>
  <c r="J46" i="18" s="1"/>
  <c r="AT46" i="18"/>
  <c r="AR46" i="18"/>
  <c r="AP46" i="18"/>
  <c r="AG46" i="18"/>
  <c r="AA46" i="18"/>
  <c r="E46" i="18"/>
  <c r="H45" i="18" s="1"/>
  <c r="I45" i="18" s="1"/>
  <c r="J45" i="18" s="1"/>
  <c r="AT45" i="18"/>
  <c r="AP45" i="18"/>
  <c r="AG45" i="18"/>
  <c r="AA45" i="18"/>
  <c r="K45" i="18"/>
  <c r="L45" i="18" s="1"/>
  <c r="E45" i="18"/>
  <c r="H44" i="18" s="1"/>
  <c r="I44" i="18" s="1"/>
  <c r="J44" i="18" s="1"/>
  <c r="AT44" i="18"/>
  <c r="AP44" i="18"/>
  <c r="AG44" i="18"/>
  <c r="AA44" i="18"/>
  <c r="E44" i="18"/>
  <c r="H43" i="18" s="1"/>
  <c r="I43" i="18" s="1"/>
  <c r="J43" i="18" s="1"/>
  <c r="B44" i="18"/>
  <c r="AS47" i="18" s="1"/>
  <c r="AT43" i="18"/>
  <c r="AS43" i="18"/>
  <c r="AP43" i="18"/>
  <c r="AG43" i="18"/>
  <c r="AA43" i="18"/>
  <c r="T43" i="18"/>
  <c r="E43" i="18"/>
  <c r="B43" i="18"/>
  <c r="T52" i="18" s="1"/>
  <c r="AT42" i="18"/>
  <c r="AR42" i="18"/>
  <c r="AP42" i="18"/>
  <c r="AG42" i="18"/>
  <c r="AA42" i="18"/>
  <c r="H42" i="18"/>
  <c r="I42" i="18" s="1"/>
  <c r="J42" i="18" s="1"/>
  <c r="B42" i="18"/>
  <c r="K47" i="18" s="1"/>
  <c r="E38" i="18"/>
  <c r="AT37" i="18"/>
  <c r="AP37" i="18"/>
  <c r="AA37" i="18"/>
  <c r="T37" i="18"/>
  <c r="H37" i="18"/>
  <c r="I37" i="18" s="1"/>
  <c r="J37" i="18" s="1"/>
  <c r="E37" i="18"/>
  <c r="AT36" i="18"/>
  <c r="AR36" i="18"/>
  <c r="AP36" i="18"/>
  <c r="AA36" i="18"/>
  <c r="T36" i="18"/>
  <c r="H36" i="18"/>
  <c r="I36" i="18" s="1"/>
  <c r="J36" i="18" s="1"/>
  <c r="E36" i="18"/>
  <c r="H35" i="18" s="1"/>
  <c r="I35" i="18" s="1"/>
  <c r="J35" i="18" s="1"/>
  <c r="AT35" i="18"/>
  <c r="AR35" i="18"/>
  <c r="AP35" i="18"/>
  <c r="AA35" i="18"/>
  <c r="K35" i="18"/>
  <c r="L35" i="18" s="1"/>
  <c r="E35" i="18"/>
  <c r="H34" i="18" s="1"/>
  <c r="I34" i="18" s="1"/>
  <c r="J34" i="18" s="1"/>
  <c r="AT34" i="18"/>
  <c r="AP34" i="18"/>
  <c r="AA34" i="18"/>
  <c r="T34" i="18"/>
  <c r="R34" i="18"/>
  <c r="K34" i="18"/>
  <c r="L34" i="18" s="1"/>
  <c r="E34" i="18"/>
  <c r="AT33" i="18"/>
  <c r="AP33" i="18"/>
  <c r="AA33" i="18"/>
  <c r="I33" i="18"/>
  <c r="J33" i="18" s="1"/>
  <c r="H33" i="18"/>
  <c r="E33" i="18"/>
  <c r="AT32" i="18"/>
  <c r="AS32" i="18"/>
  <c r="AR32" i="18"/>
  <c r="AP32" i="18"/>
  <c r="AA32" i="18"/>
  <c r="H32" i="18"/>
  <c r="I32" i="18" s="1"/>
  <c r="J32" i="18" s="1"/>
  <c r="E32" i="18"/>
  <c r="H31" i="18" s="1"/>
  <c r="I31" i="18" s="1"/>
  <c r="J31" i="18" s="1"/>
  <c r="AT31" i="18"/>
  <c r="AR31" i="18"/>
  <c r="AP31" i="18"/>
  <c r="AA31" i="18"/>
  <c r="L31" i="18"/>
  <c r="K31" i="18"/>
  <c r="E31" i="18"/>
  <c r="H30" i="18" s="1"/>
  <c r="I30" i="18" s="1"/>
  <c r="J30" i="18" s="1"/>
  <c r="AT30" i="18"/>
  <c r="AP30" i="18"/>
  <c r="AA30" i="18"/>
  <c r="T30" i="18"/>
  <c r="E30" i="18"/>
  <c r="AT29" i="18"/>
  <c r="AR29" i="18"/>
  <c r="AP29" i="18"/>
  <c r="AA29" i="18"/>
  <c r="H29" i="18"/>
  <c r="I29" i="18" s="1"/>
  <c r="J29" i="18" s="1"/>
  <c r="E29" i="18"/>
  <c r="AT28" i="18"/>
  <c r="AS28" i="18"/>
  <c r="AP28" i="18"/>
  <c r="AA28" i="18"/>
  <c r="K28" i="18"/>
  <c r="L28" i="18" s="1"/>
  <c r="H28" i="18"/>
  <c r="I28" i="18" s="1"/>
  <c r="J28" i="18" s="1"/>
  <c r="E28" i="18"/>
  <c r="B28" i="18"/>
  <c r="AS27" i="18" s="1"/>
  <c r="AT27" i="18"/>
  <c r="AP27" i="18"/>
  <c r="AA27" i="18"/>
  <c r="I27" i="18"/>
  <c r="J27" i="18" s="1"/>
  <c r="H27" i="18"/>
  <c r="E27" i="18"/>
  <c r="B27" i="18"/>
  <c r="T32" i="18" s="1"/>
  <c r="AT26" i="18"/>
  <c r="AS26" i="18"/>
  <c r="AP26" i="18"/>
  <c r="AA26" i="18"/>
  <c r="T26" i="18"/>
  <c r="K26" i="18"/>
  <c r="L26" i="18" s="1"/>
  <c r="H26" i="18"/>
  <c r="I26" i="18" s="1"/>
  <c r="J26" i="18" s="1"/>
  <c r="B26" i="18"/>
  <c r="K30" i="18" s="1"/>
  <c r="L30" i="18" s="1"/>
  <c r="E148" i="17"/>
  <c r="AW147" i="17"/>
  <c r="AS147" i="17"/>
  <c r="AG147" i="17"/>
  <c r="K147" i="17"/>
  <c r="L147" i="17" s="1"/>
  <c r="H147" i="17"/>
  <c r="I147" i="17" s="1"/>
  <c r="J147" i="17" s="1"/>
  <c r="E147" i="17"/>
  <c r="AW146" i="17"/>
  <c r="AS146" i="17"/>
  <c r="AG146" i="17"/>
  <c r="K146" i="17"/>
  <c r="L146" i="17" s="1"/>
  <c r="H146" i="17"/>
  <c r="I146" i="17" s="1"/>
  <c r="J146" i="17" s="1"/>
  <c r="E146" i="17"/>
  <c r="H145" i="17" s="1"/>
  <c r="I145" i="17" s="1"/>
  <c r="J145" i="17" s="1"/>
  <c r="AW145" i="17"/>
  <c r="AS145" i="17"/>
  <c r="AG145" i="17"/>
  <c r="E145" i="17"/>
  <c r="AW144" i="17"/>
  <c r="AV144" i="17"/>
  <c r="AU144" i="17"/>
  <c r="AS144" i="17"/>
  <c r="AG144" i="17"/>
  <c r="H144" i="17"/>
  <c r="I144" i="17" s="1"/>
  <c r="J144" i="17" s="1"/>
  <c r="E144" i="17"/>
  <c r="H143" i="17" s="1"/>
  <c r="I143" i="17" s="1"/>
  <c r="J143" i="17" s="1"/>
  <c r="AW143" i="17"/>
  <c r="AU143" i="17"/>
  <c r="AS143" i="17"/>
  <c r="AG143" i="17"/>
  <c r="K143" i="17"/>
  <c r="L143" i="17" s="1"/>
  <c r="E143" i="17"/>
  <c r="H142" i="17" s="1"/>
  <c r="I142" i="17" s="1"/>
  <c r="J142" i="17" s="1"/>
  <c r="AW142" i="17"/>
  <c r="AS142" i="17"/>
  <c r="AG142" i="17"/>
  <c r="K142" i="17"/>
  <c r="L142" i="17" s="1"/>
  <c r="E142" i="17"/>
  <c r="H141" i="17" s="1"/>
  <c r="I141" i="17" s="1"/>
  <c r="J141" i="17" s="1"/>
  <c r="AW141" i="17"/>
  <c r="AS141" i="17"/>
  <c r="AG141" i="17"/>
  <c r="E141" i="17"/>
  <c r="AW140" i="17"/>
  <c r="AV140" i="17"/>
  <c r="AU140" i="17"/>
  <c r="AS140" i="17"/>
  <c r="AG140" i="17"/>
  <c r="K140" i="17"/>
  <c r="I140" i="17"/>
  <c r="J140" i="17" s="1"/>
  <c r="H140" i="17"/>
  <c r="E140" i="17"/>
  <c r="AW139" i="17"/>
  <c r="AV139" i="17"/>
  <c r="AS139" i="17"/>
  <c r="AG139" i="17"/>
  <c r="H139" i="17"/>
  <c r="I139" i="17" s="1"/>
  <c r="J139" i="17" s="1"/>
  <c r="E139" i="17"/>
  <c r="AW138" i="17"/>
  <c r="AV138" i="17"/>
  <c r="AS138" i="17"/>
  <c r="AG138" i="17"/>
  <c r="H138" i="17"/>
  <c r="I138" i="17" s="1"/>
  <c r="J138" i="17" s="1"/>
  <c r="E138" i="17"/>
  <c r="B138" i="17"/>
  <c r="AV146" i="17" s="1"/>
  <c r="AW137" i="17"/>
  <c r="AV137" i="17"/>
  <c r="AS137" i="17"/>
  <c r="AG137" i="17"/>
  <c r="H137" i="17"/>
  <c r="I137" i="17" s="1"/>
  <c r="J137" i="17" s="1"/>
  <c r="E137" i="17"/>
  <c r="B137" i="17"/>
  <c r="AW136" i="17"/>
  <c r="AV136" i="17"/>
  <c r="AS136" i="17"/>
  <c r="AG136" i="17"/>
  <c r="K136" i="17"/>
  <c r="L136" i="17" s="1"/>
  <c r="R136" i="17" s="1"/>
  <c r="H136" i="17"/>
  <c r="I136" i="17" s="1"/>
  <c r="J136" i="17" s="1"/>
  <c r="B136" i="17"/>
  <c r="AU139" i="17" s="1"/>
  <c r="E133" i="17"/>
  <c r="H132" i="17" s="1"/>
  <c r="I132" i="17" s="1"/>
  <c r="J132" i="17" s="1"/>
  <c r="AZ132" i="17"/>
  <c r="AW132" i="17"/>
  <c r="AS132" i="17"/>
  <c r="AG132" i="17"/>
  <c r="E132" i="17"/>
  <c r="AZ131" i="17"/>
  <c r="AW131" i="17"/>
  <c r="AS131" i="17"/>
  <c r="AG131" i="17"/>
  <c r="T131" i="17"/>
  <c r="H131" i="17"/>
  <c r="I131" i="17" s="1"/>
  <c r="J131" i="17" s="1"/>
  <c r="E131" i="17"/>
  <c r="H130" i="17" s="1"/>
  <c r="I130" i="17" s="1"/>
  <c r="J130" i="17" s="1"/>
  <c r="AZ130" i="17"/>
  <c r="AW130" i="17"/>
  <c r="AS130" i="17"/>
  <c r="AG130" i="17"/>
  <c r="E130" i="17"/>
  <c r="H129" i="17" s="1"/>
  <c r="I129" i="17" s="1"/>
  <c r="J129" i="17" s="1"/>
  <c r="AZ129" i="17"/>
  <c r="AW129" i="17"/>
  <c r="AS129" i="17"/>
  <c r="AG129" i="17"/>
  <c r="E129" i="17"/>
  <c r="H128" i="17" s="1"/>
  <c r="I128" i="17" s="1"/>
  <c r="J128" i="17" s="1"/>
  <c r="AZ128" i="17"/>
  <c r="AW128" i="17"/>
  <c r="AS128" i="17"/>
  <c r="AG128" i="17"/>
  <c r="T128" i="17"/>
  <c r="E128" i="17"/>
  <c r="AZ127" i="17"/>
  <c r="AW127" i="17"/>
  <c r="AV127" i="17"/>
  <c r="AS127" i="17"/>
  <c r="AG127" i="17"/>
  <c r="H127" i="17"/>
  <c r="I127" i="17" s="1"/>
  <c r="J127" i="17" s="1"/>
  <c r="E127" i="17"/>
  <c r="H126" i="17" s="1"/>
  <c r="I126" i="17" s="1"/>
  <c r="J126" i="17" s="1"/>
  <c r="AZ126" i="17"/>
  <c r="AW126" i="17"/>
  <c r="AS126" i="17"/>
  <c r="AG126" i="17"/>
  <c r="E126" i="17"/>
  <c r="H125" i="17" s="1"/>
  <c r="I125" i="17" s="1"/>
  <c r="J125" i="17" s="1"/>
  <c r="AZ125" i="17"/>
  <c r="AW125" i="17"/>
  <c r="AS125" i="17"/>
  <c r="AG125" i="17"/>
  <c r="E125" i="17"/>
  <c r="AZ124" i="17"/>
  <c r="AW124" i="17"/>
  <c r="AV124" i="17"/>
  <c r="AS124" i="17"/>
  <c r="AG124" i="17"/>
  <c r="T124" i="17"/>
  <c r="H124" i="17"/>
  <c r="I124" i="17" s="1"/>
  <c r="J124" i="17" s="1"/>
  <c r="E124" i="17"/>
  <c r="AZ123" i="17"/>
  <c r="AW123" i="17"/>
  <c r="AV123" i="17"/>
  <c r="AS123" i="17"/>
  <c r="AG123" i="17"/>
  <c r="T123" i="17"/>
  <c r="I123" i="17"/>
  <c r="J123" i="17" s="1"/>
  <c r="H123" i="17"/>
  <c r="E123" i="17"/>
  <c r="B123" i="17"/>
  <c r="AV125" i="17" s="1"/>
  <c r="AZ122" i="17"/>
  <c r="AW122" i="17"/>
  <c r="AV122" i="17"/>
  <c r="AS122" i="17"/>
  <c r="AG122" i="17"/>
  <c r="H122" i="17"/>
  <c r="I122" i="17" s="1"/>
  <c r="J122" i="17" s="1"/>
  <c r="E122" i="17"/>
  <c r="H121" i="17" s="1"/>
  <c r="I121" i="17" s="1"/>
  <c r="B122" i="17"/>
  <c r="T132" i="17" s="1"/>
  <c r="AZ121" i="17"/>
  <c r="AW121" i="17"/>
  <c r="AV121" i="17"/>
  <c r="AS121" i="17"/>
  <c r="AG121" i="17"/>
  <c r="T121" i="17"/>
  <c r="J121" i="17"/>
  <c r="B121" i="17"/>
  <c r="E117" i="17"/>
  <c r="H116" i="17" s="1"/>
  <c r="I116" i="17" s="1"/>
  <c r="J116" i="17" s="1"/>
  <c r="AW116" i="17"/>
  <c r="AS116" i="17"/>
  <c r="AG116" i="17"/>
  <c r="T116" i="17"/>
  <c r="E116" i="17"/>
  <c r="AW115" i="17"/>
  <c r="AS115" i="17"/>
  <c r="AG115" i="17"/>
  <c r="T115" i="17"/>
  <c r="K115" i="17"/>
  <c r="L115" i="17" s="1"/>
  <c r="I115" i="17"/>
  <c r="J115" i="17" s="1"/>
  <c r="H115" i="17"/>
  <c r="E115" i="17"/>
  <c r="H114" i="17" s="1"/>
  <c r="AW114" i="17"/>
  <c r="AU114" i="17"/>
  <c r="AS114" i="17"/>
  <c r="AG114" i="17"/>
  <c r="T114" i="17"/>
  <c r="I114" i="17"/>
  <c r="J114" i="17" s="1"/>
  <c r="E114" i="17"/>
  <c r="H113" i="17" s="1"/>
  <c r="I113" i="17" s="1"/>
  <c r="J113" i="17" s="1"/>
  <c r="AW113" i="17"/>
  <c r="AS113" i="17"/>
  <c r="AG113" i="17"/>
  <c r="T113" i="17"/>
  <c r="K113" i="17"/>
  <c r="L113" i="17" s="1"/>
  <c r="E113" i="17"/>
  <c r="H112" i="17" s="1"/>
  <c r="I112" i="17" s="1"/>
  <c r="J112" i="17" s="1"/>
  <c r="AW112" i="17"/>
  <c r="AU112" i="17"/>
  <c r="AS112" i="17"/>
  <c r="AG112" i="17"/>
  <c r="E112" i="17"/>
  <c r="H111" i="17" s="1"/>
  <c r="I111" i="17" s="1"/>
  <c r="J111" i="17" s="1"/>
  <c r="AW111" i="17"/>
  <c r="AS111" i="17"/>
  <c r="AG111" i="17"/>
  <c r="T111" i="17"/>
  <c r="K111" i="17"/>
  <c r="L111" i="17" s="1"/>
  <c r="E111" i="17"/>
  <c r="H110" i="17" s="1"/>
  <c r="AW110" i="17"/>
  <c r="AU110" i="17"/>
  <c r="AS110" i="17"/>
  <c r="AG110" i="17"/>
  <c r="T110" i="17"/>
  <c r="I110" i="17"/>
  <c r="J110" i="17" s="1"/>
  <c r="E110" i="17"/>
  <c r="H109" i="17" s="1"/>
  <c r="I109" i="17" s="1"/>
  <c r="J109" i="17" s="1"/>
  <c r="AW109" i="17"/>
  <c r="AS109" i="17"/>
  <c r="AG109" i="17"/>
  <c r="T109" i="17"/>
  <c r="K109" i="17"/>
  <c r="L109" i="17" s="1"/>
  <c r="E109" i="17"/>
  <c r="AW108" i="17"/>
  <c r="AU108" i="17"/>
  <c r="AS108" i="17"/>
  <c r="AG108" i="17"/>
  <c r="T108" i="17"/>
  <c r="K108" i="17"/>
  <c r="L108" i="17" s="1"/>
  <c r="H108" i="17"/>
  <c r="I108" i="17" s="1"/>
  <c r="J108" i="17" s="1"/>
  <c r="E108" i="17"/>
  <c r="H107" i="17" s="1"/>
  <c r="I107" i="17" s="1"/>
  <c r="J107" i="17" s="1"/>
  <c r="AW107" i="17"/>
  <c r="AS107" i="17"/>
  <c r="AG107" i="17"/>
  <c r="T107" i="17"/>
  <c r="K107" i="17"/>
  <c r="L107" i="17" s="1"/>
  <c r="E107" i="17"/>
  <c r="B107" i="17"/>
  <c r="AV106" i="17" s="1"/>
  <c r="AW106" i="17"/>
  <c r="AU106" i="17"/>
  <c r="AS106" i="17"/>
  <c r="AG106" i="17"/>
  <c r="T106" i="17"/>
  <c r="K106" i="17"/>
  <c r="L106" i="17" s="1"/>
  <c r="H106" i="17"/>
  <c r="I106" i="17" s="1"/>
  <c r="J106" i="17" s="1"/>
  <c r="E106" i="17"/>
  <c r="H105" i="17" s="1"/>
  <c r="I105" i="17" s="1"/>
  <c r="J105" i="17" s="1"/>
  <c r="B106" i="17"/>
  <c r="T112" i="17" s="1"/>
  <c r="AW105" i="17"/>
  <c r="AS105" i="17"/>
  <c r="AG105" i="17"/>
  <c r="T105" i="17"/>
  <c r="B105" i="17"/>
  <c r="K116" i="17" s="1"/>
  <c r="L116" i="17" s="1"/>
  <c r="E101" i="17"/>
  <c r="AM100" i="17"/>
  <c r="T100" i="17"/>
  <c r="I100" i="17"/>
  <c r="J100" i="17" s="1"/>
  <c r="H100" i="17"/>
  <c r="E100" i="17"/>
  <c r="H99" i="17" s="1"/>
  <c r="I99" i="17" s="1"/>
  <c r="J99" i="17" s="1"/>
  <c r="AM99" i="17"/>
  <c r="AL99" i="17"/>
  <c r="T99" i="17"/>
  <c r="L99" i="17"/>
  <c r="K99" i="17"/>
  <c r="E99" i="17"/>
  <c r="H98" i="17" s="1"/>
  <c r="I98" i="17" s="1"/>
  <c r="J98" i="17" s="1"/>
  <c r="AM98" i="17"/>
  <c r="AL98" i="17"/>
  <c r="T98" i="17"/>
  <c r="E98" i="17"/>
  <c r="AM97" i="17"/>
  <c r="T97" i="17"/>
  <c r="K97" i="17"/>
  <c r="L97" i="17" s="1"/>
  <c r="H97" i="17"/>
  <c r="I97" i="17" s="1"/>
  <c r="J97" i="17" s="1"/>
  <c r="E97" i="17"/>
  <c r="H96" i="17" s="1"/>
  <c r="I96" i="17" s="1"/>
  <c r="J96" i="17" s="1"/>
  <c r="AM96" i="17"/>
  <c r="T96" i="17"/>
  <c r="K96" i="17"/>
  <c r="L96" i="17" s="1"/>
  <c r="R96" i="17" s="1"/>
  <c r="E96" i="17"/>
  <c r="AM95" i="17"/>
  <c r="AK95" i="17"/>
  <c r="T95" i="17"/>
  <c r="H95" i="17"/>
  <c r="I95" i="17" s="1"/>
  <c r="J95" i="17" s="1"/>
  <c r="E95" i="17"/>
  <c r="H94" i="17" s="1"/>
  <c r="I94" i="17" s="1"/>
  <c r="J94" i="17" s="1"/>
  <c r="AM94" i="17"/>
  <c r="AL94" i="17"/>
  <c r="AK94" i="17"/>
  <c r="E94" i="17"/>
  <c r="AM93" i="17"/>
  <c r="T93" i="17"/>
  <c r="H93" i="17"/>
  <c r="I93" i="17" s="1"/>
  <c r="J93" i="17" s="1"/>
  <c r="E93" i="17"/>
  <c r="AM92" i="17"/>
  <c r="AL92" i="17"/>
  <c r="T92" i="17"/>
  <c r="K92" i="17"/>
  <c r="L92" i="17" s="1"/>
  <c r="H92" i="17"/>
  <c r="I92" i="17" s="1"/>
  <c r="J92" i="17" s="1"/>
  <c r="E92" i="17"/>
  <c r="AM91" i="17"/>
  <c r="AK91" i="17"/>
  <c r="T91" i="17"/>
  <c r="H91" i="17"/>
  <c r="I91" i="17" s="1"/>
  <c r="J91" i="17" s="1"/>
  <c r="E91" i="17"/>
  <c r="B91" i="17"/>
  <c r="AL91" i="17" s="1"/>
  <c r="AM90" i="17"/>
  <c r="T90" i="17"/>
  <c r="K90" i="17"/>
  <c r="L90" i="17" s="1"/>
  <c r="H90" i="17"/>
  <c r="I90" i="17" s="1"/>
  <c r="J90" i="17" s="1"/>
  <c r="E90" i="17"/>
  <c r="H89" i="17" s="1"/>
  <c r="I89" i="17" s="1"/>
  <c r="J89" i="17" s="1"/>
  <c r="B90" i="17"/>
  <c r="T94" i="17" s="1"/>
  <c r="AM89" i="17"/>
  <c r="T89" i="17"/>
  <c r="K89" i="17"/>
  <c r="L89" i="17" s="1"/>
  <c r="B89" i="17"/>
  <c r="AK99" i="17" s="1"/>
  <c r="E85" i="17"/>
  <c r="AT84" i="17"/>
  <c r="AS84" i="17"/>
  <c r="AP84" i="17"/>
  <c r="AA84" i="17"/>
  <c r="T84" i="17"/>
  <c r="H84" i="17"/>
  <c r="I84" i="17" s="1"/>
  <c r="J84" i="17" s="1"/>
  <c r="E84" i="17"/>
  <c r="AT83" i="17"/>
  <c r="AS83" i="17"/>
  <c r="AP83" i="17"/>
  <c r="AA83" i="17"/>
  <c r="I83" i="17"/>
  <c r="J83" i="17" s="1"/>
  <c r="H83" i="17"/>
  <c r="E83" i="17"/>
  <c r="H82" i="17" s="1"/>
  <c r="I82" i="17" s="1"/>
  <c r="J82" i="17" s="1"/>
  <c r="AT82" i="17"/>
  <c r="AP82" i="17"/>
  <c r="AA82" i="17"/>
  <c r="T82" i="17"/>
  <c r="K82" i="17"/>
  <c r="L82" i="17" s="1"/>
  <c r="R82" i="17" s="1"/>
  <c r="E82" i="17"/>
  <c r="H81" i="17" s="1"/>
  <c r="I81" i="17" s="1"/>
  <c r="J81" i="17" s="1"/>
  <c r="AT81" i="17"/>
  <c r="AR81" i="17"/>
  <c r="AP81" i="17"/>
  <c r="AA81" i="17"/>
  <c r="E81" i="17"/>
  <c r="H80" i="17" s="1"/>
  <c r="AT80" i="17"/>
  <c r="AP80" i="17"/>
  <c r="AA80" i="17"/>
  <c r="T80" i="17"/>
  <c r="K80" i="17"/>
  <c r="L80" i="17" s="1"/>
  <c r="I80" i="17"/>
  <c r="J80" i="17" s="1"/>
  <c r="E80" i="17"/>
  <c r="AT79" i="17"/>
  <c r="AR79" i="17"/>
  <c r="AP79" i="17"/>
  <c r="AA79" i="17"/>
  <c r="I79" i="17"/>
  <c r="J79" i="17" s="1"/>
  <c r="H79" i="17"/>
  <c r="E79" i="17"/>
  <c r="H78" i="17" s="1"/>
  <c r="I78" i="17" s="1"/>
  <c r="AT78" i="17"/>
  <c r="AP78" i="17"/>
  <c r="AA78" i="17"/>
  <c r="T78" i="17"/>
  <c r="K78" i="17"/>
  <c r="L78" i="17" s="1"/>
  <c r="R78" i="17" s="1"/>
  <c r="J78" i="17"/>
  <c r="E78" i="17"/>
  <c r="AT77" i="17"/>
  <c r="AR77" i="17"/>
  <c r="AP77" i="17"/>
  <c r="AA77" i="17"/>
  <c r="H77" i="17"/>
  <c r="I77" i="17" s="1"/>
  <c r="J77" i="17" s="1"/>
  <c r="E77" i="17"/>
  <c r="H76" i="17" s="1"/>
  <c r="I76" i="17" s="1"/>
  <c r="AT76" i="17"/>
  <c r="AP76" i="17"/>
  <c r="AA76" i="17"/>
  <c r="T76" i="17"/>
  <c r="K76" i="17"/>
  <c r="L76" i="17" s="1"/>
  <c r="J76" i="17"/>
  <c r="E76" i="17"/>
  <c r="AT75" i="17"/>
  <c r="AS75" i="17"/>
  <c r="AR75" i="17"/>
  <c r="AP75" i="17"/>
  <c r="AA75" i="17"/>
  <c r="H75" i="17"/>
  <c r="I75" i="17" s="1"/>
  <c r="J75" i="17" s="1"/>
  <c r="E75" i="17"/>
  <c r="H74" i="17" s="1"/>
  <c r="I74" i="17" s="1"/>
  <c r="J74" i="17" s="1"/>
  <c r="B75" i="17"/>
  <c r="AS79" i="17" s="1"/>
  <c r="AT74" i="17"/>
  <c r="AP74" i="17"/>
  <c r="AA74" i="17"/>
  <c r="L74" i="17"/>
  <c r="K74" i="17"/>
  <c r="E74" i="17"/>
  <c r="B74" i="17"/>
  <c r="T83" i="17" s="1"/>
  <c r="AT73" i="17"/>
  <c r="AS73" i="17"/>
  <c r="AP73" i="17"/>
  <c r="AA73" i="17"/>
  <c r="T73" i="17"/>
  <c r="I73" i="17"/>
  <c r="J73" i="17" s="1"/>
  <c r="H73" i="17"/>
  <c r="B73" i="17"/>
  <c r="AR83" i="17" s="1"/>
  <c r="E70" i="17"/>
  <c r="AT69" i="17"/>
  <c r="AP69" i="17"/>
  <c r="AA69" i="17"/>
  <c r="H69" i="17"/>
  <c r="I69" i="17" s="1"/>
  <c r="J69" i="17" s="1"/>
  <c r="E69" i="17"/>
  <c r="H68" i="17" s="1"/>
  <c r="I68" i="17" s="1"/>
  <c r="J68" i="17" s="1"/>
  <c r="AT68" i="17"/>
  <c r="AP68" i="17"/>
  <c r="AA68" i="17"/>
  <c r="T68" i="17"/>
  <c r="E68" i="17"/>
  <c r="AT67" i="17"/>
  <c r="AS67" i="17"/>
  <c r="AP67" i="17"/>
  <c r="AA67" i="17"/>
  <c r="H67" i="17"/>
  <c r="I67" i="17" s="1"/>
  <c r="J67" i="17" s="1"/>
  <c r="E67" i="17"/>
  <c r="H66" i="17" s="1"/>
  <c r="I66" i="17" s="1"/>
  <c r="J66" i="17" s="1"/>
  <c r="AT66" i="17"/>
  <c r="AP66" i="17"/>
  <c r="AA66" i="17"/>
  <c r="E66" i="17"/>
  <c r="AT65" i="17"/>
  <c r="AS65" i="17"/>
  <c r="AP65" i="17"/>
  <c r="AA65" i="17"/>
  <c r="H65" i="17"/>
  <c r="I65" i="17" s="1"/>
  <c r="J65" i="17" s="1"/>
  <c r="E65" i="17"/>
  <c r="AT64" i="17"/>
  <c r="AP64" i="17"/>
  <c r="AA64" i="17"/>
  <c r="I64" i="17"/>
  <c r="J64" i="17" s="1"/>
  <c r="H64" i="17"/>
  <c r="E64" i="17"/>
  <c r="AT63" i="17"/>
  <c r="AS63" i="17"/>
  <c r="AP63" i="17"/>
  <c r="AA63" i="17"/>
  <c r="T63" i="17"/>
  <c r="H63" i="17"/>
  <c r="I63" i="17" s="1"/>
  <c r="J63" i="17" s="1"/>
  <c r="E63" i="17"/>
  <c r="AT62" i="17"/>
  <c r="AR62" i="17"/>
  <c r="AP62" i="17"/>
  <c r="AA62" i="17"/>
  <c r="H62" i="17"/>
  <c r="I62" i="17" s="1"/>
  <c r="J62" i="17" s="1"/>
  <c r="E62" i="17"/>
  <c r="H61" i="17" s="1"/>
  <c r="I61" i="17" s="1"/>
  <c r="J61" i="17" s="1"/>
  <c r="AT61" i="17"/>
  <c r="AP61" i="17"/>
  <c r="AA61" i="17"/>
  <c r="T61" i="17"/>
  <c r="E61" i="17"/>
  <c r="AT60" i="17"/>
  <c r="AP60" i="17"/>
  <c r="AA60" i="17"/>
  <c r="T60" i="17"/>
  <c r="H60" i="17"/>
  <c r="I60" i="17" s="1"/>
  <c r="J60" i="17" s="1"/>
  <c r="E60" i="17"/>
  <c r="H59" i="17" s="1"/>
  <c r="B60" i="17"/>
  <c r="AS69" i="17" s="1"/>
  <c r="AT59" i="17"/>
  <c r="AP59" i="17"/>
  <c r="AA59" i="17"/>
  <c r="T59" i="17"/>
  <c r="I59" i="17"/>
  <c r="J59" i="17" s="1"/>
  <c r="E59" i="17"/>
  <c r="B59" i="17"/>
  <c r="T67" i="17" s="1"/>
  <c r="AT58" i="17"/>
  <c r="AS58" i="17"/>
  <c r="AR58" i="17"/>
  <c r="AP58" i="17"/>
  <c r="AA58" i="17"/>
  <c r="T58" i="17"/>
  <c r="H58" i="17"/>
  <c r="I58" i="17" s="1"/>
  <c r="J58" i="17" s="1"/>
  <c r="B58" i="17"/>
  <c r="E54" i="17"/>
  <c r="H53" i="17" s="1"/>
  <c r="I53" i="17" s="1"/>
  <c r="J53" i="17" s="1"/>
  <c r="AT53" i="17"/>
  <c r="AP53" i="17"/>
  <c r="AG53" i="17"/>
  <c r="AA53" i="17"/>
  <c r="E53" i="17"/>
  <c r="H52" i="17" s="1"/>
  <c r="I52" i="17" s="1"/>
  <c r="J52" i="17" s="1"/>
  <c r="AT52" i="17"/>
  <c r="AP52" i="17"/>
  <c r="AG52" i="17"/>
  <c r="AA52" i="17"/>
  <c r="L52" i="17"/>
  <c r="K52" i="17"/>
  <c r="E52" i="17"/>
  <c r="H51" i="17" s="1"/>
  <c r="I51" i="17" s="1"/>
  <c r="J51" i="17" s="1"/>
  <c r="AT51" i="17"/>
  <c r="AS51" i="17"/>
  <c r="AP51" i="17"/>
  <c r="AG51" i="17"/>
  <c r="AA51" i="17"/>
  <c r="L51" i="17"/>
  <c r="E51" i="17"/>
  <c r="AT50" i="17"/>
  <c r="AP50" i="17"/>
  <c r="AG50" i="17"/>
  <c r="AA50" i="17"/>
  <c r="I50" i="17"/>
  <c r="J50" i="17" s="1"/>
  <c r="H50" i="17"/>
  <c r="E50" i="17"/>
  <c r="H49" i="17" s="1"/>
  <c r="I49" i="17" s="1"/>
  <c r="J49" i="17" s="1"/>
  <c r="AT49" i="17"/>
  <c r="AP49" i="17"/>
  <c r="AG49" i="17"/>
  <c r="AA49" i="17"/>
  <c r="K49" i="17"/>
  <c r="E49" i="17"/>
  <c r="AT48" i="17"/>
  <c r="AS48" i="17"/>
  <c r="AR48" i="17"/>
  <c r="AP48" i="17"/>
  <c r="AG48" i="17"/>
  <c r="AA48" i="17"/>
  <c r="K48" i="17"/>
  <c r="L48" i="17" s="1"/>
  <c r="H48" i="17"/>
  <c r="I48" i="17" s="1"/>
  <c r="J48" i="17" s="1"/>
  <c r="E48" i="17"/>
  <c r="AT47" i="17"/>
  <c r="AP47" i="17"/>
  <c r="AG47" i="17"/>
  <c r="AA47" i="17"/>
  <c r="H47" i="17"/>
  <c r="I47" i="17" s="1"/>
  <c r="J47" i="17" s="1"/>
  <c r="E47" i="17"/>
  <c r="AT46" i="17"/>
  <c r="AS46" i="17"/>
  <c r="AP46" i="17"/>
  <c r="AG46" i="17"/>
  <c r="AA46" i="17"/>
  <c r="T46" i="17"/>
  <c r="K46" i="17"/>
  <c r="L46" i="17" s="1"/>
  <c r="J46" i="17"/>
  <c r="H46" i="17"/>
  <c r="I46" i="17" s="1"/>
  <c r="E46" i="17"/>
  <c r="AT45" i="17"/>
  <c r="AS45" i="17"/>
  <c r="AR45" i="17"/>
  <c r="AP45" i="17"/>
  <c r="AG45" i="17"/>
  <c r="AA45" i="17"/>
  <c r="K45" i="17"/>
  <c r="H45" i="17"/>
  <c r="I45" i="17" s="1"/>
  <c r="J45" i="17" s="1"/>
  <c r="E45" i="17"/>
  <c r="AT44" i="17"/>
  <c r="AP44" i="17"/>
  <c r="AG44" i="17"/>
  <c r="AA44" i="17"/>
  <c r="H44" i="17"/>
  <c r="I44" i="17" s="1"/>
  <c r="J44" i="17" s="1"/>
  <c r="E44" i="17"/>
  <c r="B44" i="17"/>
  <c r="AS47" i="17" s="1"/>
  <c r="AT43" i="17"/>
  <c r="AP43" i="17"/>
  <c r="AG43" i="17"/>
  <c r="AA43" i="17"/>
  <c r="K43" i="17"/>
  <c r="L43" i="17" s="1"/>
  <c r="H43" i="17"/>
  <c r="I43" i="17" s="1"/>
  <c r="J43" i="17" s="1"/>
  <c r="E43" i="17"/>
  <c r="B43" i="17"/>
  <c r="AT42" i="17"/>
  <c r="AS42" i="17"/>
  <c r="AP42" i="17"/>
  <c r="AG42" i="17"/>
  <c r="AA42" i="17"/>
  <c r="I42" i="17"/>
  <c r="J42" i="17" s="1"/>
  <c r="H42" i="17"/>
  <c r="B42" i="17"/>
  <c r="K51" i="17" s="1"/>
  <c r="E38" i="17"/>
  <c r="AT37" i="17"/>
  <c r="AR37" i="17"/>
  <c r="AP37" i="17"/>
  <c r="AA37" i="17"/>
  <c r="T37" i="17"/>
  <c r="H37" i="17"/>
  <c r="I37" i="17" s="1"/>
  <c r="J37" i="17" s="1"/>
  <c r="E37" i="17"/>
  <c r="H36" i="17" s="1"/>
  <c r="I36" i="17" s="1"/>
  <c r="J36" i="17" s="1"/>
  <c r="AT36" i="17"/>
  <c r="AP36" i="17"/>
  <c r="AA36" i="17"/>
  <c r="K36" i="17"/>
  <c r="L36" i="17" s="1"/>
  <c r="E36" i="17"/>
  <c r="H35" i="17" s="1"/>
  <c r="I35" i="17" s="1"/>
  <c r="J35" i="17" s="1"/>
  <c r="AT35" i="17"/>
  <c r="AS35" i="17"/>
  <c r="AP35" i="17"/>
  <c r="AA35" i="17"/>
  <c r="E35" i="17"/>
  <c r="AT34" i="17"/>
  <c r="AP34" i="17"/>
  <c r="AA34" i="17"/>
  <c r="H34" i="17"/>
  <c r="I34" i="17" s="1"/>
  <c r="J34" i="17" s="1"/>
  <c r="E34" i="17"/>
  <c r="AT33" i="17"/>
  <c r="AS33" i="17"/>
  <c r="AP33" i="17"/>
  <c r="AA33" i="17"/>
  <c r="H33" i="17"/>
  <c r="I33" i="17" s="1"/>
  <c r="J33" i="17" s="1"/>
  <c r="E33" i="17"/>
  <c r="H32" i="17" s="1"/>
  <c r="I32" i="17" s="1"/>
  <c r="J32" i="17" s="1"/>
  <c r="AT32" i="17"/>
  <c r="AP32" i="17"/>
  <c r="AA32" i="17"/>
  <c r="K32" i="17"/>
  <c r="L32" i="17" s="1"/>
  <c r="E32" i="17"/>
  <c r="AT31" i="17"/>
  <c r="AS31" i="17"/>
  <c r="AP31" i="17"/>
  <c r="AA31" i="17"/>
  <c r="H31" i="17"/>
  <c r="I31" i="17" s="1"/>
  <c r="J31" i="17" s="1"/>
  <c r="E31" i="17"/>
  <c r="H30" i="17" s="1"/>
  <c r="I30" i="17" s="1"/>
  <c r="J30" i="17" s="1"/>
  <c r="AT30" i="17"/>
  <c r="AP30" i="17"/>
  <c r="AA30" i="17"/>
  <c r="E30" i="17"/>
  <c r="AT29" i="17"/>
  <c r="AS29" i="17"/>
  <c r="AP29" i="17"/>
  <c r="AA29" i="17"/>
  <c r="T29" i="17"/>
  <c r="H29" i="17"/>
  <c r="I29" i="17" s="1"/>
  <c r="J29" i="17" s="1"/>
  <c r="E29" i="17"/>
  <c r="AT28" i="17"/>
  <c r="AS28" i="17"/>
  <c r="AP28" i="17"/>
  <c r="AA28" i="17"/>
  <c r="H28" i="17"/>
  <c r="I28" i="17" s="1"/>
  <c r="J28" i="17" s="1"/>
  <c r="E28" i="17"/>
  <c r="B28" i="17"/>
  <c r="AS27" i="17" s="1"/>
  <c r="AT27" i="17"/>
  <c r="AP27" i="17"/>
  <c r="AA27" i="17"/>
  <c r="T27" i="17"/>
  <c r="J27" i="17"/>
  <c r="H27" i="17"/>
  <c r="I27" i="17" s="1"/>
  <c r="E27" i="17"/>
  <c r="B27" i="17"/>
  <c r="T33" i="17" s="1"/>
  <c r="AT26" i="17"/>
  <c r="AR26" i="17"/>
  <c r="AP26" i="17"/>
  <c r="AA26" i="17"/>
  <c r="T26" i="17"/>
  <c r="H26" i="17"/>
  <c r="I26" i="17" s="1"/>
  <c r="J26" i="17" s="1"/>
  <c r="B26" i="17"/>
  <c r="K31" i="17" s="1"/>
  <c r="L31" i="17" s="1"/>
  <c r="E148" i="16"/>
  <c r="AW147" i="16"/>
  <c r="AV147" i="16"/>
  <c r="AS147" i="16"/>
  <c r="AG147" i="16"/>
  <c r="H147" i="16"/>
  <c r="I147" i="16" s="1"/>
  <c r="J147" i="16" s="1"/>
  <c r="E147" i="16"/>
  <c r="H146" i="16" s="1"/>
  <c r="I146" i="16" s="1"/>
  <c r="J146" i="16" s="1"/>
  <c r="AW146" i="16"/>
  <c r="AS146" i="16"/>
  <c r="AG146" i="16"/>
  <c r="T146" i="16"/>
  <c r="E146" i="16"/>
  <c r="AW145" i="16"/>
  <c r="AV145" i="16"/>
  <c r="AS145" i="16"/>
  <c r="AG145" i="16"/>
  <c r="H145" i="16"/>
  <c r="I145" i="16" s="1"/>
  <c r="J145" i="16" s="1"/>
  <c r="E145" i="16"/>
  <c r="H144" i="16" s="1"/>
  <c r="I144" i="16" s="1"/>
  <c r="J144" i="16" s="1"/>
  <c r="AW144" i="16"/>
  <c r="AS144" i="16"/>
  <c r="AG144" i="16"/>
  <c r="E144" i="16"/>
  <c r="AW143" i="16"/>
  <c r="AV143" i="16"/>
  <c r="AS143" i="16"/>
  <c r="AG143" i="16"/>
  <c r="H143" i="16"/>
  <c r="I143" i="16" s="1"/>
  <c r="J143" i="16" s="1"/>
  <c r="E143" i="16"/>
  <c r="AW142" i="16"/>
  <c r="AS142" i="16"/>
  <c r="AG142" i="16"/>
  <c r="J142" i="16"/>
  <c r="I142" i="16"/>
  <c r="H142" i="16"/>
  <c r="E142" i="16"/>
  <c r="AW141" i="16"/>
  <c r="AV141" i="16"/>
  <c r="AS141" i="16"/>
  <c r="AG141" i="16"/>
  <c r="H141" i="16"/>
  <c r="I141" i="16" s="1"/>
  <c r="J141" i="16" s="1"/>
  <c r="E141" i="16"/>
  <c r="AW140" i="16"/>
  <c r="AU140" i="16"/>
  <c r="AS140" i="16"/>
  <c r="AG140" i="16"/>
  <c r="H140" i="16"/>
  <c r="I140" i="16" s="1"/>
  <c r="J140" i="16" s="1"/>
  <c r="E140" i="16"/>
  <c r="H139" i="16" s="1"/>
  <c r="I139" i="16" s="1"/>
  <c r="J139" i="16" s="1"/>
  <c r="AW139" i="16"/>
  <c r="AS139" i="16"/>
  <c r="AG139" i="16"/>
  <c r="T139" i="16"/>
  <c r="E139" i="16"/>
  <c r="H138" i="16" s="1"/>
  <c r="I138" i="16" s="1"/>
  <c r="J138" i="16" s="1"/>
  <c r="AW138" i="16"/>
  <c r="AS138" i="16"/>
  <c r="AG138" i="16"/>
  <c r="E138" i="16"/>
  <c r="B138" i="16"/>
  <c r="AV139" i="16" s="1"/>
  <c r="AW137" i="16"/>
  <c r="AS137" i="16"/>
  <c r="AG137" i="16"/>
  <c r="T137" i="16"/>
  <c r="J137" i="16"/>
  <c r="I137" i="16"/>
  <c r="H137" i="16"/>
  <c r="E137" i="16"/>
  <c r="B137" i="16"/>
  <c r="T145" i="16" s="1"/>
  <c r="AW136" i="16"/>
  <c r="AV136" i="16"/>
  <c r="AS136" i="16"/>
  <c r="AG136" i="16"/>
  <c r="H136" i="16"/>
  <c r="I136" i="16" s="1"/>
  <c r="J136" i="16" s="1"/>
  <c r="B136" i="16"/>
  <c r="AU144" i="16" s="1"/>
  <c r="E133" i="16"/>
  <c r="AZ132" i="16"/>
  <c r="AW132" i="16"/>
  <c r="AV132" i="16"/>
  <c r="AU132" i="16"/>
  <c r="AS132" i="16"/>
  <c r="AG132" i="16"/>
  <c r="H132" i="16"/>
  <c r="I132" i="16" s="1"/>
  <c r="J132" i="16" s="1"/>
  <c r="E132" i="16"/>
  <c r="H131" i="16" s="1"/>
  <c r="I131" i="16" s="1"/>
  <c r="J131" i="16" s="1"/>
  <c r="AZ131" i="16"/>
  <c r="AW131" i="16"/>
  <c r="AS131" i="16"/>
  <c r="AG131" i="16"/>
  <c r="E131" i="16"/>
  <c r="H130" i="16" s="1"/>
  <c r="I130" i="16" s="1"/>
  <c r="J130" i="16" s="1"/>
  <c r="AZ130" i="16"/>
  <c r="AW130" i="16"/>
  <c r="AS130" i="16"/>
  <c r="AG130" i="16"/>
  <c r="E130" i="16"/>
  <c r="AZ129" i="16"/>
  <c r="AW129" i="16"/>
  <c r="AS129" i="16"/>
  <c r="AG129" i="16"/>
  <c r="H129" i="16"/>
  <c r="I129" i="16" s="1"/>
  <c r="J129" i="16" s="1"/>
  <c r="E129" i="16"/>
  <c r="AZ128" i="16"/>
  <c r="AW128" i="16"/>
  <c r="AS128" i="16"/>
  <c r="AG128" i="16"/>
  <c r="I128" i="16"/>
  <c r="J128" i="16" s="1"/>
  <c r="H128" i="16"/>
  <c r="E128" i="16"/>
  <c r="AZ127" i="16"/>
  <c r="AW127" i="16"/>
  <c r="AV127" i="16"/>
  <c r="AU127" i="16"/>
  <c r="AS127" i="16"/>
  <c r="AG127" i="16"/>
  <c r="H127" i="16"/>
  <c r="I127" i="16" s="1"/>
  <c r="J127" i="16" s="1"/>
  <c r="E127" i="16"/>
  <c r="AZ126" i="16"/>
  <c r="AW126" i="16"/>
  <c r="AV126" i="16"/>
  <c r="AS126" i="16"/>
  <c r="AG126" i="16"/>
  <c r="H126" i="16"/>
  <c r="I126" i="16" s="1"/>
  <c r="J126" i="16" s="1"/>
  <c r="E126" i="16"/>
  <c r="AZ125" i="16"/>
  <c r="AW125" i="16"/>
  <c r="AS125" i="16"/>
  <c r="AG125" i="16"/>
  <c r="H125" i="16"/>
  <c r="I125" i="16" s="1"/>
  <c r="J125" i="16" s="1"/>
  <c r="E125" i="16"/>
  <c r="H124" i="16" s="1"/>
  <c r="I124" i="16" s="1"/>
  <c r="J124" i="16" s="1"/>
  <c r="AZ124" i="16"/>
  <c r="AW124" i="16"/>
  <c r="AS124" i="16"/>
  <c r="AG124" i="16"/>
  <c r="E124" i="16"/>
  <c r="AZ123" i="16"/>
  <c r="AW123" i="16"/>
  <c r="AV123" i="16"/>
  <c r="AS123" i="16"/>
  <c r="AG123" i="16"/>
  <c r="H123" i="16"/>
  <c r="I123" i="16" s="1"/>
  <c r="J123" i="16" s="1"/>
  <c r="E123" i="16"/>
  <c r="B123" i="16"/>
  <c r="AV131" i="16" s="1"/>
  <c r="AZ122" i="16"/>
  <c r="AW122" i="16"/>
  <c r="AV122" i="16"/>
  <c r="AU122" i="16"/>
  <c r="AS122" i="16"/>
  <c r="AG122" i="16"/>
  <c r="H122" i="16"/>
  <c r="I122" i="16" s="1"/>
  <c r="J122" i="16" s="1"/>
  <c r="E122" i="16"/>
  <c r="H121" i="16" s="1"/>
  <c r="I121" i="16" s="1"/>
  <c r="J121" i="16" s="1"/>
  <c r="B122" i="16"/>
  <c r="AZ121" i="16"/>
  <c r="AW121" i="16"/>
  <c r="AV121" i="16"/>
  <c r="AS121" i="16"/>
  <c r="AG121" i="16"/>
  <c r="B121" i="16"/>
  <c r="K129" i="16" s="1"/>
  <c r="L129" i="16" s="1"/>
  <c r="E117" i="16"/>
  <c r="H116" i="16" s="1"/>
  <c r="I116" i="16" s="1"/>
  <c r="J116" i="16" s="1"/>
  <c r="AW116" i="16"/>
  <c r="AS116" i="16"/>
  <c r="AG116" i="16"/>
  <c r="E116" i="16"/>
  <c r="AW115" i="16"/>
  <c r="AV115" i="16"/>
  <c r="AU115" i="16"/>
  <c r="AS115" i="16"/>
  <c r="AG115" i="16"/>
  <c r="I115" i="16"/>
  <c r="J115" i="16" s="1"/>
  <c r="H115" i="16"/>
  <c r="E115" i="16"/>
  <c r="AW114" i="16"/>
  <c r="AV114" i="16"/>
  <c r="AS114" i="16"/>
  <c r="AG114" i="16"/>
  <c r="H114" i="16"/>
  <c r="I114" i="16" s="1"/>
  <c r="J114" i="16" s="1"/>
  <c r="E114" i="16"/>
  <c r="AW113" i="16"/>
  <c r="AS113" i="16"/>
  <c r="AG113" i="16"/>
  <c r="T113" i="16"/>
  <c r="J113" i="16"/>
  <c r="I113" i="16"/>
  <c r="H113" i="16"/>
  <c r="E113" i="16"/>
  <c r="AW112" i="16"/>
  <c r="AS112" i="16"/>
  <c r="AG112" i="16"/>
  <c r="I112" i="16"/>
  <c r="J112" i="16" s="1"/>
  <c r="H112" i="16"/>
  <c r="E112" i="16"/>
  <c r="AW111" i="16"/>
  <c r="AV111" i="16"/>
  <c r="AS111" i="16"/>
  <c r="AG111" i="16"/>
  <c r="T111" i="16"/>
  <c r="H111" i="16"/>
  <c r="I111" i="16" s="1"/>
  <c r="J111" i="16" s="1"/>
  <c r="E111" i="16"/>
  <c r="AW110" i="16"/>
  <c r="AV110" i="16"/>
  <c r="AS110" i="16"/>
  <c r="AG110" i="16"/>
  <c r="H110" i="16"/>
  <c r="I110" i="16" s="1"/>
  <c r="J110" i="16" s="1"/>
  <c r="E110" i="16"/>
  <c r="H109" i="16" s="1"/>
  <c r="I109" i="16" s="1"/>
  <c r="J109" i="16" s="1"/>
  <c r="AW109" i="16"/>
  <c r="AS109" i="16"/>
  <c r="AG109" i="16"/>
  <c r="T109" i="16"/>
  <c r="R109" i="16"/>
  <c r="K109" i="16"/>
  <c r="L109" i="16" s="1"/>
  <c r="E109" i="16"/>
  <c r="H108" i="16" s="1"/>
  <c r="I108" i="16" s="1"/>
  <c r="J108" i="16" s="1"/>
  <c r="AW108" i="16"/>
  <c r="AU108" i="16"/>
  <c r="AS108" i="16"/>
  <c r="AG108" i="16"/>
  <c r="E108" i="16"/>
  <c r="H107" i="16" s="1"/>
  <c r="AW107" i="16"/>
  <c r="AS107" i="16"/>
  <c r="AG107" i="16"/>
  <c r="T107" i="16"/>
  <c r="K107" i="16"/>
  <c r="L107" i="16" s="1"/>
  <c r="I107" i="16"/>
  <c r="J107" i="16" s="1"/>
  <c r="E107" i="16"/>
  <c r="B107" i="16"/>
  <c r="AV113" i="16" s="1"/>
  <c r="AW106" i="16"/>
  <c r="AV106" i="16"/>
  <c r="AU106" i="16"/>
  <c r="AS106" i="16"/>
  <c r="AG106" i="16"/>
  <c r="J106" i="16"/>
  <c r="H106" i="16"/>
  <c r="I106" i="16" s="1"/>
  <c r="E106" i="16"/>
  <c r="H105" i="16" s="1"/>
  <c r="I105" i="16" s="1"/>
  <c r="J105" i="16" s="1"/>
  <c r="B106" i="16"/>
  <c r="T115" i="16" s="1"/>
  <c r="AW105" i="16"/>
  <c r="AV105" i="16"/>
  <c r="AS105" i="16"/>
  <c r="AG105" i="16"/>
  <c r="T105" i="16"/>
  <c r="B105" i="16"/>
  <c r="AU114" i="16" s="1"/>
  <c r="E101" i="16"/>
  <c r="AM100" i="16"/>
  <c r="I100" i="16"/>
  <c r="J100" i="16" s="1"/>
  <c r="H100" i="16"/>
  <c r="E100" i="16"/>
  <c r="H99" i="16" s="1"/>
  <c r="I99" i="16" s="1"/>
  <c r="AM99" i="16"/>
  <c r="AK99" i="16"/>
  <c r="J99" i="16"/>
  <c r="E99" i="16"/>
  <c r="AM98" i="16"/>
  <c r="H98" i="16"/>
  <c r="I98" i="16" s="1"/>
  <c r="J98" i="16" s="1"/>
  <c r="E98" i="16"/>
  <c r="AM97" i="16"/>
  <c r="H97" i="16"/>
  <c r="I97" i="16" s="1"/>
  <c r="J97" i="16" s="1"/>
  <c r="E97" i="16"/>
  <c r="H96" i="16" s="1"/>
  <c r="I96" i="16" s="1"/>
  <c r="J96" i="16" s="1"/>
  <c r="AM96" i="16"/>
  <c r="T96" i="16"/>
  <c r="E96" i="16"/>
  <c r="AM95" i="16"/>
  <c r="T95" i="16"/>
  <c r="H95" i="16"/>
  <c r="I95" i="16" s="1"/>
  <c r="J95" i="16" s="1"/>
  <c r="E95" i="16"/>
  <c r="H94" i="16" s="1"/>
  <c r="I94" i="16" s="1"/>
  <c r="J94" i="16" s="1"/>
  <c r="AM94" i="16"/>
  <c r="AL94" i="16"/>
  <c r="E94" i="16"/>
  <c r="AM93" i="16"/>
  <c r="AL93" i="16"/>
  <c r="T93" i="16"/>
  <c r="H93" i="16"/>
  <c r="I93" i="16" s="1"/>
  <c r="J93" i="16" s="1"/>
  <c r="E93" i="16"/>
  <c r="H92" i="16" s="1"/>
  <c r="I92" i="16" s="1"/>
  <c r="J92" i="16" s="1"/>
  <c r="AM92" i="16"/>
  <c r="AL92" i="16"/>
  <c r="AK92" i="16"/>
  <c r="E92" i="16"/>
  <c r="AM91" i="16"/>
  <c r="T91" i="16"/>
  <c r="K91" i="16"/>
  <c r="L91" i="16" s="1"/>
  <c r="H91" i="16"/>
  <c r="I91" i="16" s="1"/>
  <c r="J91" i="16" s="1"/>
  <c r="E91" i="16"/>
  <c r="H90" i="16" s="1"/>
  <c r="I90" i="16" s="1"/>
  <c r="J90" i="16" s="1"/>
  <c r="B91" i="16"/>
  <c r="AL90" i="16" s="1"/>
  <c r="AM90" i="16"/>
  <c r="K90" i="16"/>
  <c r="L90" i="16" s="1"/>
  <c r="E90" i="16"/>
  <c r="B90" i="16"/>
  <c r="T90" i="16" s="1"/>
  <c r="AM89" i="16"/>
  <c r="AL89" i="16"/>
  <c r="T89" i="16"/>
  <c r="H89" i="16"/>
  <c r="I89" i="16" s="1"/>
  <c r="J89" i="16" s="1"/>
  <c r="B89" i="16"/>
  <c r="K93" i="16" s="1"/>
  <c r="L93" i="16" s="1"/>
  <c r="E85" i="16"/>
  <c r="AT84" i="16"/>
  <c r="AS84" i="16"/>
  <c r="AP84" i="16"/>
  <c r="AA84" i="16"/>
  <c r="T84" i="16"/>
  <c r="H84" i="16"/>
  <c r="I84" i="16" s="1"/>
  <c r="J84" i="16" s="1"/>
  <c r="E84" i="16"/>
  <c r="AT83" i="16"/>
  <c r="AS83" i="16"/>
  <c r="AR83" i="16"/>
  <c r="AP83" i="16"/>
  <c r="AA83" i="16"/>
  <c r="T83" i="16"/>
  <c r="I83" i="16"/>
  <c r="J83" i="16" s="1"/>
  <c r="H83" i="16"/>
  <c r="E83" i="16"/>
  <c r="AT82" i="16"/>
  <c r="AP82" i="16"/>
  <c r="AA82" i="16"/>
  <c r="T82" i="16"/>
  <c r="L82" i="16"/>
  <c r="H82" i="16"/>
  <c r="I82" i="16" s="1"/>
  <c r="J82" i="16" s="1"/>
  <c r="E82" i="16"/>
  <c r="H81" i="16" s="1"/>
  <c r="I81" i="16" s="1"/>
  <c r="J81" i="16" s="1"/>
  <c r="AT81" i="16"/>
  <c r="AP81" i="16"/>
  <c r="AA81" i="16"/>
  <c r="T81" i="16"/>
  <c r="E81" i="16"/>
  <c r="AT80" i="16"/>
  <c r="AS80" i="16"/>
  <c r="AP80" i="16"/>
  <c r="AA80" i="16"/>
  <c r="H80" i="16"/>
  <c r="I80" i="16" s="1"/>
  <c r="J80" i="16" s="1"/>
  <c r="E80" i="16"/>
  <c r="AT79" i="16"/>
  <c r="AS79" i="16"/>
  <c r="AP79" i="16"/>
  <c r="AA79" i="16"/>
  <c r="T79" i="16"/>
  <c r="H79" i="16"/>
  <c r="I79" i="16" s="1"/>
  <c r="J79" i="16" s="1"/>
  <c r="E79" i="16"/>
  <c r="AT78" i="16"/>
  <c r="AP78" i="16"/>
  <c r="AA78" i="16"/>
  <c r="T78" i="16"/>
  <c r="H78" i="16"/>
  <c r="I78" i="16" s="1"/>
  <c r="J78" i="16" s="1"/>
  <c r="E78" i="16"/>
  <c r="H77" i="16" s="1"/>
  <c r="I77" i="16" s="1"/>
  <c r="J77" i="16" s="1"/>
  <c r="AT77" i="16"/>
  <c r="AP77" i="16"/>
  <c r="AA77" i="16"/>
  <c r="T77" i="16"/>
  <c r="E77" i="16"/>
  <c r="AT76" i="16"/>
  <c r="AS76" i="16"/>
  <c r="AP76" i="16"/>
  <c r="AA76" i="16"/>
  <c r="T76" i="16"/>
  <c r="I76" i="16"/>
  <c r="J76" i="16" s="1"/>
  <c r="H76" i="16"/>
  <c r="E76" i="16"/>
  <c r="H75" i="16" s="1"/>
  <c r="AT75" i="16"/>
  <c r="AP75" i="16"/>
  <c r="AA75" i="16"/>
  <c r="T75" i="16"/>
  <c r="I75" i="16"/>
  <c r="J75" i="16" s="1"/>
  <c r="E75" i="16"/>
  <c r="B75" i="16"/>
  <c r="AS75" i="16" s="1"/>
  <c r="AT74" i="16"/>
  <c r="AS74" i="16"/>
  <c r="AP74" i="16"/>
  <c r="AA74" i="16"/>
  <c r="T74" i="16"/>
  <c r="H74" i="16"/>
  <c r="I74" i="16" s="1"/>
  <c r="J74" i="16" s="1"/>
  <c r="E74" i="16"/>
  <c r="B74" i="16"/>
  <c r="T80" i="16" s="1"/>
  <c r="AT73" i="16"/>
  <c r="AS73" i="16"/>
  <c r="AP73" i="16"/>
  <c r="AA73" i="16"/>
  <c r="T73" i="16"/>
  <c r="H73" i="16"/>
  <c r="I73" i="16" s="1"/>
  <c r="J73" i="16" s="1"/>
  <c r="B73" i="16"/>
  <c r="K82" i="16" s="1"/>
  <c r="E70" i="16"/>
  <c r="H69" i="16" s="1"/>
  <c r="AT69" i="16"/>
  <c r="AP69" i="16"/>
  <c r="AA69" i="16"/>
  <c r="J69" i="16"/>
  <c r="I69" i="16"/>
  <c r="E69" i="16"/>
  <c r="AT68" i="16"/>
  <c r="AS68" i="16"/>
  <c r="AR68" i="16"/>
  <c r="AP68" i="16"/>
  <c r="AA68" i="16"/>
  <c r="T68" i="16"/>
  <c r="H68" i="16"/>
  <c r="I68" i="16" s="1"/>
  <c r="J68" i="16" s="1"/>
  <c r="E68" i="16"/>
  <c r="AT67" i="16"/>
  <c r="AS67" i="16"/>
  <c r="AR67" i="16"/>
  <c r="AP67" i="16"/>
  <c r="AA67" i="16"/>
  <c r="T67" i="16"/>
  <c r="H67" i="16"/>
  <c r="I67" i="16" s="1"/>
  <c r="J67" i="16" s="1"/>
  <c r="E67" i="16"/>
  <c r="H66" i="16" s="1"/>
  <c r="I66" i="16" s="1"/>
  <c r="J66" i="16" s="1"/>
  <c r="AT66" i="16"/>
  <c r="AR66" i="16"/>
  <c r="AP66" i="16"/>
  <c r="AA66" i="16"/>
  <c r="K66" i="16"/>
  <c r="L66" i="16" s="1"/>
  <c r="E66" i="16"/>
  <c r="H65" i="16" s="1"/>
  <c r="I65" i="16" s="1"/>
  <c r="AT65" i="16"/>
  <c r="AP65" i="16"/>
  <c r="AA65" i="16"/>
  <c r="K65" i="16"/>
  <c r="L65" i="16" s="1"/>
  <c r="J65" i="16"/>
  <c r="E65" i="16"/>
  <c r="AT64" i="16"/>
  <c r="AS64" i="16"/>
  <c r="AP64" i="16"/>
  <c r="AA64" i="16"/>
  <c r="T64" i="16"/>
  <c r="H64" i="16"/>
  <c r="I64" i="16" s="1"/>
  <c r="J64" i="16" s="1"/>
  <c r="E64" i="16"/>
  <c r="AT63" i="16"/>
  <c r="AS63" i="16"/>
  <c r="AR63" i="16"/>
  <c r="AP63" i="16"/>
  <c r="AA63" i="16"/>
  <c r="T63" i="16"/>
  <c r="H63" i="16"/>
  <c r="I63" i="16" s="1"/>
  <c r="J63" i="16" s="1"/>
  <c r="E63" i="16"/>
  <c r="AT62" i="16"/>
  <c r="AR62" i="16"/>
  <c r="AP62" i="16"/>
  <c r="AA62" i="16"/>
  <c r="K62" i="16"/>
  <c r="L62" i="16" s="1"/>
  <c r="H62" i="16"/>
  <c r="I62" i="16" s="1"/>
  <c r="J62" i="16" s="1"/>
  <c r="E62" i="16"/>
  <c r="H61" i="16" s="1"/>
  <c r="I61" i="16" s="1"/>
  <c r="J61" i="16" s="1"/>
  <c r="AT61" i="16"/>
  <c r="AR61" i="16"/>
  <c r="AP61" i="16"/>
  <c r="AA61" i="16"/>
  <c r="K61" i="16"/>
  <c r="L61" i="16" s="1"/>
  <c r="E61" i="16"/>
  <c r="AT60" i="16"/>
  <c r="AP60" i="16"/>
  <c r="AA60" i="16"/>
  <c r="T60" i="16"/>
  <c r="R60" i="16"/>
  <c r="K60" i="16"/>
  <c r="L60" i="16" s="1"/>
  <c r="I60" i="16"/>
  <c r="J60" i="16" s="1"/>
  <c r="H60" i="16"/>
  <c r="E60" i="16"/>
  <c r="B60" i="16"/>
  <c r="AS69" i="16" s="1"/>
  <c r="AT59" i="16"/>
  <c r="AS59" i="16"/>
  <c r="AR59" i="16"/>
  <c r="AP59" i="16"/>
  <c r="AA59" i="16"/>
  <c r="K59" i="16"/>
  <c r="L59" i="16" s="1"/>
  <c r="H59" i="16"/>
  <c r="I59" i="16" s="1"/>
  <c r="J59" i="16" s="1"/>
  <c r="E59" i="16"/>
  <c r="H58" i="16" s="1"/>
  <c r="B59" i="16"/>
  <c r="T59" i="16" s="1"/>
  <c r="AT58" i="16"/>
  <c r="AP58" i="16"/>
  <c r="AA58" i="16"/>
  <c r="O58" i="16"/>
  <c r="L58" i="16"/>
  <c r="R58" i="16" s="1"/>
  <c r="K58" i="16"/>
  <c r="J58" i="16"/>
  <c r="I58" i="16"/>
  <c r="B58" i="16"/>
  <c r="AR69" i="16" s="1"/>
  <c r="E54" i="16"/>
  <c r="H53" i="16" s="1"/>
  <c r="I53" i="16" s="1"/>
  <c r="J53" i="16" s="1"/>
  <c r="AT53" i="16"/>
  <c r="AP53" i="16"/>
  <c r="AG53" i="16"/>
  <c r="AA53" i="16"/>
  <c r="K53" i="16"/>
  <c r="E53" i="16"/>
  <c r="AT52" i="16"/>
  <c r="AS52" i="16"/>
  <c r="AR52" i="16"/>
  <c r="AP52" i="16"/>
  <c r="AG52" i="16"/>
  <c r="AA52" i="16"/>
  <c r="K52" i="16"/>
  <c r="L52" i="16" s="1"/>
  <c r="J52" i="16"/>
  <c r="I52" i="16"/>
  <c r="H52" i="16"/>
  <c r="E52" i="16"/>
  <c r="H51" i="16" s="1"/>
  <c r="I51" i="16" s="1"/>
  <c r="J51" i="16" s="1"/>
  <c r="AT51" i="16"/>
  <c r="AP51" i="16"/>
  <c r="AG51" i="16"/>
  <c r="AA51" i="16"/>
  <c r="L51" i="16"/>
  <c r="K51" i="16"/>
  <c r="E51" i="16"/>
  <c r="H50" i="16" s="1"/>
  <c r="I50" i="16" s="1"/>
  <c r="J50" i="16" s="1"/>
  <c r="AT50" i="16"/>
  <c r="AP50" i="16"/>
  <c r="AG50" i="16"/>
  <c r="AA50" i="16"/>
  <c r="K50" i="16"/>
  <c r="E50" i="16"/>
  <c r="AT49" i="16"/>
  <c r="AS49" i="16"/>
  <c r="AR49" i="16"/>
  <c r="AP49" i="16"/>
  <c r="AG49" i="16"/>
  <c r="AA49" i="16"/>
  <c r="K49" i="16"/>
  <c r="I49" i="16"/>
  <c r="J49" i="16" s="1"/>
  <c r="H49" i="16"/>
  <c r="E49" i="16"/>
  <c r="H48" i="16" s="1"/>
  <c r="I48" i="16" s="1"/>
  <c r="J48" i="16" s="1"/>
  <c r="AT48" i="16"/>
  <c r="AP48" i="16"/>
  <c r="AG48" i="16"/>
  <c r="AA48" i="16"/>
  <c r="K48" i="16"/>
  <c r="E48" i="16"/>
  <c r="AT47" i="16"/>
  <c r="AS47" i="16"/>
  <c r="AP47" i="16"/>
  <c r="AG47" i="16"/>
  <c r="AA47" i="16"/>
  <c r="I47" i="16"/>
  <c r="J47" i="16" s="1"/>
  <c r="H47" i="16"/>
  <c r="E47" i="16"/>
  <c r="AT46" i="16"/>
  <c r="AS46" i="16"/>
  <c r="AR46" i="16"/>
  <c r="AP46" i="16"/>
  <c r="AG46" i="16"/>
  <c r="AA46" i="16"/>
  <c r="K46" i="16"/>
  <c r="I46" i="16"/>
  <c r="J46" i="16" s="1"/>
  <c r="H46" i="16"/>
  <c r="E46" i="16"/>
  <c r="H45" i="16" s="1"/>
  <c r="I45" i="16" s="1"/>
  <c r="AT45" i="16"/>
  <c r="AP45" i="16"/>
  <c r="AG45" i="16"/>
  <c r="AA45" i="16"/>
  <c r="K45" i="16"/>
  <c r="L45" i="16" s="1"/>
  <c r="J45" i="16"/>
  <c r="E45" i="16"/>
  <c r="AT44" i="16"/>
  <c r="AS44" i="16"/>
  <c r="AP44" i="16"/>
  <c r="AG44" i="16"/>
  <c r="AA44" i="16"/>
  <c r="I44" i="16"/>
  <c r="J44" i="16" s="1"/>
  <c r="H44" i="16"/>
  <c r="E44" i="16"/>
  <c r="B44" i="16"/>
  <c r="AS48" i="16" s="1"/>
  <c r="AT43" i="16"/>
  <c r="AS43" i="16"/>
  <c r="AR43" i="16"/>
  <c r="AP43" i="16"/>
  <c r="AG43" i="16"/>
  <c r="AA43" i="16"/>
  <c r="K43" i="16"/>
  <c r="I43" i="16"/>
  <c r="J43" i="16" s="1"/>
  <c r="H43" i="16"/>
  <c r="E43" i="16"/>
  <c r="H42" i="16" s="1"/>
  <c r="I42" i="16" s="1"/>
  <c r="J42" i="16" s="1"/>
  <c r="B43" i="16"/>
  <c r="AT42" i="16"/>
  <c r="AP42" i="16"/>
  <c r="AG42" i="16"/>
  <c r="AA42" i="16"/>
  <c r="L42" i="16"/>
  <c r="K42" i="16"/>
  <c r="B42" i="16"/>
  <c r="AR48" i="16" s="1"/>
  <c r="E38" i="16"/>
  <c r="H37" i="16" s="1"/>
  <c r="I37" i="16" s="1"/>
  <c r="J37" i="16" s="1"/>
  <c r="AT37" i="16"/>
  <c r="AP37" i="16"/>
  <c r="AA37" i="16"/>
  <c r="T37" i="16"/>
  <c r="K37" i="16"/>
  <c r="L37" i="16" s="1"/>
  <c r="E37" i="16"/>
  <c r="H36" i="16" s="1"/>
  <c r="I36" i="16" s="1"/>
  <c r="J36" i="16" s="1"/>
  <c r="AT36" i="16"/>
  <c r="AP36" i="16"/>
  <c r="AA36" i="16"/>
  <c r="E36" i="16"/>
  <c r="H35" i="16" s="1"/>
  <c r="I35" i="16" s="1"/>
  <c r="J35" i="16" s="1"/>
  <c r="AT35" i="16"/>
  <c r="AP35" i="16"/>
  <c r="AA35" i="16"/>
  <c r="K35" i="16"/>
  <c r="L35" i="16" s="1"/>
  <c r="E35" i="16"/>
  <c r="AT34" i="16"/>
  <c r="AS34" i="16"/>
  <c r="AP34" i="16"/>
  <c r="AA34" i="16"/>
  <c r="T34" i="16"/>
  <c r="H34" i="16"/>
  <c r="I34" i="16" s="1"/>
  <c r="J34" i="16" s="1"/>
  <c r="E34" i="16"/>
  <c r="AT33" i="16"/>
  <c r="AS33" i="16"/>
  <c r="AP33" i="16"/>
  <c r="AA33" i="16"/>
  <c r="T33" i="16"/>
  <c r="H33" i="16"/>
  <c r="I33" i="16" s="1"/>
  <c r="J33" i="16" s="1"/>
  <c r="E33" i="16"/>
  <c r="H32" i="16" s="1"/>
  <c r="I32" i="16" s="1"/>
  <c r="J32" i="16" s="1"/>
  <c r="AT32" i="16"/>
  <c r="AR32" i="16"/>
  <c r="AP32" i="16"/>
  <c r="AA32" i="16"/>
  <c r="K32" i="16"/>
  <c r="L32" i="16" s="1"/>
  <c r="E32" i="16"/>
  <c r="H31" i="16" s="1"/>
  <c r="I31" i="16" s="1"/>
  <c r="AT31" i="16"/>
  <c r="AP31" i="16"/>
  <c r="AA31" i="16"/>
  <c r="K31" i="16"/>
  <c r="L31" i="16" s="1"/>
  <c r="J31" i="16"/>
  <c r="E31" i="16"/>
  <c r="AT30" i="16"/>
  <c r="AS30" i="16"/>
  <c r="AP30" i="16"/>
  <c r="AA30" i="16"/>
  <c r="T30" i="16"/>
  <c r="I30" i="16"/>
  <c r="J30" i="16" s="1"/>
  <c r="H30" i="16"/>
  <c r="E30" i="16"/>
  <c r="AT29" i="16"/>
  <c r="AS29" i="16"/>
  <c r="AR29" i="16"/>
  <c r="AP29" i="16"/>
  <c r="AA29" i="16"/>
  <c r="H29" i="16"/>
  <c r="I29" i="16" s="1"/>
  <c r="J29" i="16" s="1"/>
  <c r="E29" i="16"/>
  <c r="AT28" i="16"/>
  <c r="AS28" i="16"/>
  <c r="AR28" i="16"/>
  <c r="AP28" i="16"/>
  <c r="AA28" i="16"/>
  <c r="K28" i="16"/>
  <c r="L28" i="16" s="1"/>
  <c r="H28" i="16"/>
  <c r="I28" i="16" s="1"/>
  <c r="J28" i="16" s="1"/>
  <c r="E28" i="16"/>
  <c r="H27" i="16" s="1"/>
  <c r="I27" i="16" s="1"/>
  <c r="J27" i="16" s="1"/>
  <c r="B28" i="16"/>
  <c r="AS35" i="16" s="1"/>
  <c r="AT27" i="16"/>
  <c r="AR27" i="16"/>
  <c r="AP27" i="16"/>
  <c r="AA27" i="16"/>
  <c r="E27" i="16"/>
  <c r="H26" i="16" s="1"/>
  <c r="I26" i="16" s="1"/>
  <c r="J26" i="16" s="1"/>
  <c r="B27" i="16"/>
  <c r="T29" i="16" s="1"/>
  <c r="AT26" i="16"/>
  <c r="AS26" i="16"/>
  <c r="AP26" i="16"/>
  <c r="AA26" i="16"/>
  <c r="T26" i="16"/>
  <c r="K26" i="16"/>
  <c r="L26" i="16" s="1"/>
  <c r="B26" i="16"/>
  <c r="K27" i="16" s="1"/>
  <c r="L27" i="16" s="1"/>
  <c r="E148" i="14"/>
  <c r="H147" i="14" s="1"/>
  <c r="AW147" i="14"/>
  <c r="AS147" i="14"/>
  <c r="AG147" i="14"/>
  <c r="J147" i="14"/>
  <c r="I147" i="14"/>
  <c r="E147" i="14"/>
  <c r="AW146" i="14"/>
  <c r="AV146" i="14"/>
  <c r="AU146" i="14"/>
  <c r="AS146" i="14"/>
  <c r="AG146" i="14"/>
  <c r="H146" i="14"/>
  <c r="I146" i="14" s="1"/>
  <c r="J146" i="14" s="1"/>
  <c r="E146" i="14"/>
  <c r="AW145" i="14"/>
  <c r="AS145" i="14"/>
  <c r="AG145" i="14"/>
  <c r="T145" i="14"/>
  <c r="H145" i="14"/>
  <c r="I145" i="14" s="1"/>
  <c r="J145" i="14" s="1"/>
  <c r="E145" i="14"/>
  <c r="H144" i="14" s="1"/>
  <c r="I144" i="14" s="1"/>
  <c r="J144" i="14" s="1"/>
  <c r="AW144" i="14"/>
  <c r="AU144" i="14"/>
  <c r="AS144" i="14"/>
  <c r="AG144" i="14"/>
  <c r="E144" i="14"/>
  <c r="H143" i="14" s="1"/>
  <c r="I143" i="14" s="1"/>
  <c r="AW143" i="14"/>
  <c r="AS143" i="14"/>
  <c r="AG143" i="14"/>
  <c r="K143" i="14"/>
  <c r="L143" i="14" s="1"/>
  <c r="J143" i="14"/>
  <c r="E143" i="14"/>
  <c r="AW142" i="14"/>
  <c r="AV142" i="14"/>
  <c r="AS142" i="14"/>
  <c r="AG142" i="14"/>
  <c r="T142" i="14"/>
  <c r="H142" i="14"/>
  <c r="I142" i="14" s="1"/>
  <c r="J142" i="14" s="1"/>
  <c r="E142" i="14"/>
  <c r="AW141" i="14"/>
  <c r="AU141" i="14"/>
  <c r="AS141" i="14"/>
  <c r="AG141" i="14"/>
  <c r="T141" i="14"/>
  <c r="H141" i="14"/>
  <c r="I141" i="14" s="1"/>
  <c r="J141" i="14" s="1"/>
  <c r="E141" i="14"/>
  <c r="AW140" i="14"/>
  <c r="AU140" i="14"/>
  <c r="AS140" i="14"/>
  <c r="AG140" i="14"/>
  <c r="K140" i="14"/>
  <c r="L140" i="14" s="1"/>
  <c r="H140" i="14"/>
  <c r="I140" i="14" s="1"/>
  <c r="J140" i="14" s="1"/>
  <c r="E140" i="14"/>
  <c r="H139" i="14" s="1"/>
  <c r="I139" i="14" s="1"/>
  <c r="J139" i="14" s="1"/>
  <c r="AW139" i="14"/>
  <c r="AS139" i="14"/>
  <c r="AG139" i="14"/>
  <c r="K139" i="14"/>
  <c r="L139" i="14" s="1"/>
  <c r="E139" i="14"/>
  <c r="AW138" i="14"/>
  <c r="AS138" i="14"/>
  <c r="AG138" i="14"/>
  <c r="I138" i="14"/>
  <c r="J138" i="14" s="1"/>
  <c r="H138" i="14"/>
  <c r="E138" i="14"/>
  <c r="B138" i="14"/>
  <c r="AV147" i="14" s="1"/>
  <c r="AW137" i="14"/>
  <c r="AV137" i="14"/>
  <c r="AS137" i="14"/>
  <c r="AG137" i="14"/>
  <c r="H137" i="14"/>
  <c r="I137" i="14" s="1"/>
  <c r="J137" i="14" s="1"/>
  <c r="E137" i="14"/>
  <c r="H136" i="14" s="1"/>
  <c r="I136" i="14" s="1"/>
  <c r="J136" i="14" s="1"/>
  <c r="B137" i="14"/>
  <c r="T137" i="14" s="1"/>
  <c r="AW136" i="14"/>
  <c r="AV136" i="14"/>
  <c r="AS136" i="14"/>
  <c r="AG136" i="14"/>
  <c r="B136" i="14"/>
  <c r="AU147" i="14" s="1"/>
  <c r="E133" i="14"/>
  <c r="AZ132" i="14"/>
  <c r="AW132" i="14"/>
  <c r="AS132" i="14"/>
  <c r="AG132" i="14"/>
  <c r="T132" i="14"/>
  <c r="H132" i="14"/>
  <c r="I132" i="14" s="1"/>
  <c r="J132" i="14" s="1"/>
  <c r="E132" i="14"/>
  <c r="H131" i="14" s="1"/>
  <c r="AZ131" i="14"/>
  <c r="AW131" i="14"/>
  <c r="AV131" i="14"/>
  <c r="AS131" i="14"/>
  <c r="AG131" i="14"/>
  <c r="T131" i="14"/>
  <c r="J131" i="14"/>
  <c r="I131" i="14"/>
  <c r="E131" i="14"/>
  <c r="AZ130" i="14"/>
  <c r="AW130" i="14"/>
  <c r="AS130" i="14"/>
  <c r="AG130" i="14"/>
  <c r="I130" i="14"/>
  <c r="J130" i="14" s="1"/>
  <c r="H130" i="14"/>
  <c r="E130" i="14"/>
  <c r="AZ129" i="14"/>
  <c r="AW129" i="14"/>
  <c r="AS129" i="14"/>
  <c r="AG129" i="14"/>
  <c r="I129" i="14"/>
  <c r="J129" i="14" s="1"/>
  <c r="H129" i="14"/>
  <c r="E129" i="14"/>
  <c r="AZ128" i="14"/>
  <c r="AW128" i="14"/>
  <c r="AS128" i="14"/>
  <c r="AG128" i="14"/>
  <c r="K128" i="14"/>
  <c r="L128" i="14" s="1"/>
  <c r="H128" i="14"/>
  <c r="I128" i="14" s="1"/>
  <c r="J128" i="14" s="1"/>
  <c r="E128" i="14"/>
  <c r="AZ127" i="14"/>
  <c r="AW127" i="14"/>
  <c r="AS127" i="14"/>
  <c r="AG127" i="14"/>
  <c r="T127" i="14"/>
  <c r="K127" i="14"/>
  <c r="L127" i="14" s="1"/>
  <c r="I127" i="14"/>
  <c r="J127" i="14" s="1"/>
  <c r="H127" i="14"/>
  <c r="E127" i="14"/>
  <c r="AZ126" i="14"/>
  <c r="AW126" i="14"/>
  <c r="AV126" i="14"/>
  <c r="AU126" i="14"/>
  <c r="AS126" i="14"/>
  <c r="AG126" i="14"/>
  <c r="K126" i="14"/>
  <c r="L126" i="14" s="1"/>
  <c r="H126" i="14"/>
  <c r="I126" i="14" s="1"/>
  <c r="J126" i="14" s="1"/>
  <c r="E126" i="14"/>
  <c r="H125" i="14" s="1"/>
  <c r="I125" i="14" s="1"/>
  <c r="J125" i="14" s="1"/>
  <c r="AZ125" i="14"/>
  <c r="AW125" i="14"/>
  <c r="AU125" i="14"/>
  <c r="AS125" i="14"/>
  <c r="AG125" i="14"/>
  <c r="E125" i="14"/>
  <c r="AZ124" i="14"/>
  <c r="AW124" i="14"/>
  <c r="AV124" i="14"/>
  <c r="AS124" i="14"/>
  <c r="AG124" i="14"/>
  <c r="H124" i="14"/>
  <c r="I124" i="14" s="1"/>
  <c r="J124" i="14" s="1"/>
  <c r="E124" i="14"/>
  <c r="AZ123" i="14"/>
  <c r="AW123" i="14"/>
  <c r="AS123" i="14"/>
  <c r="AG123" i="14"/>
  <c r="K123" i="14"/>
  <c r="L123" i="14" s="1"/>
  <c r="H123" i="14"/>
  <c r="I123" i="14" s="1"/>
  <c r="J123" i="14" s="1"/>
  <c r="E123" i="14"/>
  <c r="B123" i="14"/>
  <c r="AV123" i="14" s="1"/>
  <c r="AZ122" i="14"/>
  <c r="AW122" i="14"/>
  <c r="AS122" i="14"/>
  <c r="AG122" i="14"/>
  <c r="T122" i="14"/>
  <c r="K122" i="14"/>
  <c r="L122" i="14" s="1"/>
  <c r="I122" i="14"/>
  <c r="J122" i="14" s="1"/>
  <c r="H122" i="14"/>
  <c r="E122" i="14"/>
  <c r="B122" i="14"/>
  <c r="T124" i="14" s="1"/>
  <c r="AZ121" i="14"/>
  <c r="AW121" i="14"/>
  <c r="AV121" i="14"/>
  <c r="AS121" i="14"/>
  <c r="AG121" i="14"/>
  <c r="T121" i="14"/>
  <c r="I121" i="14"/>
  <c r="J121" i="14" s="1"/>
  <c r="H121" i="14"/>
  <c r="B121" i="14"/>
  <c r="AU131" i="14" s="1"/>
  <c r="E117" i="14"/>
  <c r="AW116" i="14"/>
  <c r="AV116" i="14"/>
  <c r="AS116" i="14"/>
  <c r="AG116" i="14"/>
  <c r="T116" i="14"/>
  <c r="H116" i="14"/>
  <c r="I116" i="14" s="1"/>
  <c r="J116" i="14" s="1"/>
  <c r="E116" i="14"/>
  <c r="AW115" i="14"/>
  <c r="AS115" i="14"/>
  <c r="AG115" i="14"/>
  <c r="T115" i="14"/>
  <c r="I115" i="14"/>
  <c r="J115" i="14" s="1"/>
  <c r="H115" i="14"/>
  <c r="E115" i="14"/>
  <c r="AW114" i="14"/>
  <c r="AV114" i="14"/>
  <c r="AU114" i="14"/>
  <c r="AS114" i="14"/>
  <c r="AG114" i="14"/>
  <c r="K114" i="14"/>
  <c r="L114" i="14" s="1"/>
  <c r="H114" i="14"/>
  <c r="I114" i="14" s="1"/>
  <c r="J114" i="14" s="1"/>
  <c r="E114" i="14"/>
  <c r="H113" i="14" s="1"/>
  <c r="I113" i="14" s="1"/>
  <c r="J113" i="14" s="1"/>
  <c r="AW113" i="14"/>
  <c r="AS113" i="14"/>
  <c r="AG113" i="14"/>
  <c r="L113" i="14"/>
  <c r="K113" i="14"/>
  <c r="E113" i="14"/>
  <c r="H112" i="14" s="1"/>
  <c r="I112" i="14" s="1"/>
  <c r="J112" i="14" s="1"/>
  <c r="AW112" i="14"/>
  <c r="AS112" i="14"/>
  <c r="AG112" i="14"/>
  <c r="E112" i="14"/>
  <c r="AW111" i="14"/>
  <c r="AU111" i="14"/>
  <c r="AS111" i="14"/>
  <c r="AG111" i="14"/>
  <c r="I111" i="14"/>
  <c r="J111" i="14" s="1"/>
  <c r="H111" i="14"/>
  <c r="E111" i="14"/>
  <c r="AW110" i="14"/>
  <c r="AV110" i="14"/>
  <c r="AU110" i="14"/>
  <c r="AS110" i="14"/>
  <c r="AG110" i="14"/>
  <c r="K110" i="14"/>
  <c r="L110" i="14" s="1"/>
  <c r="H110" i="14"/>
  <c r="I110" i="14" s="1"/>
  <c r="J110" i="14" s="1"/>
  <c r="E110" i="14"/>
  <c r="H109" i="14" s="1"/>
  <c r="I109" i="14" s="1"/>
  <c r="J109" i="14" s="1"/>
  <c r="AW109" i="14"/>
  <c r="AS109" i="14"/>
  <c r="AG109" i="14"/>
  <c r="L109" i="14"/>
  <c r="E109" i="14"/>
  <c r="AW108" i="14"/>
  <c r="AS108" i="14"/>
  <c r="AG108" i="14"/>
  <c r="H108" i="14"/>
  <c r="I108" i="14" s="1"/>
  <c r="J108" i="14" s="1"/>
  <c r="E108" i="14"/>
  <c r="AW107" i="14"/>
  <c r="AV107" i="14"/>
  <c r="AS107" i="14"/>
  <c r="AG107" i="14"/>
  <c r="H107" i="14"/>
  <c r="I107" i="14" s="1"/>
  <c r="J107" i="14" s="1"/>
  <c r="E107" i="14"/>
  <c r="B107" i="14"/>
  <c r="AV113" i="14" s="1"/>
  <c r="AW106" i="14"/>
  <c r="AV106" i="14"/>
  <c r="AS106" i="14"/>
  <c r="AG106" i="14"/>
  <c r="I106" i="14"/>
  <c r="J106" i="14" s="1"/>
  <c r="H106" i="14"/>
  <c r="E106" i="14"/>
  <c r="B106" i="14"/>
  <c r="T111" i="14" s="1"/>
  <c r="AW105" i="14"/>
  <c r="AV105" i="14"/>
  <c r="AS105" i="14"/>
  <c r="AG105" i="14"/>
  <c r="T105" i="14"/>
  <c r="K105" i="14"/>
  <c r="L105" i="14" s="1"/>
  <c r="H105" i="14"/>
  <c r="I105" i="14" s="1"/>
  <c r="J105" i="14" s="1"/>
  <c r="B105" i="14"/>
  <c r="K109" i="14" s="1"/>
  <c r="E101" i="14"/>
  <c r="AM100" i="14"/>
  <c r="AL100" i="14"/>
  <c r="T100" i="14"/>
  <c r="H100" i="14"/>
  <c r="I100" i="14" s="1"/>
  <c r="J100" i="14" s="1"/>
  <c r="E100" i="14"/>
  <c r="AM99" i="14"/>
  <c r="AK99" i="14"/>
  <c r="I99" i="14"/>
  <c r="J99" i="14" s="1"/>
  <c r="H99" i="14"/>
  <c r="E99" i="14"/>
  <c r="AM98" i="14"/>
  <c r="K98" i="14"/>
  <c r="L98" i="14" s="1"/>
  <c r="H98" i="14"/>
  <c r="I98" i="14" s="1"/>
  <c r="J98" i="14" s="1"/>
  <c r="E98" i="14"/>
  <c r="H97" i="14" s="1"/>
  <c r="I97" i="14" s="1"/>
  <c r="J97" i="14" s="1"/>
  <c r="AM97" i="14"/>
  <c r="E97" i="14"/>
  <c r="AM96" i="14"/>
  <c r="AK96" i="14"/>
  <c r="K96" i="14"/>
  <c r="L96" i="14" s="1"/>
  <c r="H96" i="14"/>
  <c r="I96" i="14" s="1"/>
  <c r="J96" i="14" s="1"/>
  <c r="E96" i="14"/>
  <c r="H95" i="14" s="1"/>
  <c r="I95" i="14" s="1"/>
  <c r="J95" i="14" s="1"/>
  <c r="AM95" i="14"/>
  <c r="E95" i="14"/>
  <c r="H94" i="14" s="1"/>
  <c r="I94" i="14" s="1"/>
  <c r="J94" i="14" s="1"/>
  <c r="AM94" i="14"/>
  <c r="E94" i="14"/>
  <c r="AM93" i="14"/>
  <c r="AK93" i="14"/>
  <c r="T93" i="14"/>
  <c r="H93" i="14"/>
  <c r="I93" i="14" s="1"/>
  <c r="J93" i="14" s="1"/>
  <c r="E93" i="14"/>
  <c r="AM92" i="14"/>
  <c r="AK92" i="14"/>
  <c r="H92" i="14"/>
  <c r="I92" i="14" s="1"/>
  <c r="J92" i="14" s="1"/>
  <c r="E92" i="14"/>
  <c r="H91" i="14" s="1"/>
  <c r="I91" i="14" s="1"/>
  <c r="J91" i="14" s="1"/>
  <c r="AM91" i="14"/>
  <c r="AL91" i="14"/>
  <c r="E91" i="14"/>
  <c r="H90" i="14" s="1"/>
  <c r="I90" i="14" s="1"/>
  <c r="B91" i="14"/>
  <c r="AM90" i="14"/>
  <c r="J90" i="14"/>
  <c r="E90" i="14"/>
  <c r="B90" i="14"/>
  <c r="T99" i="14" s="1"/>
  <c r="AM89" i="14"/>
  <c r="T89" i="14"/>
  <c r="L89" i="14"/>
  <c r="R89" i="14" s="1"/>
  <c r="K89" i="14"/>
  <c r="H89" i="14"/>
  <c r="I89" i="14" s="1"/>
  <c r="J89" i="14" s="1"/>
  <c r="B89" i="14"/>
  <c r="AK91" i="14" s="1"/>
  <c r="E85" i="14"/>
  <c r="H84" i="14" s="1"/>
  <c r="I84" i="14" s="1"/>
  <c r="J84" i="14" s="1"/>
  <c r="AT84" i="14"/>
  <c r="AP84" i="14"/>
  <c r="AA84" i="14"/>
  <c r="T84" i="14"/>
  <c r="E84" i="14"/>
  <c r="AT83" i="14"/>
  <c r="AR83" i="14"/>
  <c r="AP83" i="14"/>
  <c r="AA83" i="14"/>
  <c r="K83" i="14"/>
  <c r="L83" i="14" s="1"/>
  <c r="H83" i="14"/>
  <c r="I83" i="14" s="1"/>
  <c r="J83" i="14" s="1"/>
  <c r="E83" i="14"/>
  <c r="H82" i="14" s="1"/>
  <c r="I82" i="14" s="1"/>
  <c r="J82" i="14" s="1"/>
  <c r="AT82" i="14"/>
  <c r="AP82" i="14"/>
  <c r="AA82" i="14"/>
  <c r="K82" i="14"/>
  <c r="L82" i="14" s="1"/>
  <c r="E82" i="14"/>
  <c r="H81" i="14" s="1"/>
  <c r="I81" i="14" s="1"/>
  <c r="J81" i="14" s="1"/>
  <c r="AT81" i="14"/>
  <c r="AP81" i="14"/>
  <c r="AA81" i="14"/>
  <c r="E81" i="14"/>
  <c r="AT80" i="14"/>
  <c r="AR80" i="14"/>
  <c r="AP80" i="14"/>
  <c r="AA80" i="14"/>
  <c r="J80" i="14"/>
  <c r="I80" i="14"/>
  <c r="H80" i="14"/>
  <c r="E80" i="14"/>
  <c r="AT79" i="14"/>
  <c r="AS79" i="14"/>
  <c r="AR79" i="14"/>
  <c r="AP79" i="14"/>
  <c r="AA79" i="14"/>
  <c r="K79" i="14"/>
  <c r="L79" i="14" s="1"/>
  <c r="H79" i="14"/>
  <c r="I79" i="14" s="1"/>
  <c r="J79" i="14" s="1"/>
  <c r="E79" i="14"/>
  <c r="H78" i="14" s="1"/>
  <c r="I78" i="14" s="1"/>
  <c r="J78" i="14" s="1"/>
  <c r="AT78" i="14"/>
  <c r="AP78" i="14"/>
  <c r="AA78" i="14"/>
  <c r="L78" i="14"/>
  <c r="K78" i="14"/>
  <c r="E78" i="14"/>
  <c r="H77" i="14" s="1"/>
  <c r="I77" i="14" s="1"/>
  <c r="J77" i="14" s="1"/>
  <c r="AT77" i="14"/>
  <c r="AP77" i="14"/>
  <c r="AA77" i="14"/>
  <c r="E77" i="14"/>
  <c r="H76" i="14" s="1"/>
  <c r="I76" i="14" s="1"/>
  <c r="J76" i="14" s="1"/>
  <c r="AT76" i="14"/>
  <c r="AS76" i="14"/>
  <c r="AP76" i="14"/>
  <c r="AA76" i="14"/>
  <c r="K76" i="14"/>
  <c r="L76" i="14" s="1"/>
  <c r="E76" i="14"/>
  <c r="AT75" i="14"/>
  <c r="AS75" i="14"/>
  <c r="AP75" i="14"/>
  <c r="AA75" i="14"/>
  <c r="T75" i="14"/>
  <c r="I75" i="14"/>
  <c r="J75" i="14" s="1"/>
  <c r="H75" i="14"/>
  <c r="E75" i="14"/>
  <c r="B75" i="14"/>
  <c r="AS82" i="14" s="1"/>
  <c r="AT74" i="14"/>
  <c r="AR74" i="14"/>
  <c r="AP74" i="14"/>
  <c r="AA74" i="14"/>
  <c r="H74" i="14"/>
  <c r="I74" i="14" s="1"/>
  <c r="J74" i="14" s="1"/>
  <c r="E74" i="14"/>
  <c r="H73" i="14" s="1"/>
  <c r="B74" i="14"/>
  <c r="T80" i="14" s="1"/>
  <c r="AT73" i="14"/>
  <c r="AS73" i="14"/>
  <c r="AP73" i="14"/>
  <c r="AA73" i="14"/>
  <c r="T73" i="14"/>
  <c r="I73" i="14"/>
  <c r="J73" i="14" s="1"/>
  <c r="B73" i="14"/>
  <c r="AR75" i="14" s="1"/>
  <c r="E70" i="14"/>
  <c r="H69" i="14" s="1"/>
  <c r="I69" i="14" s="1"/>
  <c r="J69" i="14" s="1"/>
  <c r="AT69" i="14"/>
  <c r="AP69" i="14"/>
  <c r="AA69" i="14"/>
  <c r="K69" i="14"/>
  <c r="E69" i="14"/>
  <c r="AT68" i="14"/>
  <c r="AR68" i="14"/>
  <c r="AP68" i="14"/>
  <c r="AA68" i="14"/>
  <c r="H68" i="14"/>
  <c r="I68" i="14" s="1"/>
  <c r="J68" i="14" s="1"/>
  <c r="E68" i="14"/>
  <c r="AT67" i="14"/>
  <c r="AS67" i="14"/>
  <c r="AP67" i="14"/>
  <c r="AA67" i="14"/>
  <c r="H67" i="14"/>
  <c r="I67" i="14" s="1"/>
  <c r="J67" i="14" s="1"/>
  <c r="E67" i="14"/>
  <c r="AT66" i="14"/>
  <c r="AS66" i="14"/>
  <c r="AP66" i="14"/>
  <c r="AA66" i="14"/>
  <c r="I66" i="14"/>
  <c r="J66" i="14" s="1"/>
  <c r="H66" i="14"/>
  <c r="E66" i="14"/>
  <c r="AT65" i="14"/>
  <c r="AS65" i="14"/>
  <c r="AP65" i="14"/>
  <c r="AA65" i="14"/>
  <c r="H65" i="14"/>
  <c r="I65" i="14" s="1"/>
  <c r="J65" i="14" s="1"/>
  <c r="E65" i="14"/>
  <c r="AT64" i="14"/>
  <c r="AS64" i="14"/>
  <c r="AP64" i="14"/>
  <c r="AA64" i="14"/>
  <c r="H64" i="14"/>
  <c r="I64" i="14" s="1"/>
  <c r="J64" i="14" s="1"/>
  <c r="E64" i="14"/>
  <c r="AT63" i="14"/>
  <c r="AS63" i="14"/>
  <c r="AP63" i="14"/>
  <c r="AA63" i="14"/>
  <c r="H63" i="14"/>
  <c r="I63" i="14" s="1"/>
  <c r="J63" i="14" s="1"/>
  <c r="E63" i="14"/>
  <c r="H62" i="14" s="1"/>
  <c r="I62" i="14" s="1"/>
  <c r="J62" i="14" s="1"/>
  <c r="AT62" i="14"/>
  <c r="AS62" i="14"/>
  <c r="AP62" i="14"/>
  <c r="AA62" i="14"/>
  <c r="K62" i="14"/>
  <c r="E62" i="14"/>
  <c r="H61" i="14" s="1"/>
  <c r="I61" i="14" s="1"/>
  <c r="J61" i="14" s="1"/>
  <c r="AT61" i="14"/>
  <c r="AP61" i="14"/>
  <c r="AA61" i="14"/>
  <c r="E61" i="14"/>
  <c r="H60" i="14" s="1"/>
  <c r="I60" i="14" s="1"/>
  <c r="J60" i="14" s="1"/>
  <c r="AT60" i="14"/>
  <c r="AP60" i="14"/>
  <c r="AA60" i="14"/>
  <c r="E60" i="14"/>
  <c r="B60" i="14"/>
  <c r="AS69" i="14" s="1"/>
  <c r="AT59" i="14"/>
  <c r="AS59" i="14"/>
  <c r="AR59" i="14"/>
  <c r="AP59" i="14"/>
  <c r="AA59" i="14"/>
  <c r="H59" i="14"/>
  <c r="I59" i="14" s="1"/>
  <c r="J59" i="14" s="1"/>
  <c r="E59" i="14"/>
  <c r="H58" i="14" s="1"/>
  <c r="I58" i="14" s="1"/>
  <c r="J58" i="14" s="1"/>
  <c r="B59" i="14"/>
  <c r="AT58" i="14"/>
  <c r="AS58" i="14"/>
  <c r="AP58" i="14"/>
  <c r="AA58" i="14"/>
  <c r="K58" i="14"/>
  <c r="L58" i="14" s="1"/>
  <c r="B58" i="14"/>
  <c r="AR69" i="14" s="1"/>
  <c r="E54" i="14"/>
  <c r="AT53" i="14"/>
  <c r="AP53" i="14"/>
  <c r="AG53" i="14"/>
  <c r="AA53" i="14"/>
  <c r="T53" i="14"/>
  <c r="H53" i="14"/>
  <c r="I53" i="14" s="1"/>
  <c r="J53" i="14" s="1"/>
  <c r="E53" i="14"/>
  <c r="AT52" i="14"/>
  <c r="AS52" i="14"/>
  <c r="AR52" i="14"/>
  <c r="AP52" i="14"/>
  <c r="AG52" i="14"/>
  <c r="AA52" i="14"/>
  <c r="H52" i="14"/>
  <c r="I52" i="14" s="1"/>
  <c r="J52" i="14" s="1"/>
  <c r="E52" i="14"/>
  <c r="AT51" i="14"/>
  <c r="AS51" i="14"/>
  <c r="AP51" i="14"/>
  <c r="AG51" i="14"/>
  <c r="AA51" i="14"/>
  <c r="I51" i="14"/>
  <c r="J51" i="14" s="1"/>
  <c r="H51" i="14"/>
  <c r="E51" i="14"/>
  <c r="H50" i="14" s="1"/>
  <c r="I50" i="14" s="1"/>
  <c r="J50" i="14" s="1"/>
  <c r="AT50" i="14"/>
  <c r="AP50" i="14"/>
  <c r="AG50" i="14"/>
  <c r="AA50" i="14"/>
  <c r="T50" i="14"/>
  <c r="E50" i="14"/>
  <c r="AT49" i="14"/>
  <c r="AS49" i="14"/>
  <c r="AR49" i="14"/>
  <c r="AP49" i="14"/>
  <c r="AG49" i="14"/>
  <c r="AA49" i="14"/>
  <c r="T49" i="14"/>
  <c r="K49" i="14"/>
  <c r="L49" i="14" s="1"/>
  <c r="H49" i="14"/>
  <c r="I49" i="14" s="1"/>
  <c r="J49" i="14" s="1"/>
  <c r="E49" i="14"/>
  <c r="H48" i="14" s="1"/>
  <c r="I48" i="14" s="1"/>
  <c r="J48" i="14" s="1"/>
  <c r="AT48" i="14"/>
  <c r="AR48" i="14"/>
  <c r="AP48" i="14"/>
  <c r="AG48" i="14"/>
  <c r="AA48" i="14"/>
  <c r="T48" i="14"/>
  <c r="E48" i="14"/>
  <c r="H47" i="14" s="1"/>
  <c r="I47" i="14" s="1"/>
  <c r="J47" i="14" s="1"/>
  <c r="AT47" i="14"/>
  <c r="AS47" i="14"/>
  <c r="AP47" i="14"/>
  <c r="AG47" i="14"/>
  <c r="AA47" i="14"/>
  <c r="T47" i="14"/>
  <c r="E47" i="14"/>
  <c r="AT46" i="14"/>
  <c r="AS46" i="14"/>
  <c r="AR46" i="14"/>
  <c r="AP46" i="14"/>
  <c r="AG46" i="14"/>
  <c r="AA46" i="14"/>
  <c r="T46" i="14"/>
  <c r="K46" i="14"/>
  <c r="L46" i="14" s="1"/>
  <c r="H46" i="14"/>
  <c r="I46" i="14" s="1"/>
  <c r="J46" i="14" s="1"/>
  <c r="E46" i="14"/>
  <c r="H45" i="14" s="1"/>
  <c r="I45" i="14" s="1"/>
  <c r="J45" i="14" s="1"/>
  <c r="AT45" i="14"/>
  <c r="AR45" i="14"/>
  <c r="AP45" i="14"/>
  <c r="AG45" i="14"/>
  <c r="AA45" i="14"/>
  <c r="T45" i="14"/>
  <c r="E45" i="14"/>
  <c r="H44" i="14" s="1"/>
  <c r="I44" i="14" s="1"/>
  <c r="J44" i="14" s="1"/>
  <c r="AT44" i="14"/>
  <c r="AS44" i="14"/>
  <c r="AP44" i="14"/>
  <c r="AG44" i="14"/>
  <c r="AA44" i="14"/>
  <c r="T44" i="14"/>
  <c r="E44" i="14"/>
  <c r="B44" i="14"/>
  <c r="AS48" i="14" s="1"/>
  <c r="AT43" i="14"/>
  <c r="AS43" i="14"/>
  <c r="AR43" i="14"/>
  <c r="AP43" i="14"/>
  <c r="AG43" i="14"/>
  <c r="AA43" i="14"/>
  <c r="T43" i="14"/>
  <c r="K43" i="14"/>
  <c r="L43" i="14" s="1"/>
  <c r="H43" i="14"/>
  <c r="I43" i="14" s="1"/>
  <c r="J43" i="14" s="1"/>
  <c r="E43" i="14"/>
  <c r="H42" i="14" s="1"/>
  <c r="I42" i="14" s="1"/>
  <c r="J42" i="14" s="1"/>
  <c r="B43" i="14"/>
  <c r="T52" i="14" s="1"/>
  <c r="AT42" i="14"/>
  <c r="AS42" i="14"/>
  <c r="AP42" i="14"/>
  <c r="AG42" i="14"/>
  <c r="AA42" i="14"/>
  <c r="T42" i="14"/>
  <c r="B42" i="14"/>
  <c r="K48" i="14" s="1"/>
  <c r="L48" i="14" s="1"/>
  <c r="E38" i="14"/>
  <c r="AT37" i="14"/>
  <c r="AR37" i="14"/>
  <c r="AP37" i="14"/>
  <c r="AA37" i="14"/>
  <c r="I37" i="14"/>
  <c r="J37" i="14" s="1"/>
  <c r="H37" i="14"/>
  <c r="E37" i="14"/>
  <c r="H36" i="14" s="1"/>
  <c r="I36" i="14" s="1"/>
  <c r="J36" i="14" s="1"/>
  <c r="AT36" i="14"/>
  <c r="AS36" i="14"/>
  <c r="AR36" i="14"/>
  <c r="AP36" i="14"/>
  <c r="AA36" i="14"/>
  <c r="E36" i="14"/>
  <c r="AT35" i="14"/>
  <c r="AS35" i="14"/>
  <c r="AP35" i="14"/>
  <c r="AA35" i="14"/>
  <c r="H35" i="14"/>
  <c r="I35" i="14" s="1"/>
  <c r="J35" i="14" s="1"/>
  <c r="E35" i="14"/>
  <c r="AT34" i="14"/>
  <c r="AS34" i="14"/>
  <c r="AP34" i="14"/>
  <c r="AA34" i="14"/>
  <c r="H34" i="14"/>
  <c r="I34" i="14" s="1"/>
  <c r="J34" i="14" s="1"/>
  <c r="E34" i="14"/>
  <c r="AT33" i="14"/>
  <c r="AS33" i="14"/>
  <c r="AP33" i="14"/>
  <c r="AA33" i="14"/>
  <c r="H33" i="14"/>
  <c r="I33" i="14" s="1"/>
  <c r="J33" i="14" s="1"/>
  <c r="E33" i="14"/>
  <c r="AT32" i="14"/>
  <c r="AS32" i="14"/>
  <c r="AP32" i="14"/>
  <c r="AA32" i="14"/>
  <c r="H32" i="14"/>
  <c r="I32" i="14" s="1"/>
  <c r="J32" i="14" s="1"/>
  <c r="E32" i="14"/>
  <c r="AT31" i="14"/>
  <c r="AS31" i="14"/>
  <c r="AP31" i="14"/>
  <c r="AA31" i="14"/>
  <c r="H31" i="14"/>
  <c r="I31" i="14" s="1"/>
  <c r="J31" i="14" s="1"/>
  <c r="E31" i="14"/>
  <c r="H30" i="14" s="1"/>
  <c r="I30" i="14" s="1"/>
  <c r="J30" i="14" s="1"/>
  <c r="AT30" i="14"/>
  <c r="AS30" i="14"/>
  <c r="AP30" i="14"/>
  <c r="AA30" i="14"/>
  <c r="T30" i="14"/>
  <c r="E30" i="14"/>
  <c r="H29" i="14" s="1"/>
  <c r="AT29" i="14"/>
  <c r="AP29" i="14"/>
  <c r="AA29" i="14"/>
  <c r="I29" i="14"/>
  <c r="J29" i="14" s="1"/>
  <c r="E29" i="14"/>
  <c r="H28" i="14" s="1"/>
  <c r="I28" i="14" s="1"/>
  <c r="AT28" i="14"/>
  <c r="AP28" i="14"/>
  <c r="AA28" i="14"/>
  <c r="J28" i="14"/>
  <c r="E28" i="14"/>
  <c r="B28" i="14"/>
  <c r="AS28" i="14" s="1"/>
  <c r="AT27" i="14"/>
  <c r="AS27" i="14"/>
  <c r="AP27" i="14"/>
  <c r="AA27" i="14"/>
  <c r="T27" i="14"/>
  <c r="H27" i="14"/>
  <c r="I27" i="14" s="1"/>
  <c r="J27" i="14" s="1"/>
  <c r="E27" i="14"/>
  <c r="B27" i="14"/>
  <c r="T37" i="14" s="1"/>
  <c r="AT26" i="14"/>
  <c r="AS26" i="14"/>
  <c r="AR26" i="14"/>
  <c r="AP26" i="14"/>
  <c r="AA26" i="14"/>
  <c r="I26" i="14"/>
  <c r="J26" i="14" s="1"/>
  <c r="H26" i="14"/>
  <c r="B26" i="14"/>
  <c r="E148" i="13"/>
  <c r="H147" i="13" s="1"/>
  <c r="I147" i="13" s="1"/>
  <c r="J147" i="13" s="1"/>
  <c r="AW147" i="13"/>
  <c r="AS147" i="13"/>
  <c r="AG147" i="13"/>
  <c r="K147" i="13"/>
  <c r="L147" i="13" s="1"/>
  <c r="E147" i="13"/>
  <c r="AW146" i="13"/>
  <c r="AU146" i="13"/>
  <c r="AS146" i="13"/>
  <c r="AG146" i="13"/>
  <c r="H146" i="13"/>
  <c r="I146" i="13" s="1"/>
  <c r="J146" i="13" s="1"/>
  <c r="E146" i="13"/>
  <c r="AW145" i="13"/>
  <c r="AV145" i="13"/>
  <c r="AS145" i="13"/>
  <c r="AG145" i="13"/>
  <c r="H145" i="13"/>
  <c r="I145" i="13" s="1"/>
  <c r="J145" i="13" s="1"/>
  <c r="E145" i="13"/>
  <c r="AW144" i="13"/>
  <c r="AV144" i="13"/>
  <c r="AS144" i="13"/>
  <c r="AG144" i="13"/>
  <c r="H144" i="13"/>
  <c r="I144" i="13" s="1"/>
  <c r="J144" i="13" s="1"/>
  <c r="E144" i="13"/>
  <c r="AW143" i="13"/>
  <c r="AV143" i="13"/>
  <c r="AS143" i="13"/>
  <c r="AG143" i="13"/>
  <c r="H143" i="13"/>
  <c r="I143" i="13" s="1"/>
  <c r="J143" i="13" s="1"/>
  <c r="E143" i="13"/>
  <c r="AW142" i="13"/>
  <c r="AV142" i="13"/>
  <c r="AS142" i="13"/>
  <c r="AG142" i="13"/>
  <c r="H142" i="13"/>
  <c r="I142" i="13" s="1"/>
  <c r="J142" i="13" s="1"/>
  <c r="E142" i="13"/>
  <c r="AW141" i="13"/>
  <c r="AV141" i="13"/>
  <c r="AS141" i="13"/>
  <c r="AG141" i="13"/>
  <c r="H141" i="13"/>
  <c r="I141" i="13" s="1"/>
  <c r="J141" i="13" s="1"/>
  <c r="E141" i="13"/>
  <c r="H140" i="13" s="1"/>
  <c r="I140" i="13" s="1"/>
  <c r="J140" i="13" s="1"/>
  <c r="AW140" i="13"/>
  <c r="AV140" i="13"/>
  <c r="AS140" i="13"/>
  <c r="AG140" i="13"/>
  <c r="K140" i="13"/>
  <c r="E140" i="13"/>
  <c r="H139" i="13" s="1"/>
  <c r="I139" i="13" s="1"/>
  <c r="J139" i="13" s="1"/>
  <c r="AW139" i="13"/>
  <c r="AS139" i="13"/>
  <c r="AG139" i="13"/>
  <c r="E139" i="13"/>
  <c r="H138" i="13" s="1"/>
  <c r="I138" i="13" s="1"/>
  <c r="J138" i="13" s="1"/>
  <c r="AW138" i="13"/>
  <c r="AS138" i="13"/>
  <c r="AG138" i="13"/>
  <c r="E138" i="13"/>
  <c r="B138" i="13"/>
  <c r="AV147" i="13" s="1"/>
  <c r="AW137" i="13"/>
  <c r="AV137" i="13"/>
  <c r="AU137" i="13"/>
  <c r="AS137" i="13"/>
  <c r="AG137" i="13"/>
  <c r="J137" i="13"/>
  <c r="H137" i="13"/>
  <c r="I137" i="13" s="1"/>
  <c r="E137" i="13"/>
  <c r="H136" i="13" s="1"/>
  <c r="I136" i="13" s="1"/>
  <c r="J136" i="13" s="1"/>
  <c r="B137" i="13"/>
  <c r="AW136" i="13"/>
  <c r="AV136" i="13"/>
  <c r="AS136" i="13"/>
  <c r="AG136" i="13"/>
  <c r="K136" i="13"/>
  <c r="B136" i="13"/>
  <c r="AU144" i="13" s="1"/>
  <c r="E133" i="13"/>
  <c r="AZ132" i="13"/>
  <c r="AW132" i="13"/>
  <c r="AV132" i="13"/>
  <c r="AS132" i="13"/>
  <c r="AG132" i="13"/>
  <c r="H132" i="13"/>
  <c r="I132" i="13" s="1"/>
  <c r="J132" i="13" s="1"/>
  <c r="E132" i="13"/>
  <c r="AZ131" i="13"/>
  <c r="AW131" i="13"/>
  <c r="AS131" i="13"/>
  <c r="AG131" i="13"/>
  <c r="T131" i="13"/>
  <c r="L131" i="13"/>
  <c r="K131" i="13"/>
  <c r="H131" i="13"/>
  <c r="I131" i="13" s="1"/>
  <c r="J131" i="13" s="1"/>
  <c r="E131" i="13"/>
  <c r="H130" i="13" s="1"/>
  <c r="I130" i="13" s="1"/>
  <c r="J130" i="13" s="1"/>
  <c r="AZ130" i="13"/>
  <c r="AW130" i="13"/>
  <c r="AS130" i="13"/>
  <c r="AG130" i="13"/>
  <c r="T130" i="13"/>
  <c r="E130" i="13"/>
  <c r="AZ129" i="13"/>
  <c r="AW129" i="13"/>
  <c r="AV129" i="13"/>
  <c r="AU129" i="13"/>
  <c r="AS129" i="13"/>
  <c r="AG129" i="13"/>
  <c r="K129" i="13"/>
  <c r="L129" i="13" s="1"/>
  <c r="H129" i="13"/>
  <c r="I129" i="13" s="1"/>
  <c r="J129" i="13" s="1"/>
  <c r="E129" i="13"/>
  <c r="H128" i="13" s="1"/>
  <c r="I128" i="13" s="1"/>
  <c r="J128" i="13" s="1"/>
  <c r="AZ128" i="13"/>
  <c r="AW128" i="13"/>
  <c r="AS128" i="13"/>
  <c r="AG128" i="13"/>
  <c r="E128" i="13"/>
  <c r="AZ127" i="13"/>
  <c r="AW127" i="13"/>
  <c r="AU127" i="13"/>
  <c r="AS127" i="13"/>
  <c r="AG127" i="13"/>
  <c r="K127" i="13"/>
  <c r="L127" i="13" s="1"/>
  <c r="H127" i="13"/>
  <c r="I127" i="13" s="1"/>
  <c r="J127" i="13" s="1"/>
  <c r="E127" i="13"/>
  <c r="H126" i="13" s="1"/>
  <c r="I126" i="13" s="1"/>
  <c r="J126" i="13" s="1"/>
  <c r="AZ126" i="13"/>
  <c r="AW126" i="13"/>
  <c r="AS126" i="13"/>
  <c r="AG126" i="13"/>
  <c r="K126" i="13"/>
  <c r="L126" i="13" s="1"/>
  <c r="R126" i="13" s="1"/>
  <c r="E126" i="13"/>
  <c r="AZ125" i="13"/>
  <c r="AW125" i="13"/>
  <c r="AU125" i="13"/>
  <c r="AS125" i="13"/>
  <c r="AG125" i="13"/>
  <c r="H125" i="13"/>
  <c r="I125" i="13" s="1"/>
  <c r="J125" i="13" s="1"/>
  <c r="E125" i="13"/>
  <c r="AZ124" i="13"/>
  <c r="AW124" i="13"/>
  <c r="AV124" i="13"/>
  <c r="AU124" i="13"/>
  <c r="AS124" i="13"/>
  <c r="AG124" i="13"/>
  <c r="T124" i="13"/>
  <c r="J124" i="13"/>
  <c r="H124" i="13"/>
  <c r="I124" i="13" s="1"/>
  <c r="E124" i="13"/>
  <c r="H123" i="13" s="1"/>
  <c r="I123" i="13" s="1"/>
  <c r="J123" i="13" s="1"/>
  <c r="AZ123" i="13"/>
  <c r="AW123" i="13"/>
  <c r="AV123" i="13"/>
  <c r="AS123" i="13"/>
  <c r="AG123" i="13"/>
  <c r="E123" i="13"/>
  <c r="B123" i="13"/>
  <c r="AV126" i="13" s="1"/>
  <c r="AZ122" i="13"/>
  <c r="AW122" i="13"/>
  <c r="AV122" i="13"/>
  <c r="AU122" i="13"/>
  <c r="AS122" i="13"/>
  <c r="AG122" i="13"/>
  <c r="K122" i="13"/>
  <c r="L122" i="13" s="1"/>
  <c r="H122" i="13"/>
  <c r="I122" i="13" s="1"/>
  <c r="J122" i="13" s="1"/>
  <c r="E122" i="13"/>
  <c r="H121" i="13" s="1"/>
  <c r="I121" i="13" s="1"/>
  <c r="J121" i="13" s="1"/>
  <c r="B122" i="13"/>
  <c r="T127" i="13" s="1"/>
  <c r="AZ121" i="13"/>
  <c r="AW121" i="13"/>
  <c r="AV121" i="13"/>
  <c r="AS121" i="13"/>
  <c r="AG121" i="13"/>
  <c r="T121" i="13"/>
  <c r="K121" i="13"/>
  <c r="L121" i="13" s="1"/>
  <c r="B121" i="13"/>
  <c r="K123" i="13" s="1"/>
  <c r="L123" i="13" s="1"/>
  <c r="E117" i="13"/>
  <c r="AW116" i="13"/>
  <c r="AS116" i="13"/>
  <c r="AG116" i="13"/>
  <c r="T116" i="13"/>
  <c r="H116" i="13"/>
  <c r="I116" i="13" s="1"/>
  <c r="J116" i="13" s="1"/>
  <c r="E116" i="13"/>
  <c r="AW115" i="13"/>
  <c r="AS115" i="13"/>
  <c r="AG115" i="13"/>
  <c r="I115" i="13"/>
  <c r="J115" i="13" s="1"/>
  <c r="H115" i="13"/>
  <c r="E115" i="13"/>
  <c r="H114" i="13" s="1"/>
  <c r="I114" i="13" s="1"/>
  <c r="J114" i="13" s="1"/>
  <c r="AW114" i="13"/>
  <c r="AS114" i="13"/>
  <c r="AG114" i="13"/>
  <c r="K114" i="13"/>
  <c r="L114" i="13" s="1"/>
  <c r="E114" i="13"/>
  <c r="H113" i="13" s="1"/>
  <c r="I113" i="13" s="1"/>
  <c r="J113" i="13" s="1"/>
  <c r="AW113" i="13"/>
  <c r="AS113" i="13"/>
  <c r="AG113" i="13"/>
  <c r="E113" i="13"/>
  <c r="AW112" i="13"/>
  <c r="AS112" i="13"/>
  <c r="AG112" i="13"/>
  <c r="T112" i="13"/>
  <c r="I112" i="13"/>
  <c r="J112" i="13" s="1"/>
  <c r="H112" i="13"/>
  <c r="E112" i="13"/>
  <c r="H111" i="13" s="1"/>
  <c r="AW111" i="13"/>
  <c r="AU111" i="13"/>
  <c r="AS111" i="13"/>
  <c r="AG111" i="13"/>
  <c r="I111" i="13"/>
  <c r="J111" i="13" s="1"/>
  <c r="E111" i="13"/>
  <c r="H110" i="13" s="1"/>
  <c r="I110" i="13" s="1"/>
  <c r="J110" i="13" s="1"/>
  <c r="AW110" i="13"/>
  <c r="AS110" i="13"/>
  <c r="AG110" i="13"/>
  <c r="K110" i="13"/>
  <c r="L110" i="13" s="1"/>
  <c r="E110" i="13"/>
  <c r="H109" i="13" s="1"/>
  <c r="I109" i="13" s="1"/>
  <c r="J109" i="13" s="1"/>
  <c r="AW109" i="13"/>
  <c r="AS109" i="13"/>
  <c r="AG109" i="13"/>
  <c r="E109" i="13"/>
  <c r="AW108" i="13"/>
  <c r="AS108" i="13"/>
  <c r="AG108" i="13"/>
  <c r="T108" i="13"/>
  <c r="J108" i="13"/>
  <c r="I108" i="13"/>
  <c r="H108" i="13"/>
  <c r="E108" i="13"/>
  <c r="AW107" i="13"/>
  <c r="AU107" i="13"/>
  <c r="AS107" i="13"/>
  <c r="AG107" i="13"/>
  <c r="T107" i="13"/>
  <c r="H107" i="13"/>
  <c r="I107" i="13" s="1"/>
  <c r="J107" i="13" s="1"/>
  <c r="E107" i="13"/>
  <c r="H106" i="13" s="1"/>
  <c r="I106" i="13" s="1"/>
  <c r="J106" i="13" s="1"/>
  <c r="B107" i="13"/>
  <c r="AW106" i="13"/>
  <c r="AU106" i="13"/>
  <c r="AS106" i="13"/>
  <c r="AG106" i="13"/>
  <c r="T106" i="13"/>
  <c r="L106" i="13"/>
  <c r="K106" i="13"/>
  <c r="E106" i="13"/>
  <c r="B106" i="13"/>
  <c r="T115" i="13" s="1"/>
  <c r="AW105" i="13"/>
  <c r="AS105" i="13"/>
  <c r="AG105" i="13"/>
  <c r="T105" i="13"/>
  <c r="H105" i="13"/>
  <c r="I105" i="13" s="1"/>
  <c r="J105" i="13" s="1"/>
  <c r="B105" i="13"/>
  <c r="AU114" i="13" s="1"/>
  <c r="E101" i="13"/>
  <c r="AM100" i="13"/>
  <c r="AL100" i="13"/>
  <c r="AK100" i="13"/>
  <c r="H100" i="13"/>
  <c r="I100" i="13" s="1"/>
  <c r="J100" i="13" s="1"/>
  <c r="E100" i="13"/>
  <c r="AM99" i="13"/>
  <c r="AL99" i="13"/>
  <c r="T99" i="13"/>
  <c r="K99" i="13"/>
  <c r="L99" i="13" s="1"/>
  <c r="H99" i="13"/>
  <c r="I99" i="13" s="1"/>
  <c r="J99" i="13" s="1"/>
  <c r="E99" i="13"/>
  <c r="H98" i="13" s="1"/>
  <c r="I98" i="13" s="1"/>
  <c r="J98" i="13" s="1"/>
  <c r="AM98" i="13"/>
  <c r="AK98" i="13"/>
  <c r="K98" i="13"/>
  <c r="L98" i="13" s="1"/>
  <c r="R98" i="13" s="1"/>
  <c r="E98" i="13"/>
  <c r="AM97" i="13"/>
  <c r="K97" i="13"/>
  <c r="L97" i="13" s="1"/>
  <c r="H97" i="13"/>
  <c r="I97" i="13" s="1"/>
  <c r="J97" i="13" s="1"/>
  <c r="E97" i="13"/>
  <c r="H96" i="13" s="1"/>
  <c r="I96" i="13" s="1"/>
  <c r="J96" i="13" s="1"/>
  <c r="AM96" i="13"/>
  <c r="AK96" i="13"/>
  <c r="E96" i="13"/>
  <c r="H95" i="13" s="1"/>
  <c r="I95" i="13" s="1"/>
  <c r="J95" i="13" s="1"/>
  <c r="AM95" i="13"/>
  <c r="K95" i="13"/>
  <c r="L95" i="13" s="1"/>
  <c r="E95" i="13"/>
  <c r="H94" i="13" s="1"/>
  <c r="I94" i="13" s="1"/>
  <c r="J94" i="13" s="1"/>
  <c r="AM94" i="13"/>
  <c r="AK94" i="13"/>
  <c r="T94" i="13"/>
  <c r="E94" i="13"/>
  <c r="AM93" i="13"/>
  <c r="AK93" i="13"/>
  <c r="H93" i="13"/>
  <c r="I93" i="13" s="1"/>
  <c r="J93" i="13" s="1"/>
  <c r="E93" i="13"/>
  <c r="AM92" i="13"/>
  <c r="AL92" i="13"/>
  <c r="T92" i="13"/>
  <c r="H92" i="13"/>
  <c r="I92" i="13" s="1"/>
  <c r="J92" i="13" s="1"/>
  <c r="E92" i="13"/>
  <c r="AM91" i="13"/>
  <c r="T91" i="13"/>
  <c r="H91" i="13"/>
  <c r="I91" i="13" s="1"/>
  <c r="J91" i="13" s="1"/>
  <c r="E91" i="13"/>
  <c r="B91" i="13"/>
  <c r="AL91" i="13" s="1"/>
  <c r="AM90" i="13"/>
  <c r="T90" i="13"/>
  <c r="K90" i="13"/>
  <c r="L90" i="13" s="1"/>
  <c r="H90" i="13"/>
  <c r="I90" i="13" s="1"/>
  <c r="J90" i="13" s="1"/>
  <c r="E90" i="13"/>
  <c r="H89" i="13" s="1"/>
  <c r="I89" i="13" s="1"/>
  <c r="J89" i="13" s="1"/>
  <c r="B90" i="13"/>
  <c r="T93" i="13" s="1"/>
  <c r="AM89" i="13"/>
  <c r="AL89" i="13"/>
  <c r="AK89" i="13"/>
  <c r="T89" i="13"/>
  <c r="K89" i="13"/>
  <c r="L89" i="13" s="1"/>
  <c r="B89" i="13"/>
  <c r="AK99" i="13" s="1"/>
  <c r="E85" i="13"/>
  <c r="AT84" i="13"/>
  <c r="AS84" i="13"/>
  <c r="AP84" i="13"/>
  <c r="AA84" i="13"/>
  <c r="H84" i="13"/>
  <c r="I84" i="13" s="1"/>
  <c r="J84" i="13" s="1"/>
  <c r="E84" i="13"/>
  <c r="AT83" i="13"/>
  <c r="AS83" i="13"/>
  <c r="AP83" i="13"/>
  <c r="AA83" i="13"/>
  <c r="K83" i="13"/>
  <c r="L83" i="13" s="1"/>
  <c r="J83" i="13"/>
  <c r="I83" i="13"/>
  <c r="H83" i="13"/>
  <c r="E83" i="13"/>
  <c r="H82" i="13" s="1"/>
  <c r="I82" i="13" s="1"/>
  <c r="J82" i="13" s="1"/>
  <c r="AT82" i="13"/>
  <c r="AP82" i="13"/>
  <c r="AA82" i="13"/>
  <c r="E82" i="13"/>
  <c r="AT81" i="13"/>
  <c r="AP81" i="13"/>
  <c r="AA81" i="13"/>
  <c r="T81" i="13"/>
  <c r="I81" i="13"/>
  <c r="J81" i="13" s="1"/>
  <c r="H81" i="13"/>
  <c r="E81" i="13"/>
  <c r="H80" i="13" s="1"/>
  <c r="AT80" i="13"/>
  <c r="AR80" i="13"/>
  <c r="AP80" i="13"/>
  <c r="AA80" i="13"/>
  <c r="I80" i="13"/>
  <c r="J80" i="13" s="1"/>
  <c r="E80" i="13"/>
  <c r="H79" i="13" s="1"/>
  <c r="I79" i="13" s="1"/>
  <c r="J79" i="13" s="1"/>
  <c r="AT79" i="13"/>
  <c r="AP79" i="13"/>
  <c r="AA79" i="13"/>
  <c r="K79" i="13"/>
  <c r="L79" i="13" s="1"/>
  <c r="R79" i="13" s="1"/>
  <c r="E79" i="13"/>
  <c r="H78" i="13" s="1"/>
  <c r="I78" i="13" s="1"/>
  <c r="J78" i="13" s="1"/>
  <c r="AT78" i="13"/>
  <c r="AP78" i="13"/>
  <c r="AA78" i="13"/>
  <c r="E78" i="13"/>
  <c r="AT77" i="13"/>
  <c r="AP77" i="13"/>
  <c r="AA77" i="13"/>
  <c r="T77" i="13"/>
  <c r="H77" i="13"/>
  <c r="I77" i="13" s="1"/>
  <c r="J77" i="13" s="1"/>
  <c r="E77" i="13"/>
  <c r="AT76" i="13"/>
  <c r="AS76" i="13"/>
  <c r="AR76" i="13"/>
  <c r="AP76" i="13"/>
  <c r="AA76" i="13"/>
  <c r="T76" i="13"/>
  <c r="J76" i="13"/>
  <c r="H76" i="13"/>
  <c r="I76" i="13" s="1"/>
  <c r="E76" i="13"/>
  <c r="H75" i="13" s="1"/>
  <c r="I75" i="13" s="1"/>
  <c r="J75" i="13" s="1"/>
  <c r="AT75" i="13"/>
  <c r="AP75" i="13"/>
  <c r="AA75" i="13"/>
  <c r="T75" i="13"/>
  <c r="K75" i="13"/>
  <c r="L75" i="13" s="1"/>
  <c r="E75" i="13"/>
  <c r="H74" i="13" s="1"/>
  <c r="I74" i="13" s="1"/>
  <c r="J74" i="13" s="1"/>
  <c r="B75" i="13"/>
  <c r="AS79" i="13" s="1"/>
  <c r="AT74" i="13"/>
  <c r="AR74" i="13"/>
  <c r="AP74" i="13"/>
  <c r="AA74" i="13"/>
  <c r="R74" i="13"/>
  <c r="K74" i="13"/>
  <c r="L74" i="13" s="1"/>
  <c r="E74" i="13"/>
  <c r="B74" i="13"/>
  <c r="T84" i="13" s="1"/>
  <c r="AT73" i="13"/>
  <c r="AS73" i="13"/>
  <c r="AP73" i="13"/>
  <c r="AA73" i="13"/>
  <c r="T73" i="13"/>
  <c r="H73" i="13"/>
  <c r="I73" i="13" s="1"/>
  <c r="J73" i="13" s="1"/>
  <c r="B73" i="13"/>
  <c r="AR83" i="13" s="1"/>
  <c r="E70" i="13"/>
  <c r="H69" i="13" s="1"/>
  <c r="I69" i="13" s="1"/>
  <c r="J69" i="13" s="1"/>
  <c r="AT69" i="13"/>
  <c r="AP69" i="13"/>
  <c r="AA69" i="13"/>
  <c r="K69" i="13"/>
  <c r="E69" i="13"/>
  <c r="H68" i="13" s="1"/>
  <c r="I68" i="13" s="1"/>
  <c r="J68" i="13" s="1"/>
  <c r="AT68" i="13"/>
  <c r="AP68" i="13"/>
  <c r="AA68" i="13"/>
  <c r="E68" i="13"/>
  <c r="H67" i="13" s="1"/>
  <c r="I67" i="13" s="1"/>
  <c r="J67" i="13" s="1"/>
  <c r="AT67" i="13"/>
  <c r="AR67" i="13"/>
  <c r="AP67" i="13"/>
  <c r="AA67" i="13"/>
  <c r="K67" i="13"/>
  <c r="E67" i="13"/>
  <c r="H66" i="13" s="1"/>
  <c r="I66" i="13" s="1"/>
  <c r="J66" i="13" s="1"/>
  <c r="AT66" i="13"/>
  <c r="AS66" i="13"/>
  <c r="AR66" i="13"/>
  <c r="AP66" i="13"/>
  <c r="AA66" i="13"/>
  <c r="K66" i="13"/>
  <c r="E66" i="13"/>
  <c r="H65" i="13" s="1"/>
  <c r="I65" i="13" s="1"/>
  <c r="J65" i="13" s="1"/>
  <c r="AT65" i="13"/>
  <c r="AP65" i="13"/>
  <c r="AA65" i="13"/>
  <c r="K65" i="13"/>
  <c r="L65" i="13" s="1"/>
  <c r="E65" i="13"/>
  <c r="H64" i="13" s="1"/>
  <c r="I64" i="13" s="1"/>
  <c r="J64" i="13" s="1"/>
  <c r="AT64" i="13"/>
  <c r="AR64" i="13"/>
  <c r="AP64" i="13"/>
  <c r="AA64" i="13"/>
  <c r="E64" i="13"/>
  <c r="H63" i="13" s="1"/>
  <c r="I63" i="13" s="1"/>
  <c r="J63" i="13" s="1"/>
  <c r="AT63" i="13"/>
  <c r="AR63" i="13"/>
  <c r="AP63" i="13"/>
  <c r="AA63" i="13"/>
  <c r="K63" i="13"/>
  <c r="L63" i="13" s="1"/>
  <c r="E63" i="13"/>
  <c r="H62" i="13" s="1"/>
  <c r="I62" i="13" s="1"/>
  <c r="J62" i="13" s="1"/>
  <c r="AT62" i="13"/>
  <c r="AS62" i="13"/>
  <c r="AR62" i="13"/>
  <c r="AP62" i="13"/>
  <c r="AA62" i="13"/>
  <c r="E62" i="13"/>
  <c r="AT61" i="13"/>
  <c r="AS61" i="13"/>
  <c r="AP61" i="13"/>
  <c r="AA61" i="13"/>
  <c r="H61" i="13"/>
  <c r="I61" i="13" s="1"/>
  <c r="J61" i="13" s="1"/>
  <c r="E61" i="13"/>
  <c r="AT60" i="13"/>
  <c r="AS60" i="13"/>
  <c r="AP60" i="13"/>
  <c r="AA60" i="13"/>
  <c r="H60" i="13"/>
  <c r="I60" i="13" s="1"/>
  <c r="J60" i="13" s="1"/>
  <c r="E60" i="13"/>
  <c r="B60" i="13"/>
  <c r="AS69" i="13" s="1"/>
  <c r="AT59" i="13"/>
  <c r="AR59" i="13"/>
  <c r="AP59" i="13"/>
  <c r="AA59" i="13"/>
  <c r="I59" i="13"/>
  <c r="J59" i="13" s="1"/>
  <c r="H59" i="13"/>
  <c r="E59" i="13"/>
  <c r="H58" i="13" s="1"/>
  <c r="I58" i="13" s="1"/>
  <c r="B59" i="13"/>
  <c r="T68" i="13" s="1"/>
  <c r="AT58" i="13"/>
  <c r="AS58" i="13"/>
  <c r="AP58" i="13"/>
  <c r="AA58" i="13"/>
  <c r="T58" i="13"/>
  <c r="K58" i="13"/>
  <c r="L58" i="13" s="1"/>
  <c r="J58" i="13"/>
  <c r="B58" i="13"/>
  <c r="K61" i="13" s="1"/>
  <c r="L61" i="13" s="1"/>
  <c r="R61" i="13" s="1"/>
  <c r="E54" i="13"/>
  <c r="H53" i="13" s="1"/>
  <c r="I53" i="13" s="1"/>
  <c r="J53" i="13" s="1"/>
  <c r="AT53" i="13"/>
  <c r="AS53" i="13"/>
  <c r="AP53" i="13"/>
  <c r="AG53" i="13"/>
  <c r="AA53" i="13"/>
  <c r="E53" i="13"/>
  <c r="AT52" i="13"/>
  <c r="AR52" i="13"/>
  <c r="AP52" i="13"/>
  <c r="AG52" i="13"/>
  <c r="AA52" i="13"/>
  <c r="K52" i="13"/>
  <c r="H52" i="13"/>
  <c r="I52" i="13" s="1"/>
  <c r="J52" i="13" s="1"/>
  <c r="E52" i="13"/>
  <c r="H51" i="13" s="1"/>
  <c r="I51" i="13" s="1"/>
  <c r="J51" i="13" s="1"/>
  <c r="AT51" i="13"/>
  <c r="AP51" i="13"/>
  <c r="AG51" i="13"/>
  <c r="AA51" i="13"/>
  <c r="E51" i="13"/>
  <c r="AT50" i="13"/>
  <c r="AS50" i="13"/>
  <c r="AP50" i="13"/>
  <c r="AG50" i="13"/>
  <c r="AA50" i="13"/>
  <c r="I50" i="13"/>
  <c r="J50" i="13" s="1"/>
  <c r="H50" i="13"/>
  <c r="E50" i="13"/>
  <c r="AT49" i="13"/>
  <c r="AR49" i="13"/>
  <c r="AP49" i="13"/>
  <c r="AG49" i="13"/>
  <c r="AA49" i="13"/>
  <c r="H49" i="13"/>
  <c r="I49" i="13" s="1"/>
  <c r="J49" i="13" s="1"/>
  <c r="E49" i="13"/>
  <c r="H48" i="13" s="1"/>
  <c r="I48" i="13" s="1"/>
  <c r="J48" i="13" s="1"/>
  <c r="AT48" i="13"/>
  <c r="AP48" i="13"/>
  <c r="AG48" i="13"/>
  <c r="AA48" i="13"/>
  <c r="K48" i="13"/>
  <c r="L48" i="13" s="1"/>
  <c r="E48" i="13"/>
  <c r="AT47" i="13"/>
  <c r="AR47" i="13"/>
  <c r="AP47" i="13"/>
  <c r="AG47" i="13"/>
  <c r="AA47" i="13"/>
  <c r="T47" i="13"/>
  <c r="H47" i="13"/>
  <c r="I47" i="13" s="1"/>
  <c r="J47" i="13" s="1"/>
  <c r="E47" i="13"/>
  <c r="AT46" i="13"/>
  <c r="AS46" i="13"/>
  <c r="AP46" i="13"/>
  <c r="AG46" i="13"/>
  <c r="AA46" i="13"/>
  <c r="J46" i="13"/>
  <c r="H46" i="13"/>
  <c r="I46" i="13" s="1"/>
  <c r="E46" i="13"/>
  <c r="H45" i="13" s="1"/>
  <c r="I45" i="13" s="1"/>
  <c r="J45" i="13" s="1"/>
  <c r="AT45" i="13"/>
  <c r="AP45" i="13"/>
  <c r="AG45" i="13"/>
  <c r="AA45" i="13"/>
  <c r="L45" i="13"/>
  <c r="R45" i="13" s="1"/>
  <c r="K45" i="13"/>
  <c r="E45" i="13"/>
  <c r="AT44" i="13"/>
  <c r="AR44" i="13"/>
  <c r="AP44" i="13"/>
  <c r="AG44" i="13"/>
  <c r="AA44" i="13"/>
  <c r="H44" i="13"/>
  <c r="I44" i="13" s="1"/>
  <c r="J44" i="13" s="1"/>
  <c r="E44" i="13"/>
  <c r="B44" i="13"/>
  <c r="AS48" i="13" s="1"/>
  <c r="AT43" i="13"/>
  <c r="AR43" i="13"/>
  <c r="AP43" i="13"/>
  <c r="AG43" i="13"/>
  <c r="AA43" i="13"/>
  <c r="J43" i="13"/>
  <c r="H43" i="13"/>
  <c r="I43" i="13" s="1"/>
  <c r="E43" i="13"/>
  <c r="H42" i="13" s="1"/>
  <c r="I42" i="13" s="1"/>
  <c r="J42" i="13" s="1"/>
  <c r="B43" i="13"/>
  <c r="AT42" i="13"/>
  <c r="AS42" i="13"/>
  <c r="AP42" i="13"/>
  <c r="AG42" i="13"/>
  <c r="AA42" i="13"/>
  <c r="B42" i="13"/>
  <c r="K51" i="13" s="1"/>
  <c r="L51" i="13" s="1"/>
  <c r="E38" i="13"/>
  <c r="AT37" i="13"/>
  <c r="AP37" i="13"/>
  <c r="AA37" i="13"/>
  <c r="T37" i="13"/>
  <c r="H37" i="13"/>
  <c r="I37" i="13" s="1"/>
  <c r="J37" i="13" s="1"/>
  <c r="E37" i="13"/>
  <c r="AT36" i="13"/>
  <c r="AS36" i="13"/>
  <c r="AP36" i="13"/>
  <c r="AA36" i="13"/>
  <c r="I36" i="13"/>
  <c r="J36" i="13" s="1"/>
  <c r="H36" i="13"/>
  <c r="E36" i="13"/>
  <c r="H35" i="13" s="1"/>
  <c r="I35" i="13" s="1"/>
  <c r="J35" i="13" s="1"/>
  <c r="AT35" i="13"/>
  <c r="AP35" i="13"/>
  <c r="AA35" i="13"/>
  <c r="E35" i="13"/>
  <c r="H34" i="13" s="1"/>
  <c r="I34" i="13" s="1"/>
  <c r="J34" i="13" s="1"/>
  <c r="AT34" i="13"/>
  <c r="AP34" i="13"/>
  <c r="AA34" i="13"/>
  <c r="E34" i="13"/>
  <c r="H33" i="13" s="1"/>
  <c r="I33" i="13" s="1"/>
  <c r="J33" i="13" s="1"/>
  <c r="AT33" i="13"/>
  <c r="AP33" i="13"/>
  <c r="AA33" i="13"/>
  <c r="E33" i="13"/>
  <c r="H32" i="13" s="1"/>
  <c r="I32" i="13" s="1"/>
  <c r="J32" i="13" s="1"/>
  <c r="AT32" i="13"/>
  <c r="AS32" i="13"/>
  <c r="AR32" i="13"/>
  <c r="AP32" i="13"/>
  <c r="AA32" i="13"/>
  <c r="K32" i="13"/>
  <c r="L32" i="13" s="1"/>
  <c r="E32" i="13"/>
  <c r="H31" i="13" s="1"/>
  <c r="I31" i="13" s="1"/>
  <c r="J31" i="13" s="1"/>
  <c r="AT31" i="13"/>
  <c r="AP31" i="13"/>
  <c r="AA31" i="13"/>
  <c r="E31" i="13"/>
  <c r="AT30" i="13"/>
  <c r="AR30" i="13"/>
  <c r="AP30" i="13"/>
  <c r="AA30" i="13"/>
  <c r="H30" i="13"/>
  <c r="I30" i="13" s="1"/>
  <c r="J30" i="13" s="1"/>
  <c r="E30" i="13"/>
  <c r="AT29" i="13"/>
  <c r="AS29" i="13"/>
  <c r="AP29" i="13"/>
  <c r="AA29" i="13"/>
  <c r="T29" i="13"/>
  <c r="H29" i="13"/>
  <c r="I29" i="13" s="1"/>
  <c r="J29" i="13" s="1"/>
  <c r="E29" i="13"/>
  <c r="AT28" i="13"/>
  <c r="AP28" i="13"/>
  <c r="AA28" i="13"/>
  <c r="T28" i="13"/>
  <c r="H28" i="13"/>
  <c r="I28" i="13" s="1"/>
  <c r="J28" i="13" s="1"/>
  <c r="E28" i="13"/>
  <c r="H27" i="13" s="1"/>
  <c r="I27" i="13" s="1"/>
  <c r="J27" i="13" s="1"/>
  <c r="B28" i="13"/>
  <c r="AS28" i="13" s="1"/>
  <c r="AT27" i="13"/>
  <c r="AP27" i="13"/>
  <c r="AA27" i="13"/>
  <c r="T27" i="13"/>
  <c r="E27" i="13"/>
  <c r="B27" i="13"/>
  <c r="AT26" i="13"/>
  <c r="AS26" i="13"/>
  <c r="AP26" i="13"/>
  <c r="AA26" i="13"/>
  <c r="T26" i="13"/>
  <c r="H26" i="13"/>
  <c r="I26" i="13" s="1"/>
  <c r="J26" i="13" s="1"/>
  <c r="B26" i="13"/>
  <c r="AR34" i="13" s="1"/>
  <c r="E148" i="12"/>
  <c r="H147" i="12" s="1"/>
  <c r="AW147" i="12"/>
  <c r="AS147" i="12"/>
  <c r="AG147" i="12"/>
  <c r="T147" i="12"/>
  <c r="I147" i="12"/>
  <c r="J147" i="12" s="1"/>
  <c r="E147" i="12"/>
  <c r="H146" i="12" s="1"/>
  <c r="I146" i="12" s="1"/>
  <c r="J146" i="12" s="1"/>
  <c r="AW146" i="12"/>
  <c r="AS146" i="12"/>
  <c r="AG146" i="12"/>
  <c r="E146" i="12"/>
  <c r="H145" i="12" s="1"/>
  <c r="I145" i="12" s="1"/>
  <c r="J145" i="12" s="1"/>
  <c r="AW145" i="12"/>
  <c r="AS145" i="12"/>
  <c r="AG145" i="12"/>
  <c r="T145" i="12"/>
  <c r="K145" i="12"/>
  <c r="L145" i="12" s="1"/>
  <c r="E145" i="12"/>
  <c r="AW144" i="12"/>
  <c r="AS144" i="12"/>
  <c r="AG144" i="12"/>
  <c r="H144" i="12"/>
  <c r="I144" i="12" s="1"/>
  <c r="J144" i="12" s="1"/>
  <c r="E144" i="12"/>
  <c r="H143" i="12" s="1"/>
  <c r="I143" i="12" s="1"/>
  <c r="J143" i="12" s="1"/>
  <c r="AW143" i="12"/>
  <c r="AS143" i="12"/>
  <c r="AG143" i="12"/>
  <c r="E143" i="12"/>
  <c r="H142" i="12" s="1"/>
  <c r="I142" i="12" s="1"/>
  <c r="J142" i="12" s="1"/>
  <c r="AW142" i="12"/>
  <c r="AU142" i="12"/>
  <c r="AS142" i="12"/>
  <c r="AG142" i="12"/>
  <c r="T142" i="12"/>
  <c r="E142" i="12"/>
  <c r="H141" i="12" s="1"/>
  <c r="I141" i="12" s="1"/>
  <c r="J141" i="12" s="1"/>
  <c r="AW141" i="12"/>
  <c r="AS141" i="12"/>
  <c r="AG141" i="12"/>
  <c r="T141" i="12"/>
  <c r="K141" i="12"/>
  <c r="L141" i="12" s="1"/>
  <c r="E141" i="12"/>
  <c r="H140" i="12" s="1"/>
  <c r="I140" i="12" s="1"/>
  <c r="J140" i="12" s="1"/>
  <c r="AW140" i="12"/>
  <c r="AS140" i="12"/>
  <c r="AG140" i="12"/>
  <c r="K140" i="12"/>
  <c r="L140" i="12" s="1"/>
  <c r="E140" i="12"/>
  <c r="H139" i="12" s="1"/>
  <c r="I139" i="12" s="1"/>
  <c r="J139" i="12" s="1"/>
  <c r="AW139" i="12"/>
  <c r="AS139" i="12"/>
  <c r="AG139" i="12"/>
  <c r="T139" i="12"/>
  <c r="K139" i="12"/>
  <c r="L139" i="12" s="1"/>
  <c r="E139" i="12"/>
  <c r="AW138" i="12"/>
  <c r="AS138" i="12"/>
  <c r="AG138" i="12"/>
  <c r="H138" i="12"/>
  <c r="I138" i="12" s="1"/>
  <c r="J138" i="12" s="1"/>
  <c r="E138" i="12"/>
  <c r="B138" i="12"/>
  <c r="AV147" i="12" s="1"/>
  <c r="AW137" i="12"/>
  <c r="AV137" i="12"/>
  <c r="AU137" i="12"/>
  <c r="AS137" i="12"/>
  <c r="AG137" i="12"/>
  <c r="K137" i="12"/>
  <c r="L137" i="12" s="1"/>
  <c r="H137" i="12"/>
  <c r="I137" i="12" s="1"/>
  <c r="J137" i="12" s="1"/>
  <c r="E137" i="12"/>
  <c r="H136" i="12" s="1"/>
  <c r="B137" i="12"/>
  <c r="T137" i="12" s="1"/>
  <c r="AW136" i="12"/>
  <c r="AS136" i="12"/>
  <c r="AG136" i="12"/>
  <c r="T136" i="12"/>
  <c r="K136" i="12"/>
  <c r="L136" i="12" s="1"/>
  <c r="R136" i="12" s="1"/>
  <c r="I136" i="12"/>
  <c r="J136" i="12" s="1"/>
  <c r="B136" i="12"/>
  <c r="AU147" i="12" s="1"/>
  <c r="E133" i="12"/>
  <c r="AZ132" i="12"/>
  <c r="AW132" i="12"/>
  <c r="AV132" i="12"/>
  <c r="AS132" i="12"/>
  <c r="AG132" i="12"/>
  <c r="T132" i="12"/>
  <c r="K132" i="12"/>
  <c r="L132" i="12" s="1"/>
  <c r="I132" i="12"/>
  <c r="J132" i="12" s="1"/>
  <c r="H132" i="12"/>
  <c r="E132" i="12"/>
  <c r="H131" i="12" s="1"/>
  <c r="AZ131" i="12"/>
  <c r="AW131" i="12"/>
  <c r="AV131" i="12"/>
  <c r="AS131" i="12"/>
  <c r="AG131" i="12"/>
  <c r="K131" i="12"/>
  <c r="L131" i="12" s="1"/>
  <c r="I131" i="12"/>
  <c r="J131" i="12" s="1"/>
  <c r="E131" i="12"/>
  <c r="AZ130" i="12"/>
  <c r="AW130" i="12"/>
  <c r="AV130" i="12"/>
  <c r="AS130" i="12"/>
  <c r="AG130" i="12"/>
  <c r="H130" i="12"/>
  <c r="I130" i="12" s="1"/>
  <c r="J130" i="12" s="1"/>
  <c r="E130" i="12"/>
  <c r="AZ129" i="12"/>
  <c r="AW129" i="12"/>
  <c r="AV129" i="12"/>
  <c r="AU129" i="12"/>
  <c r="AS129" i="12"/>
  <c r="AG129" i="12"/>
  <c r="L129" i="12"/>
  <c r="R129" i="12" s="1"/>
  <c r="K129" i="12"/>
  <c r="I129" i="12"/>
  <c r="J129" i="12" s="1"/>
  <c r="H129" i="12"/>
  <c r="E129" i="12"/>
  <c r="H128" i="12" s="1"/>
  <c r="I128" i="12" s="1"/>
  <c r="J128" i="12" s="1"/>
  <c r="AZ128" i="12"/>
  <c r="AW128" i="12"/>
  <c r="AV128" i="12"/>
  <c r="AS128" i="12"/>
  <c r="AG128" i="12"/>
  <c r="T128" i="12"/>
  <c r="K128" i="12"/>
  <c r="L128" i="12" s="1"/>
  <c r="E128" i="12"/>
  <c r="AZ127" i="12"/>
  <c r="AW127" i="12"/>
  <c r="AV127" i="12"/>
  <c r="AU127" i="12"/>
  <c r="AS127" i="12"/>
  <c r="AG127" i="12"/>
  <c r="H127" i="12"/>
  <c r="I127" i="12" s="1"/>
  <c r="J127" i="12" s="1"/>
  <c r="E127" i="12"/>
  <c r="AZ126" i="12"/>
  <c r="AW126" i="12"/>
  <c r="AV126" i="12"/>
  <c r="AU126" i="12"/>
  <c r="AS126" i="12"/>
  <c r="AG126" i="12"/>
  <c r="K126" i="12"/>
  <c r="L126" i="12" s="1"/>
  <c r="H126" i="12"/>
  <c r="I126" i="12" s="1"/>
  <c r="J126" i="12" s="1"/>
  <c r="E126" i="12"/>
  <c r="H125" i="12" s="1"/>
  <c r="I125" i="12" s="1"/>
  <c r="J125" i="12" s="1"/>
  <c r="AZ125" i="12"/>
  <c r="AW125" i="12"/>
  <c r="AV125" i="12"/>
  <c r="AS125" i="12"/>
  <c r="AG125" i="12"/>
  <c r="K125" i="12"/>
  <c r="L125" i="12" s="1"/>
  <c r="R125" i="12" s="1"/>
  <c r="E125" i="12"/>
  <c r="AZ124" i="12"/>
  <c r="AW124" i="12"/>
  <c r="AV124" i="12"/>
  <c r="AU124" i="12"/>
  <c r="AS124" i="12"/>
  <c r="AG124" i="12"/>
  <c r="K124" i="12"/>
  <c r="L124" i="12" s="1"/>
  <c r="H124" i="12"/>
  <c r="I124" i="12" s="1"/>
  <c r="J124" i="12" s="1"/>
  <c r="E124" i="12"/>
  <c r="H123" i="12" s="1"/>
  <c r="I123" i="12" s="1"/>
  <c r="AZ123" i="12"/>
  <c r="AW123" i="12"/>
  <c r="AV123" i="12"/>
  <c r="AU123" i="12"/>
  <c r="AS123" i="12"/>
  <c r="AG123" i="12"/>
  <c r="K123" i="12"/>
  <c r="L123" i="12" s="1"/>
  <c r="J123" i="12"/>
  <c r="E123" i="12"/>
  <c r="B123" i="12"/>
  <c r="AZ122" i="12"/>
  <c r="AW122" i="12"/>
  <c r="AV122" i="12"/>
  <c r="AU122" i="12"/>
  <c r="AS122" i="12"/>
  <c r="AG122" i="12"/>
  <c r="T122" i="12"/>
  <c r="H122" i="12"/>
  <c r="I122" i="12" s="1"/>
  <c r="J122" i="12" s="1"/>
  <c r="E122" i="12"/>
  <c r="B122" i="12"/>
  <c r="T124" i="12" s="1"/>
  <c r="AZ121" i="12"/>
  <c r="AW121" i="12"/>
  <c r="AV121" i="12"/>
  <c r="AS121" i="12"/>
  <c r="AG121" i="12"/>
  <c r="L121" i="12"/>
  <c r="K121" i="12"/>
  <c r="H121" i="12"/>
  <c r="I121" i="12" s="1"/>
  <c r="J121" i="12" s="1"/>
  <c r="B121" i="12"/>
  <c r="AU131" i="12" s="1"/>
  <c r="E117" i="12"/>
  <c r="H116" i="12" s="1"/>
  <c r="I116" i="12" s="1"/>
  <c r="J116" i="12" s="1"/>
  <c r="AW116" i="12"/>
  <c r="AS116" i="12"/>
  <c r="AG116" i="12"/>
  <c r="T116" i="12"/>
  <c r="E116" i="12"/>
  <c r="H115" i="12" s="1"/>
  <c r="I115" i="12" s="1"/>
  <c r="J115" i="12" s="1"/>
  <c r="AW115" i="12"/>
  <c r="AS115" i="12"/>
  <c r="AG115" i="12"/>
  <c r="T115" i="12"/>
  <c r="E115" i="12"/>
  <c r="H114" i="12" s="1"/>
  <c r="I114" i="12" s="1"/>
  <c r="J114" i="12" s="1"/>
  <c r="AW114" i="12"/>
  <c r="AU114" i="12"/>
  <c r="AS114" i="12"/>
  <c r="AG114" i="12"/>
  <c r="K114" i="12"/>
  <c r="L114" i="12" s="1"/>
  <c r="E114" i="12"/>
  <c r="H113" i="12" s="1"/>
  <c r="I113" i="12" s="1"/>
  <c r="J113" i="12" s="1"/>
  <c r="AW113" i="12"/>
  <c r="AS113" i="12"/>
  <c r="AG113" i="12"/>
  <c r="T113" i="12"/>
  <c r="K113" i="12"/>
  <c r="L113" i="12" s="1"/>
  <c r="E113" i="12"/>
  <c r="AW112" i="12"/>
  <c r="AV112" i="12"/>
  <c r="AS112" i="12"/>
  <c r="AG112" i="12"/>
  <c r="H112" i="12"/>
  <c r="I112" i="12" s="1"/>
  <c r="J112" i="12" s="1"/>
  <c r="E112" i="12"/>
  <c r="AW111" i="12"/>
  <c r="AU111" i="12"/>
  <c r="AS111" i="12"/>
  <c r="AG111" i="12"/>
  <c r="J111" i="12"/>
  <c r="I111" i="12"/>
  <c r="H111" i="12"/>
  <c r="E111" i="12"/>
  <c r="H110" i="12" s="1"/>
  <c r="I110" i="12" s="1"/>
  <c r="J110" i="12" s="1"/>
  <c r="AW110" i="12"/>
  <c r="AU110" i="12"/>
  <c r="AS110" i="12"/>
  <c r="AG110" i="12"/>
  <c r="K110" i="12"/>
  <c r="L110" i="12" s="1"/>
  <c r="E110" i="12"/>
  <c r="H109" i="12" s="1"/>
  <c r="I109" i="12" s="1"/>
  <c r="J109" i="12" s="1"/>
  <c r="AW109" i="12"/>
  <c r="AS109" i="12"/>
  <c r="AG109" i="12"/>
  <c r="T109" i="12"/>
  <c r="L109" i="12"/>
  <c r="E109" i="12"/>
  <c r="AW108" i="12"/>
  <c r="AU108" i="12"/>
  <c r="AS108" i="12"/>
  <c r="AG108" i="12"/>
  <c r="I108" i="12"/>
  <c r="J108" i="12" s="1"/>
  <c r="H108" i="12"/>
  <c r="E108" i="12"/>
  <c r="AW107" i="12"/>
  <c r="AV107" i="12"/>
  <c r="AS107" i="12"/>
  <c r="AG107" i="12"/>
  <c r="K107" i="12"/>
  <c r="L107" i="12" s="1"/>
  <c r="H107" i="12"/>
  <c r="I107" i="12" s="1"/>
  <c r="J107" i="12" s="1"/>
  <c r="E107" i="12"/>
  <c r="H106" i="12" s="1"/>
  <c r="I106" i="12" s="1"/>
  <c r="J106" i="12" s="1"/>
  <c r="B107" i="12"/>
  <c r="AV106" i="12" s="1"/>
  <c r="AW106" i="12"/>
  <c r="AS106" i="12"/>
  <c r="AG106" i="12"/>
  <c r="T106" i="12"/>
  <c r="E106" i="12"/>
  <c r="H105" i="12" s="1"/>
  <c r="I105" i="12" s="1"/>
  <c r="J105" i="12" s="1"/>
  <c r="B106" i="12"/>
  <c r="T111" i="12" s="1"/>
  <c r="AW105" i="12"/>
  <c r="AS105" i="12"/>
  <c r="AG105" i="12"/>
  <c r="T105" i="12"/>
  <c r="B105" i="12"/>
  <c r="K109" i="12" s="1"/>
  <c r="E101" i="12"/>
  <c r="AM100" i="12"/>
  <c r="AL100" i="12"/>
  <c r="AK100" i="12"/>
  <c r="T100" i="12"/>
  <c r="K100" i="12"/>
  <c r="L100" i="12" s="1"/>
  <c r="I100" i="12"/>
  <c r="J100" i="12" s="1"/>
  <c r="H100" i="12"/>
  <c r="E100" i="12"/>
  <c r="AM99" i="12"/>
  <c r="AK99" i="12"/>
  <c r="L99" i="12"/>
  <c r="K99" i="12"/>
  <c r="I99" i="12"/>
  <c r="J99" i="12" s="1"/>
  <c r="H99" i="12"/>
  <c r="E99" i="12"/>
  <c r="AM98" i="12"/>
  <c r="AK98" i="12"/>
  <c r="K98" i="12"/>
  <c r="L98" i="12" s="1"/>
  <c r="H98" i="12"/>
  <c r="I98" i="12" s="1"/>
  <c r="J98" i="12" s="1"/>
  <c r="E98" i="12"/>
  <c r="H97" i="12" s="1"/>
  <c r="I97" i="12" s="1"/>
  <c r="J97" i="12" s="1"/>
  <c r="AM97" i="12"/>
  <c r="T97" i="12"/>
  <c r="K97" i="12"/>
  <c r="L97" i="12" s="1"/>
  <c r="E97" i="12"/>
  <c r="AM96" i="12"/>
  <c r="T96" i="12"/>
  <c r="K96" i="12"/>
  <c r="L96" i="12" s="1"/>
  <c r="H96" i="12"/>
  <c r="I96" i="12" s="1"/>
  <c r="J96" i="12" s="1"/>
  <c r="E96" i="12"/>
  <c r="AM95" i="12"/>
  <c r="AK95" i="12"/>
  <c r="K95" i="12"/>
  <c r="L95" i="12" s="1"/>
  <c r="H95" i="12"/>
  <c r="I95" i="12" s="1"/>
  <c r="J95" i="12" s="1"/>
  <c r="E95" i="12"/>
  <c r="AM94" i="12"/>
  <c r="AK94" i="12"/>
  <c r="H94" i="12"/>
  <c r="I94" i="12" s="1"/>
  <c r="J94" i="12" s="1"/>
  <c r="E94" i="12"/>
  <c r="AM93" i="12"/>
  <c r="AK93" i="12"/>
  <c r="K93" i="12"/>
  <c r="L93" i="12" s="1"/>
  <c r="I93" i="12"/>
  <c r="J93" i="12" s="1"/>
  <c r="H93" i="12"/>
  <c r="E93" i="12"/>
  <c r="AM92" i="12"/>
  <c r="AK92" i="12"/>
  <c r="K92" i="12"/>
  <c r="L92" i="12" s="1"/>
  <c r="H92" i="12"/>
  <c r="I92" i="12" s="1"/>
  <c r="J92" i="12" s="1"/>
  <c r="E92" i="12"/>
  <c r="AM91" i="12"/>
  <c r="K91" i="12"/>
  <c r="H91" i="12"/>
  <c r="I91" i="12" s="1"/>
  <c r="J91" i="12" s="1"/>
  <c r="E91" i="12"/>
  <c r="H90" i="12" s="1"/>
  <c r="B91" i="12"/>
  <c r="AL91" i="12" s="1"/>
  <c r="AM90" i="12"/>
  <c r="T90" i="12"/>
  <c r="K90" i="12"/>
  <c r="L90" i="12" s="1"/>
  <c r="I90" i="12"/>
  <c r="J90" i="12" s="1"/>
  <c r="E90" i="12"/>
  <c r="H89" i="12" s="1"/>
  <c r="I89" i="12" s="1"/>
  <c r="J89" i="12" s="1"/>
  <c r="B90" i="12"/>
  <c r="T99" i="12" s="1"/>
  <c r="AM89" i="12"/>
  <c r="AK89" i="12"/>
  <c r="L89" i="12"/>
  <c r="O89" i="12" s="1"/>
  <c r="K89" i="12"/>
  <c r="B89" i="12"/>
  <c r="AK91" i="12" s="1"/>
  <c r="E85" i="12"/>
  <c r="AT84" i="12"/>
  <c r="AP84" i="12"/>
  <c r="AA84" i="12"/>
  <c r="T84" i="12"/>
  <c r="K84" i="12"/>
  <c r="L84" i="12" s="1"/>
  <c r="I84" i="12"/>
  <c r="J84" i="12" s="1"/>
  <c r="H84" i="12"/>
  <c r="E84" i="12"/>
  <c r="AT83" i="12"/>
  <c r="AP83" i="12"/>
  <c r="AA83" i="12"/>
  <c r="K83" i="12"/>
  <c r="L83" i="12" s="1"/>
  <c r="H83" i="12"/>
  <c r="I83" i="12" s="1"/>
  <c r="J83" i="12" s="1"/>
  <c r="E83" i="12"/>
  <c r="H82" i="12" s="1"/>
  <c r="I82" i="12" s="1"/>
  <c r="J82" i="12" s="1"/>
  <c r="AT82" i="12"/>
  <c r="AP82" i="12"/>
  <c r="AA82" i="12"/>
  <c r="T82" i="12"/>
  <c r="K82" i="12"/>
  <c r="L82" i="12" s="1"/>
  <c r="E82" i="12"/>
  <c r="AT81" i="12"/>
  <c r="AS81" i="12"/>
  <c r="AP81" i="12"/>
  <c r="AA81" i="12"/>
  <c r="H81" i="12"/>
  <c r="I81" i="12" s="1"/>
  <c r="J81" i="12" s="1"/>
  <c r="E81" i="12"/>
  <c r="AT80" i="12"/>
  <c r="AR80" i="12"/>
  <c r="AP80" i="12"/>
  <c r="AA80" i="12"/>
  <c r="J80" i="12"/>
  <c r="I80" i="12"/>
  <c r="H80" i="12"/>
  <c r="E80" i="12"/>
  <c r="H79" i="12" s="1"/>
  <c r="I79" i="12" s="1"/>
  <c r="J79" i="12" s="1"/>
  <c r="AT79" i="12"/>
  <c r="AS79" i="12"/>
  <c r="AR79" i="12"/>
  <c r="AP79" i="12"/>
  <c r="AA79" i="12"/>
  <c r="K79" i="12"/>
  <c r="L79" i="12" s="1"/>
  <c r="E79" i="12"/>
  <c r="H78" i="12" s="1"/>
  <c r="I78" i="12" s="1"/>
  <c r="J78" i="12" s="1"/>
  <c r="AT78" i="12"/>
  <c r="AS78" i="12"/>
  <c r="AP78" i="12"/>
  <c r="AA78" i="12"/>
  <c r="T78" i="12"/>
  <c r="K78" i="12"/>
  <c r="L78" i="12" s="1"/>
  <c r="E78" i="12"/>
  <c r="AT77" i="12"/>
  <c r="AS77" i="12"/>
  <c r="AP77" i="12"/>
  <c r="AA77" i="12"/>
  <c r="I77" i="12"/>
  <c r="J77" i="12" s="1"/>
  <c r="H77" i="12"/>
  <c r="E77" i="12"/>
  <c r="AT76" i="12"/>
  <c r="AS76" i="12"/>
  <c r="AP76" i="12"/>
  <c r="AA76" i="12"/>
  <c r="K76" i="12"/>
  <c r="L76" i="12" s="1"/>
  <c r="H76" i="12"/>
  <c r="I76" i="12" s="1"/>
  <c r="J76" i="12" s="1"/>
  <c r="E76" i="12"/>
  <c r="AT75" i="12"/>
  <c r="AS75" i="12"/>
  <c r="AP75" i="12"/>
  <c r="AA75" i="12"/>
  <c r="H75" i="12"/>
  <c r="I75" i="12" s="1"/>
  <c r="J75" i="12" s="1"/>
  <c r="E75" i="12"/>
  <c r="B75" i="12"/>
  <c r="AS82" i="12" s="1"/>
  <c r="AT74" i="12"/>
  <c r="AP74" i="12"/>
  <c r="AA74" i="12"/>
  <c r="H74" i="12"/>
  <c r="I74" i="12" s="1"/>
  <c r="J74" i="12" s="1"/>
  <c r="E74" i="12"/>
  <c r="B74" i="12"/>
  <c r="T80" i="12" s="1"/>
  <c r="AT73" i="12"/>
  <c r="AS73" i="12"/>
  <c r="AP73" i="12"/>
  <c r="AA73" i="12"/>
  <c r="T73" i="12"/>
  <c r="K73" i="12"/>
  <c r="L73" i="12" s="1"/>
  <c r="I73" i="12"/>
  <c r="J73" i="12" s="1"/>
  <c r="H73" i="12"/>
  <c r="B73" i="12"/>
  <c r="AR75" i="12" s="1"/>
  <c r="E70" i="12"/>
  <c r="H69" i="12" s="1"/>
  <c r="I69" i="12" s="1"/>
  <c r="J69" i="12" s="1"/>
  <c r="AT69" i="12"/>
  <c r="AS69" i="12"/>
  <c r="AP69" i="12"/>
  <c r="AA69" i="12"/>
  <c r="E69" i="12"/>
  <c r="AT68" i="12"/>
  <c r="AP68" i="12"/>
  <c r="AA68" i="12"/>
  <c r="H68" i="12"/>
  <c r="I68" i="12" s="1"/>
  <c r="J68" i="12" s="1"/>
  <c r="E68" i="12"/>
  <c r="AT67" i="12"/>
  <c r="AS67" i="12"/>
  <c r="AP67" i="12"/>
  <c r="AA67" i="12"/>
  <c r="H67" i="12"/>
  <c r="I67" i="12" s="1"/>
  <c r="J67" i="12" s="1"/>
  <c r="E67" i="12"/>
  <c r="H66" i="12" s="1"/>
  <c r="I66" i="12" s="1"/>
  <c r="J66" i="12" s="1"/>
  <c r="AT66" i="12"/>
  <c r="AR66" i="12"/>
  <c r="AP66" i="12"/>
  <c r="AA66" i="12"/>
  <c r="L66" i="12"/>
  <c r="R66" i="12" s="1"/>
  <c r="K66" i="12"/>
  <c r="E66" i="12"/>
  <c r="H65" i="12" s="1"/>
  <c r="I65" i="12" s="1"/>
  <c r="J65" i="12" s="1"/>
  <c r="AT65" i="12"/>
  <c r="AP65" i="12"/>
  <c r="AA65" i="12"/>
  <c r="T65" i="12"/>
  <c r="K65" i="12"/>
  <c r="L65" i="12" s="1"/>
  <c r="R65" i="12" s="1"/>
  <c r="E65" i="12"/>
  <c r="H64" i="12" s="1"/>
  <c r="I64" i="12" s="1"/>
  <c r="J64" i="12" s="1"/>
  <c r="AT64" i="12"/>
  <c r="AP64" i="12"/>
  <c r="AA64" i="12"/>
  <c r="E64" i="12"/>
  <c r="AT63" i="12"/>
  <c r="AS63" i="12"/>
  <c r="AR63" i="12"/>
  <c r="AP63" i="12"/>
  <c r="AA63" i="12"/>
  <c r="T63" i="12"/>
  <c r="H63" i="12"/>
  <c r="I63" i="12" s="1"/>
  <c r="J63" i="12" s="1"/>
  <c r="E63" i="12"/>
  <c r="AT62" i="12"/>
  <c r="AS62" i="12"/>
  <c r="AR62" i="12"/>
  <c r="AP62" i="12"/>
  <c r="AA62" i="12"/>
  <c r="T62" i="12"/>
  <c r="K62" i="12"/>
  <c r="H62" i="12"/>
  <c r="I62" i="12" s="1"/>
  <c r="J62" i="12" s="1"/>
  <c r="E62" i="12"/>
  <c r="H61" i="12" s="1"/>
  <c r="I61" i="12" s="1"/>
  <c r="AT61" i="12"/>
  <c r="AS61" i="12"/>
  <c r="AR61" i="12"/>
  <c r="AP61" i="12"/>
  <c r="AA61" i="12"/>
  <c r="K61" i="12"/>
  <c r="L61" i="12" s="1"/>
  <c r="J61" i="12"/>
  <c r="E61" i="12"/>
  <c r="H60" i="12" s="1"/>
  <c r="I60" i="12" s="1"/>
  <c r="J60" i="12" s="1"/>
  <c r="AT60" i="12"/>
  <c r="AR60" i="12"/>
  <c r="AP60" i="12"/>
  <c r="AA60" i="12"/>
  <c r="T60" i="12"/>
  <c r="K60" i="12"/>
  <c r="L60" i="12" s="1"/>
  <c r="E60" i="12"/>
  <c r="H59" i="12" s="1"/>
  <c r="I59" i="12" s="1"/>
  <c r="J59" i="12" s="1"/>
  <c r="B60" i="12"/>
  <c r="AS65" i="12" s="1"/>
  <c r="AT59" i="12"/>
  <c r="AS59" i="12"/>
  <c r="AR59" i="12"/>
  <c r="AP59" i="12"/>
  <c r="AA59" i="12"/>
  <c r="E59" i="12"/>
  <c r="H58" i="12" s="1"/>
  <c r="I58" i="12" s="1"/>
  <c r="J58" i="12" s="1"/>
  <c r="B59" i="12"/>
  <c r="T59" i="12" s="1"/>
  <c r="AT58" i="12"/>
  <c r="AS58" i="12"/>
  <c r="AP58" i="12"/>
  <c r="AA58" i="12"/>
  <c r="L58" i="12"/>
  <c r="K58" i="12"/>
  <c r="B58" i="12"/>
  <c r="AR69" i="12" s="1"/>
  <c r="E54" i="12"/>
  <c r="AT53" i="12"/>
  <c r="AR53" i="12"/>
  <c r="AP53" i="12"/>
  <c r="AG53" i="12"/>
  <c r="AA53" i="12"/>
  <c r="H53" i="12"/>
  <c r="I53" i="12" s="1"/>
  <c r="J53" i="12" s="1"/>
  <c r="E53" i="12"/>
  <c r="AT52" i="12"/>
  <c r="AR52" i="12"/>
  <c r="AP52" i="12"/>
  <c r="AG52" i="12"/>
  <c r="AA52" i="12"/>
  <c r="I52" i="12"/>
  <c r="J52" i="12" s="1"/>
  <c r="H52" i="12"/>
  <c r="E52" i="12"/>
  <c r="H51" i="12" s="1"/>
  <c r="I51" i="12" s="1"/>
  <c r="AT51" i="12"/>
  <c r="AP51" i="12"/>
  <c r="AG51" i="12"/>
  <c r="AA51" i="12"/>
  <c r="J51" i="12"/>
  <c r="E51" i="12"/>
  <c r="AT50" i="12"/>
  <c r="AR50" i="12"/>
  <c r="AP50" i="12"/>
  <c r="AG50" i="12"/>
  <c r="AA50" i="12"/>
  <c r="H50" i="12"/>
  <c r="I50" i="12" s="1"/>
  <c r="J50" i="12" s="1"/>
  <c r="E50" i="12"/>
  <c r="AT49" i="12"/>
  <c r="AS49" i="12"/>
  <c r="AR49" i="12"/>
  <c r="AP49" i="12"/>
  <c r="AG49" i="12"/>
  <c r="AA49" i="12"/>
  <c r="K49" i="12"/>
  <c r="L49" i="12" s="1"/>
  <c r="H49" i="12"/>
  <c r="I49" i="12" s="1"/>
  <c r="J49" i="12" s="1"/>
  <c r="E49" i="12"/>
  <c r="H48" i="12" s="1"/>
  <c r="AT48" i="12"/>
  <c r="AS48" i="12"/>
  <c r="AP48" i="12"/>
  <c r="AG48" i="12"/>
  <c r="AA48" i="12"/>
  <c r="T48" i="12"/>
  <c r="I48" i="12"/>
  <c r="J48" i="12" s="1"/>
  <c r="E48" i="12"/>
  <c r="H47" i="12" s="1"/>
  <c r="I47" i="12" s="1"/>
  <c r="J47" i="12" s="1"/>
  <c r="AT47" i="12"/>
  <c r="AP47" i="12"/>
  <c r="AG47" i="12"/>
  <c r="AA47" i="12"/>
  <c r="T47" i="12"/>
  <c r="E47" i="12"/>
  <c r="AT46" i="12"/>
  <c r="AS46" i="12"/>
  <c r="AP46" i="12"/>
  <c r="AG46" i="12"/>
  <c r="AA46" i="12"/>
  <c r="K46" i="12"/>
  <c r="L46" i="12" s="1"/>
  <c r="H46" i="12"/>
  <c r="I46" i="12" s="1"/>
  <c r="J46" i="12" s="1"/>
  <c r="E46" i="12"/>
  <c r="H45" i="12" s="1"/>
  <c r="I45" i="12" s="1"/>
  <c r="J45" i="12" s="1"/>
  <c r="AT45" i="12"/>
  <c r="AS45" i="12"/>
  <c r="AP45" i="12"/>
  <c r="AG45" i="12"/>
  <c r="AA45" i="12"/>
  <c r="T45" i="12"/>
  <c r="E45" i="12"/>
  <c r="H44" i="12" s="1"/>
  <c r="I44" i="12" s="1"/>
  <c r="J44" i="12" s="1"/>
  <c r="AT44" i="12"/>
  <c r="AP44" i="12"/>
  <c r="AG44" i="12"/>
  <c r="AA44" i="12"/>
  <c r="T44" i="12"/>
  <c r="E44" i="12"/>
  <c r="B44" i="12"/>
  <c r="AS51" i="12" s="1"/>
  <c r="AT43" i="12"/>
  <c r="AS43" i="12"/>
  <c r="AR43" i="12"/>
  <c r="AP43" i="12"/>
  <c r="AG43" i="12"/>
  <c r="AA43" i="12"/>
  <c r="K43" i="12"/>
  <c r="L43" i="12" s="1"/>
  <c r="H43" i="12"/>
  <c r="I43" i="12" s="1"/>
  <c r="J43" i="12" s="1"/>
  <c r="E43" i="12"/>
  <c r="H42" i="12" s="1"/>
  <c r="I42" i="12" s="1"/>
  <c r="J42" i="12" s="1"/>
  <c r="B43" i="12"/>
  <c r="T46" i="12" s="1"/>
  <c r="AT42" i="12"/>
  <c r="AS42" i="12"/>
  <c r="AP42" i="12"/>
  <c r="AG42" i="12"/>
  <c r="AA42" i="12"/>
  <c r="B42" i="12"/>
  <c r="AR48" i="12" s="1"/>
  <c r="E38" i="12"/>
  <c r="AT37" i="12"/>
  <c r="AP37" i="12"/>
  <c r="AA37" i="12"/>
  <c r="I37" i="12"/>
  <c r="J37" i="12" s="1"/>
  <c r="H37" i="12"/>
  <c r="E37" i="12"/>
  <c r="H36" i="12" s="1"/>
  <c r="AT36" i="12"/>
  <c r="AP36" i="12"/>
  <c r="AA36" i="12"/>
  <c r="I36" i="12"/>
  <c r="J36" i="12" s="1"/>
  <c r="E36" i="12"/>
  <c r="H35" i="12" s="1"/>
  <c r="AT35" i="12"/>
  <c r="AP35" i="12"/>
  <c r="AA35" i="12"/>
  <c r="T35" i="12"/>
  <c r="I35" i="12"/>
  <c r="J35" i="12" s="1"/>
  <c r="E35" i="12"/>
  <c r="H34" i="12" s="1"/>
  <c r="I34" i="12" s="1"/>
  <c r="J34" i="12" s="1"/>
  <c r="AT34" i="12"/>
  <c r="AP34" i="12"/>
  <c r="AA34" i="12"/>
  <c r="E34" i="12"/>
  <c r="AT33" i="12"/>
  <c r="AP33" i="12"/>
  <c r="AA33" i="12"/>
  <c r="T33" i="12"/>
  <c r="H33" i="12"/>
  <c r="I33" i="12" s="1"/>
  <c r="J33" i="12" s="1"/>
  <c r="E33" i="12"/>
  <c r="AT32" i="12"/>
  <c r="AP32" i="12"/>
  <c r="AA32" i="12"/>
  <c r="T32" i="12"/>
  <c r="I32" i="12"/>
  <c r="J32" i="12" s="1"/>
  <c r="H32" i="12"/>
  <c r="E32" i="12"/>
  <c r="H31" i="12" s="1"/>
  <c r="AT31" i="12"/>
  <c r="AP31" i="12"/>
  <c r="AA31" i="12"/>
  <c r="T31" i="12"/>
  <c r="I31" i="12"/>
  <c r="J31" i="12" s="1"/>
  <c r="E31" i="12"/>
  <c r="AT30" i="12"/>
  <c r="AP30" i="12"/>
  <c r="AA30" i="12"/>
  <c r="T30" i="12"/>
  <c r="H30" i="12"/>
  <c r="I30" i="12" s="1"/>
  <c r="J30" i="12" s="1"/>
  <c r="E30" i="12"/>
  <c r="H29" i="12" s="1"/>
  <c r="AT29" i="12"/>
  <c r="AP29" i="12"/>
  <c r="AA29" i="12"/>
  <c r="T29" i="12"/>
  <c r="I29" i="12"/>
  <c r="J29" i="12" s="1"/>
  <c r="E29" i="12"/>
  <c r="AT28" i="12"/>
  <c r="AP28" i="12"/>
  <c r="AA28" i="12"/>
  <c r="H28" i="12"/>
  <c r="I28" i="12" s="1"/>
  <c r="J28" i="12" s="1"/>
  <c r="E28" i="12"/>
  <c r="B28" i="12"/>
  <c r="AT27" i="12"/>
  <c r="AP27" i="12"/>
  <c r="AA27" i="12"/>
  <c r="T27" i="12"/>
  <c r="K27" i="12"/>
  <c r="L27" i="12" s="1"/>
  <c r="H27" i="12"/>
  <c r="I27" i="12" s="1"/>
  <c r="J27" i="12" s="1"/>
  <c r="E27" i="12"/>
  <c r="B27" i="12"/>
  <c r="T36" i="12" s="1"/>
  <c r="AT26" i="12"/>
  <c r="AP26" i="12"/>
  <c r="AA26" i="12"/>
  <c r="T26" i="12"/>
  <c r="I26" i="12"/>
  <c r="J26" i="12" s="1"/>
  <c r="H26" i="12"/>
  <c r="B26" i="12"/>
  <c r="E148" i="10"/>
  <c r="H147" i="10" s="1"/>
  <c r="I147" i="10" s="1"/>
  <c r="J147" i="10" s="1"/>
  <c r="AW147" i="10"/>
  <c r="AV147" i="10"/>
  <c r="AS147" i="10"/>
  <c r="AG147" i="10"/>
  <c r="E147" i="10"/>
  <c r="AW146" i="10"/>
  <c r="AS146" i="10"/>
  <c r="AG146" i="10"/>
  <c r="J146" i="10"/>
  <c r="I146" i="10"/>
  <c r="H146" i="10"/>
  <c r="E146" i="10"/>
  <c r="AW145" i="10"/>
  <c r="AV145" i="10"/>
  <c r="AS145" i="10"/>
  <c r="AG145" i="10"/>
  <c r="H145" i="10"/>
  <c r="I145" i="10" s="1"/>
  <c r="J145" i="10" s="1"/>
  <c r="E145" i="10"/>
  <c r="AW144" i="10"/>
  <c r="AS144" i="10"/>
  <c r="AG144" i="10"/>
  <c r="T144" i="10"/>
  <c r="I144" i="10"/>
  <c r="J144" i="10" s="1"/>
  <c r="H144" i="10"/>
  <c r="E144" i="10"/>
  <c r="H143" i="10" s="1"/>
  <c r="I143" i="10" s="1"/>
  <c r="J143" i="10" s="1"/>
  <c r="AW143" i="10"/>
  <c r="AS143" i="10"/>
  <c r="AG143" i="10"/>
  <c r="T143" i="10"/>
  <c r="E143" i="10"/>
  <c r="AW142" i="10"/>
  <c r="AS142" i="10"/>
  <c r="AG142" i="10"/>
  <c r="H142" i="10"/>
  <c r="I142" i="10" s="1"/>
  <c r="J142" i="10" s="1"/>
  <c r="E142" i="10"/>
  <c r="AW141" i="10"/>
  <c r="AV141" i="10"/>
  <c r="AS141" i="10"/>
  <c r="AG141" i="10"/>
  <c r="J141" i="10"/>
  <c r="H141" i="10"/>
  <c r="I141" i="10" s="1"/>
  <c r="E141" i="10"/>
  <c r="AW140" i="10"/>
  <c r="AS140" i="10"/>
  <c r="AG140" i="10"/>
  <c r="T140" i="10"/>
  <c r="J140" i="10"/>
  <c r="H140" i="10"/>
  <c r="I140" i="10" s="1"/>
  <c r="E140" i="10"/>
  <c r="H139" i="10" s="1"/>
  <c r="I139" i="10" s="1"/>
  <c r="AW139" i="10"/>
  <c r="AU139" i="10"/>
  <c r="AS139" i="10"/>
  <c r="AG139" i="10"/>
  <c r="K139" i="10"/>
  <c r="L139" i="10" s="1"/>
  <c r="J139" i="10"/>
  <c r="E139" i="10"/>
  <c r="H138" i="10" s="1"/>
  <c r="I138" i="10" s="1"/>
  <c r="J138" i="10" s="1"/>
  <c r="AW138" i="10"/>
  <c r="AU138" i="10"/>
  <c r="AS138" i="10"/>
  <c r="AG138" i="10"/>
  <c r="T138" i="10"/>
  <c r="K138" i="10"/>
  <c r="L138" i="10" s="1"/>
  <c r="E138" i="10"/>
  <c r="H137" i="10" s="1"/>
  <c r="I137" i="10" s="1"/>
  <c r="B138" i="10"/>
  <c r="AV143" i="10" s="1"/>
  <c r="AW137" i="10"/>
  <c r="AV137" i="10"/>
  <c r="AU137" i="10"/>
  <c r="AS137" i="10"/>
  <c r="AG137" i="10"/>
  <c r="J137" i="10"/>
  <c r="E137" i="10"/>
  <c r="H136" i="10" s="1"/>
  <c r="I136" i="10" s="1"/>
  <c r="J136" i="10" s="1"/>
  <c r="B137" i="10"/>
  <c r="T137" i="10" s="1"/>
  <c r="AW136" i="10"/>
  <c r="AV136" i="10"/>
  <c r="AS136" i="10"/>
  <c r="AG136" i="10"/>
  <c r="B136" i="10"/>
  <c r="AU147" i="10" s="1"/>
  <c r="E133" i="10"/>
  <c r="AZ132" i="10"/>
  <c r="AW132" i="10"/>
  <c r="AV132" i="10"/>
  <c r="AS132" i="10"/>
  <c r="AG132" i="10"/>
  <c r="H132" i="10"/>
  <c r="I132" i="10" s="1"/>
  <c r="J132" i="10" s="1"/>
  <c r="E132" i="10"/>
  <c r="AZ131" i="10"/>
  <c r="AW131" i="10"/>
  <c r="AU131" i="10"/>
  <c r="AS131" i="10"/>
  <c r="AG131" i="10"/>
  <c r="H131" i="10"/>
  <c r="I131" i="10" s="1"/>
  <c r="J131" i="10" s="1"/>
  <c r="E131" i="10"/>
  <c r="AZ130" i="10"/>
  <c r="AW130" i="10"/>
  <c r="AU130" i="10"/>
  <c r="AS130" i="10"/>
  <c r="AG130" i="10"/>
  <c r="T130" i="10"/>
  <c r="I130" i="10"/>
  <c r="J130" i="10" s="1"/>
  <c r="H130" i="10"/>
  <c r="E130" i="10"/>
  <c r="H129" i="10" s="1"/>
  <c r="I129" i="10" s="1"/>
  <c r="J129" i="10" s="1"/>
  <c r="AZ129" i="10"/>
  <c r="AW129" i="10"/>
  <c r="AV129" i="10"/>
  <c r="AS129" i="10"/>
  <c r="AG129" i="10"/>
  <c r="K129" i="10"/>
  <c r="L129" i="10" s="1"/>
  <c r="E129" i="10"/>
  <c r="AZ128" i="10"/>
  <c r="AW128" i="10"/>
  <c r="AS128" i="10"/>
  <c r="AG128" i="10"/>
  <c r="H128" i="10"/>
  <c r="I128" i="10" s="1"/>
  <c r="J128" i="10" s="1"/>
  <c r="E128" i="10"/>
  <c r="H127" i="10" s="1"/>
  <c r="AZ127" i="10"/>
  <c r="AW127" i="10"/>
  <c r="AU127" i="10"/>
  <c r="AS127" i="10"/>
  <c r="AG127" i="10"/>
  <c r="I127" i="10"/>
  <c r="J127" i="10" s="1"/>
  <c r="E127" i="10"/>
  <c r="H126" i="10" s="1"/>
  <c r="I126" i="10" s="1"/>
  <c r="AZ126" i="10"/>
  <c r="AW126" i="10"/>
  <c r="AS126" i="10"/>
  <c r="AG126" i="10"/>
  <c r="J126" i="10"/>
  <c r="E126" i="10"/>
  <c r="H125" i="10" s="1"/>
  <c r="I125" i="10" s="1"/>
  <c r="J125" i="10" s="1"/>
  <c r="AZ125" i="10"/>
  <c r="AW125" i="10"/>
  <c r="AS125" i="10"/>
  <c r="AG125" i="10"/>
  <c r="E125" i="10"/>
  <c r="AZ124" i="10"/>
  <c r="AW124" i="10"/>
  <c r="AU124" i="10"/>
  <c r="AS124" i="10"/>
  <c r="AG124" i="10"/>
  <c r="J124" i="10"/>
  <c r="H124" i="10"/>
  <c r="I124" i="10" s="1"/>
  <c r="E124" i="10"/>
  <c r="H123" i="10" s="1"/>
  <c r="AZ123" i="10"/>
  <c r="AW123" i="10"/>
  <c r="AS123" i="10"/>
  <c r="AG123" i="10"/>
  <c r="T123" i="10"/>
  <c r="I123" i="10"/>
  <c r="J123" i="10" s="1"/>
  <c r="E123" i="10"/>
  <c r="B123" i="10"/>
  <c r="AV123" i="10" s="1"/>
  <c r="AZ122" i="10"/>
  <c r="AW122" i="10"/>
  <c r="AU122" i="10"/>
  <c r="AS122" i="10"/>
  <c r="AG122" i="10"/>
  <c r="T122" i="10"/>
  <c r="I122" i="10"/>
  <c r="J122" i="10" s="1"/>
  <c r="H122" i="10"/>
  <c r="E122" i="10"/>
  <c r="H121" i="10" s="1"/>
  <c r="I121" i="10" s="1"/>
  <c r="J121" i="10" s="1"/>
  <c r="B122" i="10"/>
  <c r="T124" i="10" s="1"/>
  <c r="AZ121" i="10"/>
  <c r="AW121" i="10"/>
  <c r="AU121" i="10"/>
  <c r="AS121" i="10"/>
  <c r="AG121" i="10"/>
  <c r="T121" i="10"/>
  <c r="R121" i="10"/>
  <c r="K121" i="10"/>
  <c r="L121" i="10" s="1"/>
  <c r="O121" i="10" s="1"/>
  <c r="P121" i="10" s="1"/>
  <c r="Q121" i="10" s="1"/>
  <c r="B121" i="10"/>
  <c r="E117" i="10"/>
  <c r="AW116" i="10"/>
  <c r="AS116" i="10"/>
  <c r="AG116" i="10"/>
  <c r="H116" i="10"/>
  <c r="I116" i="10" s="1"/>
  <c r="J116" i="10" s="1"/>
  <c r="E116" i="10"/>
  <c r="AW115" i="10"/>
  <c r="AS115" i="10"/>
  <c r="AG115" i="10"/>
  <c r="I115" i="10"/>
  <c r="J115" i="10" s="1"/>
  <c r="H115" i="10"/>
  <c r="E115" i="10"/>
  <c r="AW114" i="10"/>
  <c r="AS114" i="10"/>
  <c r="AG114" i="10"/>
  <c r="H114" i="10"/>
  <c r="I114" i="10" s="1"/>
  <c r="J114" i="10" s="1"/>
  <c r="E114" i="10"/>
  <c r="AW113" i="10"/>
  <c r="AS113" i="10"/>
  <c r="AG113" i="10"/>
  <c r="J113" i="10"/>
  <c r="I113" i="10"/>
  <c r="H113" i="10"/>
  <c r="E113" i="10"/>
  <c r="H112" i="10" s="1"/>
  <c r="I112" i="10" s="1"/>
  <c r="J112" i="10" s="1"/>
  <c r="AW112" i="10"/>
  <c r="AS112" i="10"/>
  <c r="AG112" i="10"/>
  <c r="E112" i="10"/>
  <c r="H111" i="10" s="1"/>
  <c r="I111" i="10" s="1"/>
  <c r="J111" i="10" s="1"/>
  <c r="AW111" i="10"/>
  <c r="AS111" i="10"/>
  <c r="AG111" i="10"/>
  <c r="E111" i="10"/>
  <c r="AW110" i="10"/>
  <c r="AS110" i="10"/>
  <c r="AG110" i="10"/>
  <c r="H110" i="10"/>
  <c r="I110" i="10" s="1"/>
  <c r="J110" i="10" s="1"/>
  <c r="E110" i="10"/>
  <c r="H109" i="10" s="1"/>
  <c r="I109" i="10" s="1"/>
  <c r="J109" i="10" s="1"/>
  <c r="AW109" i="10"/>
  <c r="AS109" i="10"/>
  <c r="AG109" i="10"/>
  <c r="E109" i="10"/>
  <c r="H108" i="10" s="1"/>
  <c r="AW108" i="10"/>
  <c r="AS108" i="10"/>
  <c r="AG108" i="10"/>
  <c r="I108" i="10"/>
  <c r="J108" i="10" s="1"/>
  <c r="E108" i="10"/>
  <c r="H107" i="10" s="1"/>
  <c r="I107" i="10" s="1"/>
  <c r="J107" i="10" s="1"/>
  <c r="AW107" i="10"/>
  <c r="AS107" i="10"/>
  <c r="AG107" i="10"/>
  <c r="E107" i="10"/>
  <c r="B107" i="10"/>
  <c r="AV109" i="10" s="1"/>
  <c r="AW106" i="10"/>
  <c r="AV106" i="10"/>
  <c r="AS106" i="10"/>
  <c r="AG106" i="10"/>
  <c r="H106" i="10"/>
  <c r="I106" i="10" s="1"/>
  <c r="J106" i="10" s="1"/>
  <c r="E106" i="10"/>
  <c r="B106" i="10"/>
  <c r="AW105" i="10"/>
  <c r="AV105" i="10"/>
  <c r="AU105" i="10"/>
  <c r="AS105" i="10"/>
  <c r="AG105" i="10"/>
  <c r="H105" i="10"/>
  <c r="I105" i="10" s="1"/>
  <c r="J105" i="10" s="1"/>
  <c r="B105" i="10"/>
  <c r="E101" i="10"/>
  <c r="H100" i="10" s="1"/>
  <c r="I100" i="10" s="1"/>
  <c r="J100" i="10" s="1"/>
  <c r="AM100" i="10"/>
  <c r="K100" i="10"/>
  <c r="E100" i="10"/>
  <c r="H99" i="10" s="1"/>
  <c r="I99" i="10" s="1"/>
  <c r="J99" i="10" s="1"/>
  <c r="AM99" i="10"/>
  <c r="E99" i="10"/>
  <c r="AM98" i="10"/>
  <c r="H98" i="10"/>
  <c r="I98" i="10" s="1"/>
  <c r="J98" i="10" s="1"/>
  <c r="E98" i="10"/>
  <c r="AM97" i="10"/>
  <c r="AL97" i="10"/>
  <c r="H97" i="10"/>
  <c r="I97" i="10" s="1"/>
  <c r="J97" i="10" s="1"/>
  <c r="E97" i="10"/>
  <c r="AM96" i="10"/>
  <c r="H96" i="10"/>
  <c r="I96" i="10" s="1"/>
  <c r="J96" i="10" s="1"/>
  <c r="E96" i="10"/>
  <c r="AM95" i="10"/>
  <c r="AL95" i="10"/>
  <c r="J95" i="10"/>
  <c r="H95" i="10"/>
  <c r="I95" i="10" s="1"/>
  <c r="E95" i="10"/>
  <c r="AM94" i="10"/>
  <c r="AL94" i="10"/>
  <c r="H94" i="10"/>
  <c r="I94" i="10" s="1"/>
  <c r="J94" i="10" s="1"/>
  <c r="E94" i="10"/>
  <c r="H93" i="10" s="1"/>
  <c r="I93" i="10" s="1"/>
  <c r="J93" i="10" s="1"/>
  <c r="AM93" i="10"/>
  <c r="AL93" i="10"/>
  <c r="K93" i="10"/>
  <c r="L93" i="10" s="1"/>
  <c r="E93" i="10"/>
  <c r="H92" i="10" s="1"/>
  <c r="I92" i="10" s="1"/>
  <c r="J92" i="10" s="1"/>
  <c r="AM92" i="10"/>
  <c r="K92" i="10"/>
  <c r="E92" i="10"/>
  <c r="AM91" i="10"/>
  <c r="K91" i="10"/>
  <c r="H91" i="10"/>
  <c r="I91" i="10" s="1"/>
  <c r="J91" i="10" s="1"/>
  <c r="E91" i="10"/>
  <c r="H90" i="10" s="1"/>
  <c r="I90" i="10" s="1"/>
  <c r="J90" i="10" s="1"/>
  <c r="B91" i="10"/>
  <c r="AL100" i="10" s="1"/>
  <c r="AM90" i="10"/>
  <c r="AL90" i="10"/>
  <c r="T90" i="10"/>
  <c r="E90" i="10"/>
  <c r="B90" i="10"/>
  <c r="AM89" i="10"/>
  <c r="AL89" i="10"/>
  <c r="AK89" i="10"/>
  <c r="I89" i="10"/>
  <c r="J89" i="10" s="1"/>
  <c r="H89" i="10"/>
  <c r="B89" i="10"/>
  <c r="AK95" i="10" s="1"/>
  <c r="E85" i="10"/>
  <c r="H84" i="10" s="1"/>
  <c r="I84" i="10" s="1"/>
  <c r="J84" i="10" s="1"/>
  <c r="AT84" i="10"/>
  <c r="AP84" i="10"/>
  <c r="AA84" i="10"/>
  <c r="K84" i="10"/>
  <c r="L84" i="10" s="1"/>
  <c r="E84" i="10"/>
  <c r="H83" i="10" s="1"/>
  <c r="I83" i="10" s="1"/>
  <c r="J83" i="10" s="1"/>
  <c r="AT83" i="10"/>
  <c r="AP83" i="10"/>
  <c r="AA83" i="10"/>
  <c r="E83" i="10"/>
  <c r="AT82" i="10"/>
  <c r="AP82" i="10"/>
  <c r="AA82" i="10"/>
  <c r="H82" i="10"/>
  <c r="I82" i="10" s="1"/>
  <c r="J82" i="10" s="1"/>
  <c r="E82" i="10"/>
  <c r="AT81" i="10"/>
  <c r="AP81" i="10"/>
  <c r="AA81" i="10"/>
  <c r="H81" i="10"/>
  <c r="I81" i="10" s="1"/>
  <c r="J81" i="10" s="1"/>
  <c r="E81" i="10"/>
  <c r="AT80" i="10"/>
  <c r="AP80" i="10"/>
  <c r="AA80" i="10"/>
  <c r="H80" i="10"/>
  <c r="I80" i="10" s="1"/>
  <c r="J80" i="10" s="1"/>
  <c r="E80" i="10"/>
  <c r="AT79" i="10"/>
  <c r="AP79" i="10"/>
  <c r="AA79" i="10"/>
  <c r="H79" i="10"/>
  <c r="I79" i="10" s="1"/>
  <c r="J79" i="10" s="1"/>
  <c r="E79" i="10"/>
  <c r="AT78" i="10"/>
  <c r="AS78" i="10"/>
  <c r="AP78" i="10"/>
  <c r="AA78" i="10"/>
  <c r="H78" i="10"/>
  <c r="I78" i="10" s="1"/>
  <c r="J78" i="10" s="1"/>
  <c r="E78" i="10"/>
  <c r="AT77" i="10"/>
  <c r="AP77" i="10"/>
  <c r="AA77" i="10"/>
  <c r="I77" i="10"/>
  <c r="J77" i="10" s="1"/>
  <c r="H77" i="10"/>
  <c r="E77" i="10"/>
  <c r="H76" i="10" s="1"/>
  <c r="I76" i="10" s="1"/>
  <c r="J76" i="10" s="1"/>
  <c r="AT76" i="10"/>
  <c r="AP76" i="10"/>
  <c r="AA76" i="10"/>
  <c r="T76" i="10"/>
  <c r="K76" i="10"/>
  <c r="L76" i="10" s="1"/>
  <c r="R76" i="10" s="1"/>
  <c r="E76" i="10"/>
  <c r="AT75" i="10"/>
  <c r="AP75" i="10"/>
  <c r="AA75" i="10"/>
  <c r="H75" i="10"/>
  <c r="I75" i="10" s="1"/>
  <c r="J75" i="10" s="1"/>
  <c r="E75" i="10"/>
  <c r="B75" i="10"/>
  <c r="AT74" i="10"/>
  <c r="AP74" i="10"/>
  <c r="AA74" i="10"/>
  <c r="K74" i="10"/>
  <c r="L74" i="10" s="1"/>
  <c r="J74" i="10"/>
  <c r="H74" i="10"/>
  <c r="I74" i="10" s="1"/>
  <c r="E74" i="10"/>
  <c r="H73" i="10" s="1"/>
  <c r="I73" i="10" s="1"/>
  <c r="J73" i="10" s="1"/>
  <c r="B74" i="10"/>
  <c r="AT73" i="10"/>
  <c r="AP73" i="10"/>
  <c r="AA73" i="10"/>
  <c r="R73" i="10"/>
  <c r="K73" i="10"/>
  <c r="L73" i="10" s="1"/>
  <c r="O73" i="10" s="1"/>
  <c r="P73" i="10" s="1"/>
  <c r="Q73" i="10" s="1"/>
  <c r="S73" i="10" s="1"/>
  <c r="B73" i="10"/>
  <c r="AR81" i="10" s="1"/>
  <c r="E70" i="10"/>
  <c r="AT69" i="10"/>
  <c r="AP69" i="10"/>
  <c r="AA69" i="10"/>
  <c r="H69" i="10"/>
  <c r="I69" i="10" s="1"/>
  <c r="J69" i="10" s="1"/>
  <c r="E69" i="10"/>
  <c r="AT68" i="10"/>
  <c r="AP68" i="10"/>
  <c r="AA68" i="10"/>
  <c r="K68" i="10"/>
  <c r="L68" i="10" s="1"/>
  <c r="H68" i="10"/>
  <c r="I68" i="10" s="1"/>
  <c r="J68" i="10" s="1"/>
  <c r="E68" i="10"/>
  <c r="AT67" i="10"/>
  <c r="AS67" i="10"/>
  <c r="AP67" i="10"/>
  <c r="AA67" i="10"/>
  <c r="J67" i="10"/>
  <c r="H67" i="10"/>
  <c r="I67" i="10" s="1"/>
  <c r="E67" i="10"/>
  <c r="AT66" i="10"/>
  <c r="AP66" i="10"/>
  <c r="AA66" i="10"/>
  <c r="T66" i="10"/>
  <c r="H66" i="10"/>
  <c r="I66" i="10" s="1"/>
  <c r="J66" i="10" s="1"/>
  <c r="E66" i="10"/>
  <c r="AT65" i="10"/>
  <c r="AR65" i="10"/>
  <c r="AP65" i="10"/>
  <c r="AA65" i="10"/>
  <c r="T65" i="10"/>
  <c r="I65" i="10"/>
  <c r="J65" i="10" s="1"/>
  <c r="H65" i="10"/>
  <c r="E65" i="10"/>
  <c r="H64" i="10" s="1"/>
  <c r="I64" i="10" s="1"/>
  <c r="AT64" i="10"/>
  <c r="AP64" i="10"/>
  <c r="AA64" i="10"/>
  <c r="T64" i="10"/>
  <c r="K64" i="10"/>
  <c r="L64" i="10" s="1"/>
  <c r="J64" i="10"/>
  <c r="E64" i="10"/>
  <c r="AT63" i="10"/>
  <c r="AS63" i="10"/>
  <c r="AP63" i="10"/>
  <c r="AA63" i="10"/>
  <c r="H63" i="10"/>
  <c r="I63" i="10" s="1"/>
  <c r="J63" i="10" s="1"/>
  <c r="E63" i="10"/>
  <c r="AT62" i="10"/>
  <c r="AP62" i="10"/>
  <c r="AA62" i="10"/>
  <c r="T62" i="10"/>
  <c r="K62" i="10"/>
  <c r="L62" i="10" s="1"/>
  <c r="I62" i="10"/>
  <c r="J62" i="10" s="1"/>
  <c r="H62" i="10"/>
  <c r="E62" i="10"/>
  <c r="AT61" i="10"/>
  <c r="AS61" i="10"/>
  <c r="AR61" i="10"/>
  <c r="AP61" i="10"/>
  <c r="AA61" i="10"/>
  <c r="K61" i="10"/>
  <c r="L61" i="10" s="1"/>
  <c r="H61" i="10"/>
  <c r="I61" i="10" s="1"/>
  <c r="J61" i="10" s="1"/>
  <c r="E61" i="10"/>
  <c r="H60" i="10" s="1"/>
  <c r="I60" i="10" s="1"/>
  <c r="J60" i="10" s="1"/>
  <c r="AT60" i="10"/>
  <c r="AR60" i="10"/>
  <c r="AP60" i="10"/>
  <c r="AA60" i="10"/>
  <c r="L60" i="10"/>
  <c r="K60" i="10"/>
  <c r="E60" i="10"/>
  <c r="H59" i="10" s="1"/>
  <c r="I59" i="10" s="1"/>
  <c r="J59" i="10" s="1"/>
  <c r="B60" i="10"/>
  <c r="AS66" i="10" s="1"/>
  <c r="AT59" i="10"/>
  <c r="AS59" i="10"/>
  <c r="AP59" i="10"/>
  <c r="AA59" i="10"/>
  <c r="L59" i="10"/>
  <c r="K59" i="10"/>
  <c r="E59" i="10"/>
  <c r="B59" i="10"/>
  <c r="T61" i="10" s="1"/>
  <c r="AT58" i="10"/>
  <c r="AS58" i="10"/>
  <c r="AP58" i="10"/>
  <c r="AA58" i="10"/>
  <c r="K58" i="10"/>
  <c r="L58" i="10" s="1"/>
  <c r="H58" i="10"/>
  <c r="I58" i="10" s="1"/>
  <c r="J58" i="10" s="1"/>
  <c r="B58" i="10"/>
  <c r="AR67" i="10" s="1"/>
  <c r="E54" i="10"/>
  <c r="H53" i="10" s="1"/>
  <c r="I53" i="10" s="1"/>
  <c r="J53" i="10" s="1"/>
  <c r="AT53" i="10"/>
  <c r="AR53" i="10"/>
  <c r="AP53" i="10"/>
  <c r="AG53" i="10"/>
  <c r="AA53" i="10"/>
  <c r="E53" i="10"/>
  <c r="AT52" i="10"/>
  <c r="AS52" i="10"/>
  <c r="AP52" i="10"/>
  <c r="AG52" i="10"/>
  <c r="AA52" i="10"/>
  <c r="T52" i="10"/>
  <c r="H52" i="10"/>
  <c r="I52" i="10" s="1"/>
  <c r="J52" i="10" s="1"/>
  <c r="E52" i="10"/>
  <c r="AT51" i="10"/>
  <c r="AR51" i="10"/>
  <c r="AP51" i="10"/>
  <c r="AG51" i="10"/>
  <c r="AA51" i="10"/>
  <c r="H51" i="10"/>
  <c r="I51" i="10" s="1"/>
  <c r="J51" i="10" s="1"/>
  <c r="E51" i="10"/>
  <c r="AT50" i="10"/>
  <c r="AP50" i="10"/>
  <c r="AG50" i="10"/>
  <c r="AA50" i="10"/>
  <c r="H50" i="10"/>
  <c r="I50" i="10" s="1"/>
  <c r="J50" i="10" s="1"/>
  <c r="E50" i="10"/>
  <c r="H49" i="10" s="1"/>
  <c r="I49" i="10" s="1"/>
  <c r="J49" i="10" s="1"/>
  <c r="AT49" i="10"/>
  <c r="AS49" i="10"/>
  <c r="AP49" i="10"/>
  <c r="AG49" i="10"/>
  <c r="AA49" i="10"/>
  <c r="T49" i="10"/>
  <c r="E49" i="10"/>
  <c r="H48" i="10" s="1"/>
  <c r="I48" i="10" s="1"/>
  <c r="J48" i="10" s="1"/>
  <c r="AT48" i="10"/>
  <c r="AP48" i="10"/>
  <c r="AG48" i="10"/>
  <c r="AA48" i="10"/>
  <c r="T48" i="10"/>
  <c r="E48" i="10"/>
  <c r="H47" i="10" s="1"/>
  <c r="I47" i="10" s="1"/>
  <c r="J47" i="10" s="1"/>
  <c r="AT47" i="10"/>
  <c r="AP47" i="10"/>
  <c r="AG47" i="10"/>
  <c r="AA47" i="10"/>
  <c r="K47" i="10"/>
  <c r="L47" i="10" s="1"/>
  <c r="E47" i="10"/>
  <c r="H46" i="10" s="1"/>
  <c r="I46" i="10" s="1"/>
  <c r="J46" i="10" s="1"/>
  <c r="AT46" i="10"/>
  <c r="AP46" i="10"/>
  <c r="AG46" i="10"/>
  <c r="AA46" i="10"/>
  <c r="E46" i="10"/>
  <c r="H45" i="10" s="1"/>
  <c r="I45" i="10" s="1"/>
  <c r="J45" i="10" s="1"/>
  <c r="AT45" i="10"/>
  <c r="AP45" i="10"/>
  <c r="AG45" i="10"/>
  <c r="AA45" i="10"/>
  <c r="T45" i="10"/>
  <c r="E45" i="10"/>
  <c r="H44" i="10" s="1"/>
  <c r="I44" i="10" s="1"/>
  <c r="J44" i="10" s="1"/>
  <c r="AT44" i="10"/>
  <c r="AS44" i="10"/>
  <c r="AP44" i="10"/>
  <c r="AG44" i="10"/>
  <c r="AA44" i="10"/>
  <c r="E44" i="10"/>
  <c r="H43" i="10" s="1"/>
  <c r="I43" i="10" s="1"/>
  <c r="J43" i="10" s="1"/>
  <c r="B44" i="10"/>
  <c r="AS46" i="10" s="1"/>
  <c r="AT43" i="10"/>
  <c r="AS43" i="10"/>
  <c r="AP43" i="10"/>
  <c r="AG43" i="10"/>
  <c r="AA43" i="10"/>
  <c r="T43" i="10"/>
  <c r="E43" i="10"/>
  <c r="B43" i="10"/>
  <c r="T51" i="10" s="1"/>
  <c r="AT42" i="10"/>
  <c r="AR42" i="10"/>
  <c r="AP42" i="10"/>
  <c r="AG42" i="10"/>
  <c r="AA42" i="10"/>
  <c r="T42" i="10"/>
  <c r="H42" i="10"/>
  <c r="I42" i="10" s="1"/>
  <c r="J42" i="10" s="1"/>
  <c r="B42" i="10"/>
  <c r="AR50" i="10" s="1"/>
  <c r="E38" i="10"/>
  <c r="AT37" i="10"/>
  <c r="AP37" i="10"/>
  <c r="AA37" i="10"/>
  <c r="I37" i="10"/>
  <c r="J37" i="10" s="1"/>
  <c r="H37" i="10"/>
  <c r="E37" i="10"/>
  <c r="H36" i="10" s="1"/>
  <c r="I36" i="10" s="1"/>
  <c r="J36" i="10" s="1"/>
  <c r="AT36" i="10"/>
  <c r="AP36" i="10"/>
  <c r="AA36" i="10"/>
  <c r="T36" i="10"/>
  <c r="E36" i="10"/>
  <c r="AT35" i="10"/>
  <c r="AR35" i="10"/>
  <c r="AP35" i="10"/>
  <c r="AA35" i="10"/>
  <c r="T35" i="10"/>
  <c r="J35" i="10"/>
  <c r="I35" i="10"/>
  <c r="H35" i="10"/>
  <c r="E35" i="10"/>
  <c r="H34" i="10" s="1"/>
  <c r="I34" i="10" s="1"/>
  <c r="AT34" i="10"/>
  <c r="AP34" i="10"/>
  <c r="AA34" i="10"/>
  <c r="T34" i="10"/>
  <c r="K34" i="10"/>
  <c r="L34" i="10" s="1"/>
  <c r="J34" i="10"/>
  <c r="E34" i="10"/>
  <c r="AT33" i="10"/>
  <c r="AS33" i="10"/>
  <c r="AP33" i="10"/>
  <c r="AA33" i="10"/>
  <c r="J33" i="10"/>
  <c r="H33" i="10"/>
  <c r="I33" i="10" s="1"/>
  <c r="E33" i="10"/>
  <c r="AT32" i="10"/>
  <c r="AS32" i="10"/>
  <c r="AP32" i="10"/>
  <c r="AA32" i="10"/>
  <c r="T32" i="10"/>
  <c r="H32" i="10"/>
  <c r="I32" i="10" s="1"/>
  <c r="J32" i="10" s="1"/>
  <c r="E32" i="10"/>
  <c r="AT31" i="10"/>
  <c r="AR31" i="10"/>
  <c r="AP31" i="10"/>
  <c r="AA31" i="10"/>
  <c r="T31" i="10"/>
  <c r="J31" i="10"/>
  <c r="I31" i="10"/>
  <c r="H31" i="10"/>
  <c r="E31" i="10"/>
  <c r="H30" i="10" s="1"/>
  <c r="I30" i="10" s="1"/>
  <c r="J30" i="10" s="1"/>
  <c r="AT30" i="10"/>
  <c r="AS30" i="10"/>
  <c r="AP30" i="10"/>
  <c r="AA30" i="10"/>
  <c r="T30" i="10"/>
  <c r="K30" i="10"/>
  <c r="L30" i="10" s="1"/>
  <c r="E30" i="10"/>
  <c r="H29" i="10" s="1"/>
  <c r="I29" i="10" s="1"/>
  <c r="J29" i="10" s="1"/>
  <c r="AT29" i="10"/>
  <c r="AP29" i="10"/>
  <c r="AA29" i="10"/>
  <c r="K29" i="10"/>
  <c r="L29" i="10" s="1"/>
  <c r="E29" i="10"/>
  <c r="H28" i="10" s="1"/>
  <c r="I28" i="10" s="1"/>
  <c r="J28" i="10" s="1"/>
  <c r="AT28" i="10"/>
  <c r="AP28" i="10"/>
  <c r="AA28" i="10"/>
  <c r="E28" i="10"/>
  <c r="B28" i="10"/>
  <c r="AS37" i="10" s="1"/>
  <c r="AT27" i="10"/>
  <c r="AS27" i="10"/>
  <c r="AP27" i="10"/>
  <c r="AA27" i="10"/>
  <c r="T27" i="10"/>
  <c r="H27" i="10"/>
  <c r="I27" i="10" s="1"/>
  <c r="J27" i="10" s="1"/>
  <c r="E27" i="10"/>
  <c r="B27" i="10"/>
  <c r="T37" i="10" s="1"/>
  <c r="AT26" i="10"/>
  <c r="AS26" i="10"/>
  <c r="AP26" i="10"/>
  <c r="AA26" i="10"/>
  <c r="I26" i="10"/>
  <c r="J26" i="10" s="1"/>
  <c r="H26" i="10"/>
  <c r="B26" i="10"/>
  <c r="AR37" i="10" s="1"/>
  <c r="E148" i="11"/>
  <c r="AW147" i="11"/>
  <c r="AS147" i="11"/>
  <c r="AG147" i="11"/>
  <c r="I147" i="11"/>
  <c r="J147" i="11" s="1"/>
  <c r="H147" i="11"/>
  <c r="E147" i="11"/>
  <c r="AW146" i="11"/>
  <c r="AS146" i="11"/>
  <c r="AG146" i="11"/>
  <c r="K146" i="11"/>
  <c r="L146" i="11" s="1"/>
  <c r="J146" i="11"/>
  <c r="H146" i="11"/>
  <c r="I146" i="11" s="1"/>
  <c r="E146" i="11"/>
  <c r="AW145" i="11"/>
  <c r="AV145" i="11"/>
  <c r="AS145" i="11"/>
  <c r="AG145" i="11"/>
  <c r="J145" i="11"/>
  <c r="H145" i="11"/>
  <c r="I145" i="11" s="1"/>
  <c r="E145" i="11"/>
  <c r="AW144" i="11"/>
  <c r="AS144" i="11"/>
  <c r="AG144" i="11"/>
  <c r="T144" i="11"/>
  <c r="H144" i="11"/>
  <c r="I144" i="11" s="1"/>
  <c r="J144" i="11" s="1"/>
  <c r="E144" i="11"/>
  <c r="AW143" i="11"/>
  <c r="AU143" i="11"/>
  <c r="AS143" i="11"/>
  <c r="AG143" i="11"/>
  <c r="T143" i="11"/>
  <c r="H143" i="11"/>
  <c r="I143" i="11" s="1"/>
  <c r="J143" i="11" s="1"/>
  <c r="E143" i="11"/>
  <c r="H142" i="11" s="1"/>
  <c r="I142" i="11" s="1"/>
  <c r="J142" i="11" s="1"/>
  <c r="AW142" i="11"/>
  <c r="AS142" i="11"/>
  <c r="AG142" i="11"/>
  <c r="T142" i="11"/>
  <c r="K142" i="11"/>
  <c r="L142" i="11" s="1"/>
  <c r="E142" i="11"/>
  <c r="AW141" i="11"/>
  <c r="AV141" i="11"/>
  <c r="AS141" i="11"/>
  <c r="AG141" i="11"/>
  <c r="H141" i="11"/>
  <c r="I141" i="11" s="1"/>
  <c r="J141" i="11" s="1"/>
  <c r="E141" i="11"/>
  <c r="AW140" i="11"/>
  <c r="AS140" i="11"/>
  <c r="AG140" i="11"/>
  <c r="T140" i="11"/>
  <c r="K140" i="11"/>
  <c r="L140" i="11" s="1"/>
  <c r="I140" i="11"/>
  <c r="J140" i="11" s="1"/>
  <c r="H140" i="11"/>
  <c r="E140" i="11"/>
  <c r="AW139" i="11"/>
  <c r="AV139" i="11"/>
  <c r="AU139" i="11"/>
  <c r="AS139" i="11"/>
  <c r="AG139" i="11"/>
  <c r="H139" i="11"/>
  <c r="I139" i="11" s="1"/>
  <c r="J139" i="11" s="1"/>
  <c r="E139" i="11"/>
  <c r="H138" i="11" s="1"/>
  <c r="I138" i="11" s="1"/>
  <c r="J138" i="11" s="1"/>
  <c r="AW138" i="11"/>
  <c r="AU138" i="11"/>
  <c r="AS138" i="11"/>
  <c r="AG138" i="11"/>
  <c r="K138" i="11"/>
  <c r="L138" i="11" s="1"/>
  <c r="E138" i="11"/>
  <c r="H137" i="11" s="1"/>
  <c r="I137" i="11" s="1"/>
  <c r="J137" i="11" s="1"/>
  <c r="B138" i="11"/>
  <c r="AV144" i="11" s="1"/>
  <c r="AW137" i="11"/>
  <c r="AV137" i="11"/>
  <c r="AS137" i="11"/>
  <c r="AG137" i="11"/>
  <c r="L137" i="11"/>
  <c r="E137" i="11"/>
  <c r="B137" i="11"/>
  <c r="T139" i="11" s="1"/>
  <c r="AW136" i="11"/>
  <c r="AV136" i="11"/>
  <c r="AS136" i="11"/>
  <c r="AG136" i="11"/>
  <c r="K136" i="11"/>
  <c r="L136" i="11" s="1"/>
  <c r="I136" i="11"/>
  <c r="J136" i="11" s="1"/>
  <c r="H136" i="11"/>
  <c r="B136" i="11"/>
  <c r="K137" i="11" s="1"/>
  <c r="E133" i="11"/>
  <c r="H132" i="11" s="1"/>
  <c r="I132" i="11" s="1"/>
  <c r="J132" i="11" s="1"/>
  <c r="AZ132" i="11"/>
  <c r="AW132" i="11"/>
  <c r="AS132" i="11"/>
  <c r="AG132" i="11"/>
  <c r="E132" i="11"/>
  <c r="H131" i="11" s="1"/>
  <c r="I131" i="11" s="1"/>
  <c r="J131" i="11" s="1"/>
  <c r="AZ131" i="11"/>
  <c r="AW131" i="11"/>
  <c r="AS131" i="11"/>
  <c r="AG131" i="11"/>
  <c r="E131" i="11"/>
  <c r="AZ130" i="11"/>
  <c r="AW130" i="11"/>
  <c r="AU130" i="11"/>
  <c r="AS130" i="11"/>
  <c r="AG130" i="11"/>
  <c r="L130" i="11"/>
  <c r="K130" i="11"/>
  <c r="H130" i="11"/>
  <c r="I130" i="11" s="1"/>
  <c r="J130" i="11" s="1"/>
  <c r="E130" i="11"/>
  <c r="H129" i="11" s="1"/>
  <c r="I129" i="11" s="1"/>
  <c r="J129" i="11" s="1"/>
  <c r="AZ129" i="11"/>
  <c r="AW129" i="11"/>
  <c r="AS129" i="11"/>
  <c r="AG129" i="11"/>
  <c r="T129" i="11"/>
  <c r="K129" i="11"/>
  <c r="L129" i="11" s="1"/>
  <c r="R129" i="11" s="1"/>
  <c r="E129" i="11"/>
  <c r="AZ128" i="11"/>
  <c r="AW128" i="11"/>
  <c r="AU128" i="11"/>
  <c r="AS128" i="11"/>
  <c r="AG128" i="11"/>
  <c r="H128" i="11"/>
  <c r="I128" i="11" s="1"/>
  <c r="J128" i="11" s="1"/>
  <c r="E128" i="11"/>
  <c r="H127" i="11" s="1"/>
  <c r="AZ127" i="11"/>
  <c r="AW127" i="11"/>
  <c r="AU127" i="11"/>
  <c r="AS127" i="11"/>
  <c r="AG127" i="11"/>
  <c r="I127" i="11"/>
  <c r="J127" i="11" s="1"/>
  <c r="E127" i="11"/>
  <c r="H126" i="11" s="1"/>
  <c r="I126" i="11" s="1"/>
  <c r="J126" i="11" s="1"/>
  <c r="AZ126" i="11"/>
  <c r="AW126" i="11"/>
  <c r="AS126" i="11"/>
  <c r="AG126" i="11"/>
  <c r="K126" i="11"/>
  <c r="L126" i="11" s="1"/>
  <c r="E126" i="11"/>
  <c r="AZ125" i="11"/>
  <c r="AW125" i="11"/>
  <c r="AS125" i="11"/>
  <c r="AG125" i="11"/>
  <c r="K125" i="11"/>
  <c r="L125" i="11" s="1"/>
  <c r="H125" i="11"/>
  <c r="I125" i="11" s="1"/>
  <c r="J125" i="11" s="1"/>
  <c r="E125" i="11"/>
  <c r="AZ124" i="11"/>
  <c r="AW124" i="11"/>
  <c r="AS124" i="11"/>
  <c r="AG124" i="11"/>
  <c r="H124" i="11"/>
  <c r="I124" i="11" s="1"/>
  <c r="J124" i="11" s="1"/>
  <c r="E124" i="11"/>
  <c r="AZ123" i="11"/>
  <c r="AW123" i="11"/>
  <c r="AU123" i="11"/>
  <c r="AS123" i="11"/>
  <c r="AG123" i="11"/>
  <c r="T123" i="11"/>
  <c r="H123" i="11"/>
  <c r="I123" i="11" s="1"/>
  <c r="J123" i="11" s="1"/>
  <c r="E123" i="11"/>
  <c r="H122" i="11" s="1"/>
  <c r="B123" i="11"/>
  <c r="AZ122" i="11"/>
  <c r="AW122" i="11"/>
  <c r="AU122" i="11"/>
  <c r="AS122" i="11"/>
  <c r="AG122" i="11"/>
  <c r="I122" i="11"/>
  <c r="J122" i="11" s="1"/>
  <c r="E122" i="11"/>
  <c r="H121" i="11" s="1"/>
  <c r="I121" i="11" s="1"/>
  <c r="J121" i="11" s="1"/>
  <c r="B122" i="11"/>
  <c r="T128" i="11" s="1"/>
  <c r="AZ121" i="11"/>
  <c r="AW121" i="11"/>
  <c r="AS121" i="11"/>
  <c r="AG121" i="11"/>
  <c r="T121" i="11"/>
  <c r="B121" i="11"/>
  <c r="K124" i="11" s="1"/>
  <c r="L124" i="11" s="1"/>
  <c r="E117" i="11"/>
  <c r="AW116" i="11"/>
  <c r="AS116" i="11"/>
  <c r="AG116" i="11"/>
  <c r="K116" i="11"/>
  <c r="L116" i="11" s="1"/>
  <c r="H116" i="11"/>
  <c r="I116" i="11" s="1"/>
  <c r="J116" i="11" s="1"/>
  <c r="E116" i="11"/>
  <c r="AW115" i="11"/>
  <c r="AV115" i="11"/>
  <c r="AS115" i="11"/>
  <c r="AG115" i="11"/>
  <c r="K115" i="11"/>
  <c r="I115" i="11"/>
  <c r="J115" i="11" s="1"/>
  <c r="H115" i="11"/>
  <c r="E115" i="11"/>
  <c r="H114" i="11" s="1"/>
  <c r="I114" i="11" s="1"/>
  <c r="J114" i="11" s="1"/>
  <c r="AW114" i="11"/>
  <c r="AS114" i="11"/>
  <c r="AG114" i="11"/>
  <c r="E114" i="11"/>
  <c r="AW113" i="11"/>
  <c r="AV113" i="11"/>
  <c r="AU113" i="11"/>
  <c r="AS113" i="11"/>
  <c r="AG113" i="11"/>
  <c r="H113" i="11"/>
  <c r="I113" i="11" s="1"/>
  <c r="J113" i="11" s="1"/>
  <c r="E113" i="11"/>
  <c r="H112" i="11" s="1"/>
  <c r="I112" i="11" s="1"/>
  <c r="J112" i="11" s="1"/>
  <c r="AW112" i="11"/>
  <c r="AU112" i="11"/>
  <c r="AS112" i="11"/>
  <c r="AG112" i="11"/>
  <c r="K112" i="11"/>
  <c r="L112" i="11" s="1"/>
  <c r="E112" i="11"/>
  <c r="H111" i="11" s="1"/>
  <c r="I111" i="11" s="1"/>
  <c r="J111" i="11" s="1"/>
  <c r="AW111" i="11"/>
  <c r="AS111" i="11"/>
  <c r="AG111" i="11"/>
  <c r="K111" i="11"/>
  <c r="E111" i="11"/>
  <c r="H110" i="11" s="1"/>
  <c r="I110" i="11" s="1"/>
  <c r="J110" i="11" s="1"/>
  <c r="AW110" i="11"/>
  <c r="AS110" i="11"/>
  <c r="AG110" i="11"/>
  <c r="E110" i="11"/>
  <c r="AW109" i="11"/>
  <c r="AV109" i="11"/>
  <c r="AU109" i="11"/>
  <c r="AS109" i="11"/>
  <c r="AG109" i="11"/>
  <c r="H109" i="11"/>
  <c r="I109" i="11" s="1"/>
  <c r="J109" i="11" s="1"/>
  <c r="E109" i="11"/>
  <c r="AW108" i="11"/>
  <c r="AV108" i="11"/>
  <c r="AS108" i="11"/>
  <c r="AG108" i="11"/>
  <c r="H108" i="11"/>
  <c r="I108" i="11" s="1"/>
  <c r="J108" i="11" s="1"/>
  <c r="E108" i="11"/>
  <c r="AW107" i="11"/>
  <c r="AV107" i="11"/>
  <c r="AS107" i="11"/>
  <c r="AG107" i="11"/>
  <c r="H107" i="11"/>
  <c r="I107" i="11" s="1"/>
  <c r="J107" i="11" s="1"/>
  <c r="E107" i="11"/>
  <c r="B107" i="11"/>
  <c r="AV111" i="11" s="1"/>
  <c r="AW106" i="11"/>
  <c r="AS106" i="11"/>
  <c r="AG106" i="11"/>
  <c r="H106" i="11"/>
  <c r="I106" i="11" s="1"/>
  <c r="J106" i="11" s="1"/>
  <c r="E106" i="11"/>
  <c r="B106" i="11"/>
  <c r="AW105" i="11"/>
  <c r="AV105" i="11"/>
  <c r="AS105" i="11"/>
  <c r="AG105" i="11"/>
  <c r="K105" i="11"/>
  <c r="L105" i="11" s="1"/>
  <c r="J105" i="11"/>
  <c r="I105" i="11"/>
  <c r="H105" i="11"/>
  <c r="B105" i="11"/>
  <c r="AU108" i="11" s="1"/>
  <c r="E101" i="11"/>
  <c r="H100" i="11" s="1"/>
  <c r="I100" i="11" s="1"/>
  <c r="J100" i="11" s="1"/>
  <c r="AM100" i="11"/>
  <c r="E100" i="11"/>
  <c r="AM99" i="11"/>
  <c r="K99" i="11"/>
  <c r="I99" i="11"/>
  <c r="J99" i="11" s="1"/>
  <c r="H99" i="11"/>
  <c r="E99" i="11"/>
  <c r="AM98" i="11"/>
  <c r="H98" i="11"/>
  <c r="I98" i="11" s="1"/>
  <c r="J98" i="11" s="1"/>
  <c r="E98" i="11"/>
  <c r="H97" i="11" s="1"/>
  <c r="I97" i="11" s="1"/>
  <c r="J97" i="11" s="1"/>
  <c r="AM97" i="11"/>
  <c r="AL97" i="11"/>
  <c r="AK97" i="11"/>
  <c r="E97" i="11"/>
  <c r="AM96" i="11"/>
  <c r="H96" i="11"/>
  <c r="I96" i="11" s="1"/>
  <c r="J96" i="11" s="1"/>
  <c r="E96" i="11"/>
  <c r="H95" i="11" s="1"/>
  <c r="I95" i="11" s="1"/>
  <c r="J95" i="11" s="1"/>
  <c r="AM95" i="11"/>
  <c r="AK95" i="11"/>
  <c r="E95" i="11"/>
  <c r="AM94" i="11"/>
  <c r="AK94" i="11"/>
  <c r="K94" i="11"/>
  <c r="L94" i="11" s="1"/>
  <c r="H94" i="11"/>
  <c r="I94" i="11" s="1"/>
  <c r="J94" i="11" s="1"/>
  <c r="E94" i="11"/>
  <c r="H93" i="11" s="1"/>
  <c r="I93" i="11" s="1"/>
  <c r="J93" i="11" s="1"/>
  <c r="AM93" i="11"/>
  <c r="E93" i="11"/>
  <c r="AM92" i="11"/>
  <c r="H92" i="11"/>
  <c r="I92" i="11" s="1"/>
  <c r="J92" i="11" s="1"/>
  <c r="E92" i="11"/>
  <c r="AM91" i="11"/>
  <c r="T91" i="11"/>
  <c r="I91" i="11"/>
  <c r="J91" i="11" s="1"/>
  <c r="H91" i="11"/>
  <c r="E91" i="11"/>
  <c r="B91" i="11"/>
  <c r="AL94" i="11" s="1"/>
  <c r="AM90" i="11"/>
  <c r="AL90" i="11"/>
  <c r="AK90" i="11"/>
  <c r="I90" i="11"/>
  <c r="J90" i="11" s="1"/>
  <c r="H90" i="11"/>
  <c r="E90" i="11"/>
  <c r="B90" i="11"/>
  <c r="AM89" i="11"/>
  <c r="AL89" i="11"/>
  <c r="T89" i="11"/>
  <c r="H89" i="11"/>
  <c r="I89" i="11" s="1"/>
  <c r="J89" i="11" s="1"/>
  <c r="B89" i="11"/>
  <c r="K92" i="11" s="1"/>
  <c r="L92" i="11" s="1"/>
  <c r="E85" i="11"/>
  <c r="AT84" i="11"/>
  <c r="AS84" i="11"/>
  <c r="AP84" i="11"/>
  <c r="AA84" i="11"/>
  <c r="J84" i="11"/>
  <c r="H84" i="11"/>
  <c r="I84" i="11" s="1"/>
  <c r="E84" i="11"/>
  <c r="H83" i="11" s="1"/>
  <c r="I83" i="11" s="1"/>
  <c r="J83" i="11" s="1"/>
  <c r="AT83" i="11"/>
  <c r="AP83" i="11"/>
  <c r="AA83" i="11"/>
  <c r="T83" i="11"/>
  <c r="E83" i="11"/>
  <c r="AT82" i="11"/>
  <c r="AS82" i="11"/>
  <c r="AR82" i="11"/>
  <c r="AP82" i="11"/>
  <c r="AA82" i="11"/>
  <c r="H82" i="11"/>
  <c r="I82" i="11" s="1"/>
  <c r="J82" i="11" s="1"/>
  <c r="E82" i="11"/>
  <c r="H81" i="11" s="1"/>
  <c r="I81" i="11" s="1"/>
  <c r="J81" i="11" s="1"/>
  <c r="AT81" i="11"/>
  <c r="AR81" i="11"/>
  <c r="AP81" i="11"/>
  <c r="AA81" i="11"/>
  <c r="L81" i="11"/>
  <c r="K81" i="11"/>
  <c r="E81" i="11"/>
  <c r="H80" i="11" s="1"/>
  <c r="AT80" i="11"/>
  <c r="AP80" i="11"/>
  <c r="AA80" i="11"/>
  <c r="K80" i="11"/>
  <c r="L80" i="11" s="1"/>
  <c r="I80" i="11"/>
  <c r="J80" i="11" s="1"/>
  <c r="E80" i="11"/>
  <c r="H79" i="11" s="1"/>
  <c r="I79" i="11" s="1"/>
  <c r="J79" i="11" s="1"/>
  <c r="AT79" i="11"/>
  <c r="AP79" i="11"/>
  <c r="AA79" i="11"/>
  <c r="E79" i="11"/>
  <c r="AT78" i="11"/>
  <c r="AS78" i="11"/>
  <c r="AR78" i="11"/>
  <c r="AP78" i="11"/>
  <c r="AA78" i="11"/>
  <c r="H78" i="11"/>
  <c r="I78" i="11" s="1"/>
  <c r="J78" i="11" s="1"/>
  <c r="E78" i="11"/>
  <c r="H77" i="11" s="1"/>
  <c r="I77" i="11" s="1"/>
  <c r="J77" i="11" s="1"/>
  <c r="AT77" i="11"/>
  <c r="AR77" i="11"/>
  <c r="AP77" i="11"/>
  <c r="AA77" i="11"/>
  <c r="E77" i="11"/>
  <c r="AT76" i="11"/>
  <c r="AS76" i="11"/>
  <c r="AP76" i="11"/>
  <c r="AA76" i="11"/>
  <c r="J76" i="11"/>
  <c r="I76" i="11"/>
  <c r="H76" i="11"/>
  <c r="E76" i="11"/>
  <c r="H75" i="11" s="1"/>
  <c r="I75" i="11" s="1"/>
  <c r="J75" i="11" s="1"/>
  <c r="AT75" i="11"/>
  <c r="AS75" i="11"/>
  <c r="AP75" i="11"/>
  <c r="AA75" i="11"/>
  <c r="E75" i="11"/>
  <c r="B75" i="11"/>
  <c r="AS80" i="11" s="1"/>
  <c r="AT74" i="11"/>
  <c r="AS74" i="11"/>
  <c r="AP74" i="11"/>
  <c r="AA74" i="11"/>
  <c r="T74" i="11"/>
  <c r="I74" i="11"/>
  <c r="J74" i="11" s="1"/>
  <c r="H74" i="11"/>
  <c r="E74" i="11"/>
  <c r="B74" i="11"/>
  <c r="T82" i="11" s="1"/>
  <c r="AT73" i="11"/>
  <c r="AS73" i="11"/>
  <c r="AP73" i="11"/>
  <c r="AA73" i="11"/>
  <c r="T73" i="11"/>
  <c r="H73" i="11"/>
  <c r="I73" i="11" s="1"/>
  <c r="J73" i="11" s="1"/>
  <c r="B73" i="11"/>
  <c r="K76" i="11" s="1"/>
  <c r="L76" i="11" s="1"/>
  <c r="E70" i="11"/>
  <c r="H69" i="11" s="1"/>
  <c r="I69" i="11" s="1"/>
  <c r="J69" i="11" s="1"/>
  <c r="AT69" i="11"/>
  <c r="AP69" i="11"/>
  <c r="AA69" i="11"/>
  <c r="E69" i="11"/>
  <c r="AT68" i="11"/>
  <c r="AS68" i="11"/>
  <c r="AP68" i="11"/>
  <c r="AA68" i="11"/>
  <c r="I68" i="11"/>
  <c r="J68" i="11" s="1"/>
  <c r="H68" i="11"/>
  <c r="E68" i="11"/>
  <c r="AT67" i="11"/>
  <c r="AP67" i="11"/>
  <c r="AA67" i="11"/>
  <c r="I67" i="11"/>
  <c r="J67" i="11" s="1"/>
  <c r="H67" i="11"/>
  <c r="E67" i="11"/>
  <c r="H66" i="11" s="1"/>
  <c r="I66" i="11" s="1"/>
  <c r="J66" i="11" s="1"/>
  <c r="AT66" i="11"/>
  <c r="AP66" i="11"/>
  <c r="AA66" i="11"/>
  <c r="E66" i="11"/>
  <c r="AT65" i="11"/>
  <c r="AP65" i="11"/>
  <c r="AA65" i="11"/>
  <c r="H65" i="11"/>
  <c r="I65" i="11" s="1"/>
  <c r="J65" i="11" s="1"/>
  <c r="E65" i="11"/>
  <c r="AT64" i="11"/>
  <c r="AP64" i="11"/>
  <c r="AA64" i="11"/>
  <c r="J64" i="11"/>
  <c r="I64" i="11"/>
  <c r="H64" i="11"/>
  <c r="E64" i="11"/>
  <c r="AT63" i="11"/>
  <c r="AP63" i="11"/>
  <c r="AA63" i="11"/>
  <c r="I63" i="11"/>
  <c r="J63" i="11" s="1"/>
  <c r="H63" i="11"/>
  <c r="E63" i="11"/>
  <c r="H62" i="11" s="1"/>
  <c r="I62" i="11" s="1"/>
  <c r="J62" i="11" s="1"/>
  <c r="AT62" i="11"/>
  <c r="AP62" i="11"/>
  <c r="AA62" i="11"/>
  <c r="T62" i="11"/>
  <c r="K62" i="11"/>
  <c r="L62" i="11" s="1"/>
  <c r="E62" i="11"/>
  <c r="AT61" i="11"/>
  <c r="AP61" i="11"/>
  <c r="AA61" i="11"/>
  <c r="T61" i="11"/>
  <c r="I61" i="11"/>
  <c r="J61" i="11" s="1"/>
  <c r="H61" i="11"/>
  <c r="E61" i="11"/>
  <c r="AT60" i="11"/>
  <c r="AP60" i="11"/>
  <c r="AA60" i="11"/>
  <c r="T60" i="11"/>
  <c r="K60" i="11"/>
  <c r="L60" i="11" s="1"/>
  <c r="I60" i="11"/>
  <c r="J60" i="11" s="1"/>
  <c r="H60" i="11"/>
  <c r="E60" i="11"/>
  <c r="B60" i="11"/>
  <c r="AS58" i="11" s="1"/>
  <c r="AT59" i="11"/>
  <c r="AS59" i="11"/>
  <c r="AP59" i="11"/>
  <c r="AA59" i="11"/>
  <c r="J59" i="11"/>
  <c r="I59" i="11"/>
  <c r="H59" i="11"/>
  <c r="E59" i="11"/>
  <c r="H58" i="11" s="1"/>
  <c r="I58" i="11" s="1"/>
  <c r="J58" i="11" s="1"/>
  <c r="B59" i="11"/>
  <c r="T68" i="11" s="1"/>
  <c r="AT58" i="11"/>
  <c r="AP58" i="11"/>
  <c r="AA58" i="11"/>
  <c r="T58" i="11"/>
  <c r="B58" i="11"/>
  <c r="K66" i="11" s="1"/>
  <c r="L66" i="11" s="1"/>
  <c r="R66" i="11" s="1"/>
  <c r="E54" i="11"/>
  <c r="AT53" i="11"/>
  <c r="AP53" i="11"/>
  <c r="AG53" i="11"/>
  <c r="AA53" i="11"/>
  <c r="K53" i="11"/>
  <c r="L53" i="11" s="1"/>
  <c r="J53" i="11"/>
  <c r="H53" i="11"/>
  <c r="I53" i="11" s="1"/>
  <c r="E53" i="11"/>
  <c r="H52" i="11" s="1"/>
  <c r="I52" i="11" s="1"/>
  <c r="J52" i="11" s="1"/>
  <c r="AT52" i="11"/>
  <c r="AP52" i="11"/>
  <c r="AG52" i="11"/>
  <c r="AA52" i="11"/>
  <c r="E52" i="11"/>
  <c r="AT51" i="11"/>
  <c r="AS51" i="11"/>
  <c r="AP51" i="11"/>
  <c r="AG51" i="11"/>
  <c r="AA51" i="11"/>
  <c r="I51" i="11"/>
  <c r="J51" i="11" s="1"/>
  <c r="H51" i="11"/>
  <c r="E51" i="11"/>
  <c r="AT50" i="11"/>
  <c r="AP50" i="11"/>
  <c r="AG50" i="11"/>
  <c r="AA50" i="11"/>
  <c r="K50" i="11"/>
  <c r="L50" i="11" s="1"/>
  <c r="J50" i="11"/>
  <c r="H50" i="11"/>
  <c r="I50" i="11" s="1"/>
  <c r="E50" i="11"/>
  <c r="H49" i="11" s="1"/>
  <c r="I49" i="11" s="1"/>
  <c r="J49" i="11" s="1"/>
  <c r="AT49" i="11"/>
  <c r="AP49" i="11"/>
  <c r="AG49" i="11"/>
  <c r="AA49" i="11"/>
  <c r="K49" i="11"/>
  <c r="L49" i="11" s="1"/>
  <c r="E49" i="11"/>
  <c r="AT48" i="11"/>
  <c r="AR48" i="11"/>
  <c r="AP48" i="11"/>
  <c r="AG48" i="11"/>
  <c r="AA48" i="11"/>
  <c r="T48" i="11"/>
  <c r="H48" i="11"/>
  <c r="I48" i="11" s="1"/>
  <c r="J48" i="11" s="1"/>
  <c r="E48" i="11"/>
  <c r="AT47" i="11"/>
  <c r="AS47" i="11"/>
  <c r="AP47" i="11"/>
  <c r="AG47" i="11"/>
  <c r="AA47" i="11"/>
  <c r="I47" i="11"/>
  <c r="J47" i="11" s="1"/>
  <c r="H47" i="11"/>
  <c r="E47" i="11"/>
  <c r="H46" i="11" s="1"/>
  <c r="I46" i="11" s="1"/>
  <c r="J46" i="11" s="1"/>
  <c r="AT46" i="11"/>
  <c r="AP46" i="11"/>
  <c r="AG46" i="11"/>
  <c r="AA46" i="11"/>
  <c r="T46" i="11"/>
  <c r="K46" i="11"/>
  <c r="L46" i="11" s="1"/>
  <c r="E46" i="11"/>
  <c r="AT45" i="11"/>
  <c r="AR45" i="11"/>
  <c r="AP45" i="11"/>
  <c r="AG45" i="11"/>
  <c r="AA45" i="11"/>
  <c r="T45" i="11"/>
  <c r="H45" i="11"/>
  <c r="I45" i="11" s="1"/>
  <c r="J45" i="11" s="1"/>
  <c r="E45" i="11"/>
  <c r="AT44" i="11"/>
  <c r="AS44" i="11"/>
  <c r="AR44" i="11"/>
  <c r="AP44" i="11"/>
  <c r="AG44" i="11"/>
  <c r="AA44" i="11"/>
  <c r="I44" i="11"/>
  <c r="J44" i="11" s="1"/>
  <c r="H44" i="11"/>
  <c r="E44" i="11"/>
  <c r="H43" i="11" s="1"/>
  <c r="I43" i="11" s="1"/>
  <c r="J43" i="11" s="1"/>
  <c r="B44" i="11"/>
  <c r="AS46" i="11" s="1"/>
  <c r="AT43" i="11"/>
  <c r="AP43" i="11"/>
  <c r="AG43" i="11"/>
  <c r="AA43" i="11"/>
  <c r="T43" i="11"/>
  <c r="K43" i="11"/>
  <c r="L43" i="11" s="1"/>
  <c r="E43" i="11"/>
  <c r="B43" i="11"/>
  <c r="T47" i="11" s="1"/>
  <c r="AT42" i="11"/>
  <c r="AS42" i="11"/>
  <c r="AR42" i="11"/>
  <c r="AP42" i="11"/>
  <c r="AG42" i="11"/>
  <c r="AA42" i="11"/>
  <c r="T42" i="11"/>
  <c r="K42" i="11"/>
  <c r="L42" i="11" s="1"/>
  <c r="I42" i="11"/>
  <c r="J42" i="11" s="1"/>
  <c r="H42" i="11"/>
  <c r="B42" i="11"/>
  <c r="K52" i="11" s="1"/>
  <c r="L52" i="11" s="1"/>
  <c r="E38" i="11"/>
  <c r="H37" i="11" s="1"/>
  <c r="I37" i="11" s="1"/>
  <c r="J37" i="11" s="1"/>
  <c r="AT37" i="11"/>
  <c r="AP37" i="11"/>
  <c r="AA37" i="11"/>
  <c r="E37" i="11"/>
  <c r="H36" i="11" s="1"/>
  <c r="I36" i="11" s="1"/>
  <c r="J36" i="11" s="1"/>
  <c r="AT36" i="11"/>
  <c r="AP36" i="11"/>
  <c r="AA36" i="11"/>
  <c r="E36" i="11"/>
  <c r="AT35" i="11"/>
  <c r="AS35" i="11"/>
  <c r="AP35" i="11"/>
  <c r="AA35" i="11"/>
  <c r="H35" i="11"/>
  <c r="I35" i="11" s="1"/>
  <c r="J35" i="11" s="1"/>
  <c r="E35" i="11"/>
  <c r="AT34" i="11"/>
  <c r="AS34" i="11"/>
  <c r="AP34" i="11"/>
  <c r="AA34" i="11"/>
  <c r="H34" i="11"/>
  <c r="I34" i="11" s="1"/>
  <c r="J34" i="11" s="1"/>
  <c r="E34" i="11"/>
  <c r="AT33" i="11"/>
  <c r="AS33" i="11"/>
  <c r="AP33" i="11"/>
  <c r="AA33" i="11"/>
  <c r="H33" i="11"/>
  <c r="I33" i="11" s="1"/>
  <c r="J33" i="11" s="1"/>
  <c r="E33" i="11"/>
  <c r="H32" i="11" s="1"/>
  <c r="I32" i="11" s="1"/>
  <c r="J32" i="11" s="1"/>
  <c r="AT32" i="11"/>
  <c r="AP32" i="11"/>
  <c r="AA32" i="11"/>
  <c r="E32" i="11"/>
  <c r="AT31" i="11"/>
  <c r="AS31" i="11"/>
  <c r="AP31" i="11"/>
  <c r="AA31" i="11"/>
  <c r="H31" i="11"/>
  <c r="I31" i="11" s="1"/>
  <c r="J31" i="11" s="1"/>
  <c r="E31" i="11"/>
  <c r="AT30" i="11"/>
  <c r="AS30" i="11"/>
  <c r="AP30" i="11"/>
  <c r="AA30" i="11"/>
  <c r="I30" i="11"/>
  <c r="J30" i="11" s="1"/>
  <c r="H30" i="11"/>
  <c r="E30" i="11"/>
  <c r="H29" i="11" s="1"/>
  <c r="I29" i="11" s="1"/>
  <c r="J29" i="11" s="1"/>
  <c r="AT29" i="11"/>
  <c r="AP29" i="11"/>
  <c r="AA29" i="11"/>
  <c r="E29" i="11"/>
  <c r="AT28" i="11"/>
  <c r="AP28" i="11"/>
  <c r="AA28" i="11"/>
  <c r="I28" i="11"/>
  <c r="J28" i="11" s="1"/>
  <c r="H28" i="11"/>
  <c r="E28" i="11"/>
  <c r="B28" i="11"/>
  <c r="AS29" i="11" s="1"/>
  <c r="AT27" i="11"/>
  <c r="AS27" i="11"/>
  <c r="AP27" i="11"/>
  <c r="AA27" i="11"/>
  <c r="H27" i="11"/>
  <c r="I27" i="11" s="1"/>
  <c r="J27" i="11" s="1"/>
  <c r="E27" i="11"/>
  <c r="H26" i="11" s="1"/>
  <c r="I26" i="11" s="1"/>
  <c r="J26" i="11" s="1"/>
  <c r="B27" i="11"/>
  <c r="AT26" i="11"/>
  <c r="AS26" i="11"/>
  <c r="AR26" i="11"/>
  <c r="AP26" i="11"/>
  <c r="AA26" i="11"/>
  <c r="K26" i="11"/>
  <c r="B26" i="11"/>
  <c r="K37" i="11" s="1"/>
  <c r="E148" i="9"/>
  <c r="AW147" i="9"/>
  <c r="AS147" i="9"/>
  <c r="AG147" i="9"/>
  <c r="I147" i="9"/>
  <c r="J147" i="9" s="1"/>
  <c r="H147" i="9"/>
  <c r="E147" i="9"/>
  <c r="AW146" i="9"/>
  <c r="AV146" i="9"/>
  <c r="AU146" i="9"/>
  <c r="AS146" i="9"/>
  <c r="AG146" i="9"/>
  <c r="H146" i="9"/>
  <c r="I146" i="9" s="1"/>
  <c r="J146" i="9" s="1"/>
  <c r="E146" i="9"/>
  <c r="AW145" i="9"/>
  <c r="AV145" i="9"/>
  <c r="AS145" i="9"/>
  <c r="AG145" i="9"/>
  <c r="H145" i="9"/>
  <c r="I145" i="9" s="1"/>
  <c r="J145" i="9" s="1"/>
  <c r="E145" i="9"/>
  <c r="AW144" i="9"/>
  <c r="AS144" i="9"/>
  <c r="AG144" i="9"/>
  <c r="H144" i="9"/>
  <c r="I144" i="9" s="1"/>
  <c r="J144" i="9" s="1"/>
  <c r="E144" i="9"/>
  <c r="AW143" i="9"/>
  <c r="AV143" i="9"/>
  <c r="AS143" i="9"/>
  <c r="AG143" i="9"/>
  <c r="H143" i="9"/>
  <c r="I143" i="9" s="1"/>
  <c r="J143" i="9" s="1"/>
  <c r="E143" i="9"/>
  <c r="AW142" i="9"/>
  <c r="AV142" i="9"/>
  <c r="AS142" i="9"/>
  <c r="AG142" i="9"/>
  <c r="H142" i="9"/>
  <c r="I142" i="9" s="1"/>
  <c r="J142" i="9" s="1"/>
  <c r="E142" i="9"/>
  <c r="AW141" i="9"/>
  <c r="AV141" i="9"/>
  <c r="AS141" i="9"/>
  <c r="AG141" i="9"/>
  <c r="H141" i="9"/>
  <c r="I141" i="9" s="1"/>
  <c r="J141" i="9" s="1"/>
  <c r="E141" i="9"/>
  <c r="AW140" i="9"/>
  <c r="AS140" i="9"/>
  <c r="AG140" i="9"/>
  <c r="J140" i="9"/>
  <c r="I140" i="9"/>
  <c r="H140" i="9"/>
  <c r="E140" i="9"/>
  <c r="AW139" i="9"/>
  <c r="AS139" i="9"/>
  <c r="AG139" i="9"/>
  <c r="I139" i="9"/>
  <c r="J139" i="9" s="1"/>
  <c r="H139" i="9"/>
  <c r="E139" i="9"/>
  <c r="H138" i="9" s="1"/>
  <c r="AW138" i="9"/>
  <c r="AS138" i="9"/>
  <c r="AG138" i="9"/>
  <c r="I138" i="9"/>
  <c r="J138" i="9" s="1"/>
  <c r="E138" i="9"/>
  <c r="B138" i="9"/>
  <c r="AV144" i="9" s="1"/>
  <c r="AW137" i="9"/>
  <c r="AV137" i="9"/>
  <c r="AS137" i="9"/>
  <c r="AG137" i="9"/>
  <c r="T137" i="9"/>
  <c r="J137" i="9"/>
  <c r="I137" i="9"/>
  <c r="H137" i="9"/>
  <c r="E137" i="9"/>
  <c r="H136" i="9" s="1"/>
  <c r="I136" i="9" s="1"/>
  <c r="J136" i="9" s="1"/>
  <c r="B137" i="9"/>
  <c r="T146" i="9" s="1"/>
  <c r="AW136" i="9"/>
  <c r="AV136" i="9"/>
  <c r="AS136" i="9"/>
  <c r="AG136" i="9"/>
  <c r="B136" i="9"/>
  <c r="AU145" i="9" s="1"/>
  <c r="E133" i="9"/>
  <c r="AZ132" i="9"/>
  <c r="AW132" i="9"/>
  <c r="AV132" i="9"/>
  <c r="AS132" i="9"/>
  <c r="AG132" i="9"/>
  <c r="H132" i="9"/>
  <c r="I132" i="9" s="1"/>
  <c r="J132" i="9" s="1"/>
  <c r="E132" i="9"/>
  <c r="AZ131" i="9"/>
  <c r="AW131" i="9"/>
  <c r="AS131" i="9"/>
  <c r="AG131" i="9"/>
  <c r="T131" i="9"/>
  <c r="H131" i="9"/>
  <c r="I131" i="9" s="1"/>
  <c r="J131" i="9" s="1"/>
  <c r="E131" i="9"/>
  <c r="H130" i="9" s="1"/>
  <c r="AZ130" i="9"/>
  <c r="AW130" i="9"/>
  <c r="AS130" i="9"/>
  <c r="AG130" i="9"/>
  <c r="I130" i="9"/>
  <c r="J130" i="9" s="1"/>
  <c r="E130" i="9"/>
  <c r="AZ129" i="9"/>
  <c r="AW129" i="9"/>
  <c r="AS129" i="9"/>
  <c r="AG129" i="9"/>
  <c r="K129" i="9"/>
  <c r="L129" i="9" s="1"/>
  <c r="H129" i="9"/>
  <c r="I129" i="9" s="1"/>
  <c r="J129" i="9" s="1"/>
  <c r="E129" i="9"/>
  <c r="H128" i="9" s="1"/>
  <c r="I128" i="9" s="1"/>
  <c r="J128" i="9" s="1"/>
  <c r="AZ128" i="9"/>
  <c r="AW128" i="9"/>
  <c r="AS128" i="9"/>
  <c r="AG128" i="9"/>
  <c r="E128" i="9"/>
  <c r="H127" i="9" s="1"/>
  <c r="I127" i="9" s="1"/>
  <c r="J127" i="9" s="1"/>
  <c r="AZ127" i="9"/>
  <c r="AW127" i="9"/>
  <c r="AU127" i="9"/>
  <c r="AS127" i="9"/>
  <c r="AG127" i="9"/>
  <c r="K127" i="9"/>
  <c r="L127" i="9" s="1"/>
  <c r="E127" i="9"/>
  <c r="H126" i="9" s="1"/>
  <c r="I126" i="9" s="1"/>
  <c r="J126" i="9" s="1"/>
  <c r="AZ126" i="9"/>
  <c r="AW126" i="9"/>
  <c r="AS126" i="9"/>
  <c r="AG126" i="9"/>
  <c r="T126" i="9"/>
  <c r="E126" i="9"/>
  <c r="AZ125" i="9"/>
  <c r="AW125" i="9"/>
  <c r="AV125" i="9"/>
  <c r="AU125" i="9"/>
  <c r="AS125" i="9"/>
  <c r="AG125" i="9"/>
  <c r="H125" i="9"/>
  <c r="I125" i="9" s="1"/>
  <c r="J125" i="9" s="1"/>
  <c r="E125" i="9"/>
  <c r="AZ124" i="9"/>
  <c r="AW124" i="9"/>
  <c r="AS124" i="9"/>
  <c r="AG124" i="9"/>
  <c r="T124" i="9"/>
  <c r="J124" i="9"/>
  <c r="I124" i="9"/>
  <c r="H124" i="9"/>
  <c r="E124" i="9"/>
  <c r="AZ123" i="9"/>
  <c r="AW123" i="9"/>
  <c r="AV123" i="9"/>
  <c r="AS123" i="9"/>
  <c r="AG123" i="9"/>
  <c r="H123" i="9"/>
  <c r="I123" i="9" s="1"/>
  <c r="J123" i="9" s="1"/>
  <c r="E123" i="9"/>
  <c r="B123" i="9"/>
  <c r="AV124" i="9" s="1"/>
  <c r="AZ122" i="9"/>
  <c r="AW122" i="9"/>
  <c r="AU122" i="9"/>
  <c r="AS122" i="9"/>
  <c r="AG122" i="9"/>
  <c r="K122" i="9"/>
  <c r="L122" i="9" s="1"/>
  <c r="I122" i="9"/>
  <c r="J122" i="9" s="1"/>
  <c r="H122" i="9"/>
  <c r="E122" i="9"/>
  <c r="H121" i="9" s="1"/>
  <c r="I121" i="9" s="1"/>
  <c r="J121" i="9" s="1"/>
  <c r="B122" i="9"/>
  <c r="T125" i="9" s="1"/>
  <c r="AZ121" i="9"/>
  <c r="AW121" i="9"/>
  <c r="AV121" i="9"/>
  <c r="AS121" i="9"/>
  <c r="AG121" i="9"/>
  <c r="T121" i="9"/>
  <c r="K121" i="9"/>
  <c r="L121" i="9" s="1"/>
  <c r="B121" i="9"/>
  <c r="AU132" i="9" s="1"/>
  <c r="E117" i="9"/>
  <c r="AW116" i="9"/>
  <c r="AV116" i="9"/>
  <c r="AS116" i="9"/>
  <c r="AG116" i="9"/>
  <c r="H116" i="9"/>
  <c r="I116" i="9" s="1"/>
  <c r="J116" i="9" s="1"/>
  <c r="E116" i="9"/>
  <c r="AW115" i="9"/>
  <c r="AV115" i="9"/>
  <c r="AS115" i="9"/>
  <c r="AG115" i="9"/>
  <c r="I115" i="9"/>
  <c r="J115" i="9" s="1"/>
  <c r="H115" i="9"/>
  <c r="E115" i="9"/>
  <c r="AW114" i="9"/>
  <c r="AS114" i="9"/>
  <c r="AG114" i="9"/>
  <c r="T114" i="9"/>
  <c r="I114" i="9"/>
  <c r="J114" i="9" s="1"/>
  <c r="H114" i="9"/>
  <c r="E114" i="9"/>
  <c r="AW113" i="9"/>
  <c r="AS113" i="9"/>
  <c r="AG113" i="9"/>
  <c r="I113" i="9"/>
  <c r="J113" i="9" s="1"/>
  <c r="H113" i="9"/>
  <c r="E113" i="9"/>
  <c r="AW112" i="9"/>
  <c r="AS112" i="9"/>
  <c r="AG112" i="9"/>
  <c r="I112" i="9"/>
  <c r="J112" i="9" s="1"/>
  <c r="H112" i="9"/>
  <c r="E112" i="9"/>
  <c r="AW111" i="9"/>
  <c r="AS111" i="9"/>
  <c r="AG111" i="9"/>
  <c r="I111" i="9"/>
  <c r="J111" i="9" s="1"/>
  <c r="H111" i="9"/>
  <c r="E111" i="9"/>
  <c r="H110" i="9" s="1"/>
  <c r="I110" i="9" s="1"/>
  <c r="J110" i="9" s="1"/>
  <c r="AW110" i="9"/>
  <c r="AS110" i="9"/>
  <c r="AG110" i="9"/>
  <c r="T110" i="9"/>
  <c r="E110" i="9"/>
  <c r="AW109" i="9"/>
  <c r="AS109" i="9"/>
  <c r="AG109" i="9"/>
  <c r="J109" i="9"/>
  <c r="I109" i="9"/>
  <c r="H109" i="9"/>
  <c r="E109" i="9"/>
  <c r="H108" i="9" s="1"/>
  <c r="I108" i="9" s="1"/>
  <c r="AW108" i="9"/>
  <c r="AS108" i="9"/>
  <c r="AG108" i="9"/>
  <c r="K108" i="9"/>
  <c r="L108" i="9" s="1"/>
  <c r="J108" i="9"/>
  <c r="E108" i="9"/>
  <c r="AW107" i="9"/>
  <c r="AS107" i="9"/>
  <c r="AG107" i="9"/>
  <c r="T107" i="9"/>
  <c r="J107" i="9"/>
  <c r="H107" i="9"/>
  <c r="I107" i="9" s="1"/>
  <c r="E107" i="9"/>
  <c r="B107" i="9"/>
  <c r="AV111" i="9" s="1"/>
  <c r="AW106" i="9"/>
  <c r="AU106" i="9"/>
  <c r="AS106" i="9"/>
  <c r="AG106" i="9"/>
  <c r="J106" i="9"/>
  <c r="I106" i="9"/>
  <c r="H106" i="9"/>
  <c r="E106" i="9"/>
  <c r="B106" i="9"/>
  <c r="T116" i="9" s="1"/>
  <c r="AW105" i="9"/>
  <c r="AV105" i="9"/>
  <c r="AS105" i="9"/>
  <c r="AG105" i="9"/>
  <c r="L105" i="9"/>
  <c r="R105" i="9" s="1"/>
  <c r="K105" i="9"/>
  <c r="H105" i="9"/>
  <c r="I105" i="9" s="1"/>
  <c r="J105" i="9" s="1"/>
  <c r="B105" i="9"/>
  <c r="AU115" i="9" s="1"/>
  <c r="E101" i="9"/>
  <c r="AM100" i="9"/>
  <c r="H100" i="9"/>
  <c r="I100" i="9" s="1"/>
  <c r="J100" i="9" s="1"/>
  <c r="E100" i="9"/>
  <c r="AM99" i="9"/>
  <c r="T99" i="9"/>
  <c r="K99" i="9"/>
  <c r="L99" i="9" s="1"/>
  <c r="H99" i="9"/>
  <c r="I99" i="9" s="1"/>
  <c r="J99" i="9" s="1"/>
  <c r="E99" i="9"/>
  <c r="AM98" i="9"/>
  <c r="T98" i="9"/>
  <c r="H98" i="9"/>
  <c r="I98" i="9" s="1"/>
  <c r="J98" i="9" s="1"/>
  <c r="E98" i="9"/>
  <c r="H97" i="9" s="1"/>
  <c r="I97" i="9" s="1"/>
  <c r="J97" i="9" s="1"/>
  <c r="AM97" i="9"/>
  <c r="E97" i="9"/>
  <c r="H96" i="9" s="1"/>
  <c r="I96" i="9" s="1"/>
  <c r="J96" i="9" s="1"/>
  <c r="AM96" i="9"/>
  <c r="AL96" i="9"/>
  <c r="AK96" i="9"/>
  <c r="E96" i="9"/>
  <c r="AM95" i="9"/>
  <c r="H95" i="9"/>
  <c r="I95" i="9" s="1"/>
  <c r="J95" i="9" s="1"/>
  <c r="E95" i="9"/>
  <c r="H94" i="9" s="1"/>
  <c r="AM94" i="9"/>
  <c r="AK94" i="9"/>
  <c r="I94" i="9"/>
  <c r="J94" i="9" s="1"/>
  <c r="E94" i="9"/>
  <c r="AM93" i="9"/>
  <c r="H93" i="9"/>
  <c r="I93" i="9" s="1"/>
  <c r="J93" i="9" s="1"/>
  <c r="E93" i="9"/>
  <c r="H92" i="9" s="1"/>
  <c r="I92" i="9" s="1"/>
  <c r="AM92" i="9"/>
  <c r="T92" i="9"/>
  <c r="J92" i="9"/>
  <c r="E92" i="9"/>
  <c r="H91" i="9" s="1"/>
  <c r="I91" i="9" s="1"/>
  <c r="J91" i="9" s="1"/>
  <c r="AM91" i="9"/>
  <c r="E91" i="9"/>
  <c r="H90" i="9" s="1"/>
  <c r="I90" i="9" s="1"/>
  <c r="J90" i="9" s="1"/>
  <c r="B91" i="9"/>
  <c r="AL93" i="9" s="1"/>
  <c r="AM90" i="9"/>
  <c r="AL90" i="9"/>
  <c r="E90" i="9"/>
  <c r="H89" i="9" s="1"/>
  <c r="I89" i="9" s="1"/>
  <c r="J89" i="9" s="1"/>
  <c r="B90" i="9"/>
  <c r="T95" i="9" s="1"/>
  <c r="AM89" i="9"/>
  <c r="AL89" i="9"/>
  <c r="T89" i="9"/>
  <c r="B89" i="9"/>
  <c r="K91" i="9" s="1"/>
  <c r="L91" i="9" s="1"/>
  <c r="E85" i="9"/>
  <c r="AT84" i="9"/>
  <c r="AS84" i="9"/>
  <c r="AP84" i="9"/>
  <c r="AA84" i="9"/>
  <c r="H84" i="9"/>
  <c r="I84" i="9" s="1"/>
  <c r="J84" i="9" s="1"/>
  <c r="E84" i="9"/>
  <c r="AT83" i="9"/>
  <c r="AP83" i="9"/>
  <c r="AA83" i="9"/>
  <c r="H83" i="9"/>
  <c r="I83" i="9" s="1"/>
  <c r="J83" i="9" s="1"/>
  <c r="E83" i="9"/>
  <c r="AT82" i="9"/>
  <c r="AP82" i="9"/>
  <c r="AA82" i="9"/>
  <c r="I82" i="9"/>
  <c r="J82" i="9" s="1"/>
  <c r="H82" i="9"/>
  <c r="E82" i="9"/>
  <c r="AT81" i="9"/>
  <c r="AP81" i="9"/>
  <c r="AA81" i="9"/>
  <c r="I81" i="9"/>
  <c r="J81" i="9" s="1"/>
  <c r="H81" i="9"/>
  <c r="E81" i="9"/>
  <c r="AT80" i="9"/>
  <c r="AP80" i="9"/>
  <c r="AA80" i="9"/>
  <c r="I80" i="9"/>
  <c r="J80" i="9" s="1"/>
  <c r="H80" i="9"/>
  <c r="E80" i="9"/>
  <c r="AT79" i="9"/>
  <c r="AP79" i="9"/>
  <c r="AA79" i="9"/>
  <c r="T79" i="9"/>
  <c r="I79" i="9"/>
  <c r="J79" i="9" s="1"/>
  <c r="H79" i="9"/>
  <c r="E79" i="9"/>
  <c r="AT78" i="9"/>
  <c r="AP78" i="9"/>
  <c r="AA78" i="9"/>
  <c r="I78" i="9"/>
  <c r="J78" i="9" s="1"/>
  <c r="H78" i="9"/>
  <c r="E78" i="9"/>
  <c r="AT77" i="9"/>
  <c r="AP77" i="9"/>
  <c r="AA77" i="9"/>
  <c r="J77" i="9"/>
  <c r="H77" i="9"/>
  <c r="I77" i="9" s="1"/>
  <c r="E77" i="9"/>
  <c r="AT76" i="9"/>
  <c r="AP76" i="9"/>
  <c r="AA76" i="9"/>
  <c r="T76" i="9"/>
  <c r="J76" i="9"/>
  <c r="I76" i="9"/>
  <c r="H76" i="9"/>
  <c r="E76" i="9"/>
  <c r="AT75" i="9"/>
  <c r="AP75" i="9"/>
  <c r="AA75" i="9"/>
  <c r="T75" i="9"/>
  <c r="I75" i="9"/>
  <c r="J75" i="9" s="1"/>
  <c r="H75" i="9"/>
  <c r="E75" i="9"/>
  <c r="B75" i="9"/>
  <c r="AS80" i="9" s="1"/>
  <c r="AT74" i="9"/>
  <c r="AS74" i="9"/>
  <c r="AR74" i="9"/>
  <c r="AP74" i="9"/>
  <c r="AA74" i="9"/>
  <c r="H74" i="9"/>
  <c r="I74" i="9" s="1"/>
  <c r="J74" i="9" s="1"/>
  <c r="E74" i="9"/>
  <c r="B74" i="9"/>
  <c r="T74" i="9" s="1"/>
  <c r="AT73" i="9"/>
  <c r="AS73" i="9"/>
  <c r="AP73" i="9"/>
  <c r="AA73" i="9"/>
  <c r="H73" i="9"/>
  <c r="I73" i="9" s="1"/>
  <c r="J73" i="9" s="1"/>
  <c r="B73" i="9"/>
  <c r="AR84" i="9" s="1"/>
  <c r="E70" i="9"/>
  <c r="AT69" i="9"/>
  <c r="AP69" i="9"/>
  <c r="AA69" i="9"/>
  <c r="T69" i="9"/>
  <c r="H69" i="9"/>
  <c r="I69" i="9" s="1"/>
  <c r="J69" i="9" s="1"/>
  <c r="E69" i="9"/>
  <c r="AT68" i="9"/>
  <c r="AP68" i="9"/>
  <c r="AA68" i="9"/>
  <c r="T68" i="9"/>
  <c r="H68" i="9"/>
  <c r="I68" i="9" s="1"/>
  <c r="J68" i="9" s="1"/>
  <c r="E68" i="9"/>
  <c r="H67" i="9" s="1"/>
  <c r="I67" i="9" s="1"/>
  <c r="J67" i="9" s="1"/>
  <c r="AT67" i="9"/>
  <c r="AR67" i="9"/>
  <c r="AP67" i="9"/>
  <c r="AA67" i="9"/>
  <c r="K67" i="9"/>
  <c r="L67" i="9" s="1"/>
  <c r="E67" i="9"/>
  <c r="H66" i="9" s="1"/>
  <c r="I66" i="9" s="1"/>
  <c r="J66" i="9" s="1"/>
  <c r="AT66" i="9"/>
  <c r="AP66" i="9"/>
  <c r="AA66" i="9"/>
  <c r="K66" i="9"/>
  <c r="L66" i="9" s="1"/>
  <c r="E66" i="9"/>
  <c r="H65" i="9" s="1"/>
  <c r="I65" i="9" s="1"/>
  <c r="J65" i="9" s="1"/>
  <c r="AT65" i="9"/>
  <c r="AP65" i="9"/>
  <c r="AA65" i="9"/>
  <c r="E65" i="9"/>
  <c r="AT64" i="9"/>
  <c r="AR64" i="9"/>
  <c r="AP64" i="9"/>
  <c r="AA64" i="9"/>
  <c r="H64" i="9"/>
  <c r="I64" i="9" s="1"/>
  <c r="J64" i="9" s="1"/>
  <c r="E64" i="9"/>
  <c r="H63" i="9" s="1"/>
  <c r="I63" i="9" s="1"/>
  <c r="J63" i="9" s="1"/>
  <c r="AT63" i="9"/>
  <c r="AR63" i="9"/>
  <c r="AP63" i="9"/>
  <c r="AA63" i="9"/>
  <c r="K63" i="9"/>
  <c r="L63" i="9" s="1"/>
  <c r="E63" i="9"/>
  <c r="H62" i="9" s="1"/>
  <c r="I62" i="9" s="1"/>
  <c r="J62" i="9" s="1"/>
  <c r="AT62" i="9"/>
  <c r="AP62" i="9"/>
  <c r="AA62" i="9"/>
  <c r="L62" i="9"/>
  <c r="K62" i="9"/>
  <c r="E62" i="9"/>
  <c r="AT61" i="9"/>
  <c r="AP61" i="9"/>
  <c r="AA61" i="9"/>
  <c r="H61" i="9"/>
  <c r="I61" i="9" s="1"/>
  <c r="J61" i="9" s="1"/>
  <c r="E61" i="9"/>
  <c r="AT60" i="9"/>
  <c r="AS60" i="9"/>
  <c r="AP60" i="9"/>
  <c r="AA60" i="9"/>
  <c r="H60" i="9"/>
  <c r="I60" i="9" s="1"/>
  <c r="J60" i="9" s="1"/>
  <c r="E60" i="9"/>
  <c r="B60" i="9"/>
  <c r="AS66" i="9" s="1"/>
  <c r="AT59" i="9"/>
  <c r="AS59" i="9"/>
  <c r="AP59" i="9"/>
  <c r="AA59" i="9"/>
  <c r="K59" i="9"/>
  <c r="L59" i="9" s="1"/>
  <c r="R59" i="9" s="1"/>
  <c r="I59" i="9"/>
  <c r="J59" i="9" s="1"/>
  <c r="H59" i="9"/>
  <c r="E59" i="9"/>
  <c r="B59" i="9"/>
  <c r="T64" i="9" s="1"/>
  <c r="AT58" i="9"/>
  <c r="AS58" i="9"/>
  <c r="AP58" i="9"/>
  <c r="AA58" i="9"/>
  <c r="T58" i="9"/>
  <c r="K58" i="9"/>
  <c r="L58" i="9" s="1"/>
  <c r="H58" i="9"/>
  <c r="I58" i="9" s="1"/>
  <c r="J58" i="9" s="1"/>
  <c r="B58" i="9"/>
  <c r="AR59" i="9" s="1"/>
  <c r="E54" i="9"/>
  <c r="H53" i="9" s="1"/>
  <c r="I53" i="9" s="1"/>
  <c r="J53" i="9" s="1"/>
  <c r="AT53" i="9"/>
  <c r="AS53" i="9"/>
  <c r="AP53" i="9"/>
  <c r="AG53" i="9"/>
  <c r="AA53" i="9"/>
  <c r="E53" i="9"/>
  <c r="AT52" i="9"/>
  <c r="AP52" i="9"/>
  <c r="AG52" i="9"/>
  <c r="AA52" i="9"/>
  <c r="K52" i="9"/>
  <c r="L52" i="9" s="1"/>
  <c r="H52" i="9"/>
  <c r="I52" i="9" s="1"/>
  <c r="J52" i="9" s="1"/>
  <c r="E52" i="9"/>
  <c r="AT51" i="9"/>
  <c r="AP51" i="9"/>
  <c r="AG51" i="9"/>
  <c r="AA51" i="9"/>
  <c r="H51" i="9"/>
  <c r="I51" i="9" s="1"/>
  <c r="J51" i="9" s="1"/>
  <c r="E51" i="9"/>
  <c r="AT50" i="9"/>
  <c r="AS50" i="9"/>
  <c r="AP50" i="9"/>
  <c r="AG50" i="9"/>
  <c r="AA50" i="9"/>
  <c r="I50" i="9"/>
  <c r="J50" i="9" s="1"/>
  <c r="H50" i="9"/>
  <c r="E50" i="9"/>
  <c r="AT49" i="9"/>
  <c r="AP49" i="9"/>
  <c r="AG49" i="9"/>
  <c r="AA49" i="9"/>
  <c r="J49" i="9"/>
  <c r="I49" i="9"/>
  <c r="H49" i="9"/>
  <c r="E49" i="9"/>
  <c r="H48" i="9" s="1"/>
  <c r="I48" i="9" s="1"/>
  <c r="J48" i="9" s="1"/>
  <c r="AT48" i="9"/>
  <c r="AP48" i="9"/>
  <c r="AG48" i="9"/>
  <c r="AA48" i="9"/>
  <c r="E48" i="9"/>
  <c r="AT47" i="9"/>
  <c r="AR47" i="9"/>
  <c r="AP47" i="9"/>
  <c r="AG47" i="9"/>
  <c r="AA47" i="9"/>
  <c r="H47" i="9"/>
  <c r="I47" i="9" s="1"/>
  <c r="J47" i="9" s="1"/>
  <c r="E47" i="9"/>
  <c r="AT46" i="9"/>
  <c r="AS46" i="9"/>
  <c r="AP46" i="9"/>
  <c r="AG46" i="9"/>
  <c r="AA46" i="9"/>
  <c r="J46" i="9"/>
  <c r="I46" i="9"/>
  <c r="H46" i="9"/>
  <c r="E46" i="9"/>
  <c r="H45" i="9" s="1"/>
  <c r="I45" i="9" s="1"/>
  <c r="J45" i="9" s="1"/>
  <c r="AT45" i="9"/>
  <c r="AP45" i="9"/>
  <c r="AG45" i="9"/>
  <c r="AA45" i="9"/>
  <c r="E45" i="9"/>
  <c r="AT44" i="9"/>
  <c r="AS44" i="9"/>
  <c r="AR44" i="9"/>
  <c r="AP44" i="9"/>
  <c r="AG44" i="9"/>
  <c r="AA44" i="9"/>
  <c r="H44" i="9"/>
  <c r="I44" i="9" s="1"/>
  <c r="J44" i="9" s="1"/>
  <c r="E44" i="9"/>
  <c r="B44" i="9"/>
  <c r="AS52" i="9" s="1"/>
  <c r="AT43" i="9"/>
  <c r="AS43" i="9"/>
  <c r="AP43" i="9"/>
  <c r="AG43" i="9"/>
  <c r="AA43" i="9"/>
  <c r="T43" i="9"/>
  <c r="J43" i="9"/>
  <c r="I43" i="9"/>
  <c r="H43" i="9"/>
  <c r="E43" i="9"/>
  <c r="B43" i="9"/>
  <c r="T47" i="9" s="1"/>
  <c r="AT42" i="9"/>
  <c r="AS42" i="9"/>
  <c r="AR42" i="9"/>
  <c r="AP42" i="9"/>
  <c r="AG42" i="9"/>
  <c r="AA42" i="9"/>
  <c r="T42" i="9"/>
  <c r="H42" i="9"/>
  <c r="I42" i="9" s="1"/>
  <c r="J42" i="9" s="1"/>
  <c r="B42" i="9"/>
  <c r="AR46" i="9" s="1"/>
  <c r="E38" i="9"/>
  <c r="AT37" i="9"/>
  <c r="AP37" i="9"/>
  <c r="AA37" i="9"/>
  <c r="J37" i="9"/>
  <c r="H37" i="9"/>
  <c r="I37" i="9" s="1"/>
  <c r="E37" i="9"/>
  <c r="AT36" i="9"/>
  <c r="AP36" i="9"/>
  <c r="AA36" i="9"/>
  <c r="K36" i="9"/>
  <c r="L36" i="9" s="1"/>
  <c r="H36" i="9"/>
  <c r="I36" i="9" s="1"/>
  <c r="J36" i="9" s="1"/>
  <c r="E36" i="9"/>
  <c r="AT35" i="9"/>
  <c r="AP35" i="9"/>
  <c r="AA35" i="9"/>
  <c r="I35" i="9"/>
  <c r="J35" i="9" s="1"/>
  <c r="H35" i="9"/>
  <c r="E35" i="9"/>
  <c r="AT34" i="9"/>
  <c r="AR34" i="9"/>
  <c r="AP34" i="9"/>
  <c r="AA34" i="9"/>
  <c r="H34" i="9"/>
  <c r="I34" i="9" s="1"/>
  <c r="J34" i="9" s="1"/>
  <c r="E34" i="9"/>
  <c r="H33" i="9" s="1"/>
  <c r="I33" i="9" s="1"/>
  <c r="J33" i="9" s="1"/>
  <c r="AT33" i="9"/>
  <c r="AR33" i="9"/>
  <c r="AP33" i="9"/>
  <c r="AA33" i="9"/>
  <c r="K33" i="9"/>
  <c r="L33" i="9" s="1"/>
  <c r="E33" i="9"/>
  <c r="H32" i="9" s="1"/>
  <c r="I32" i="9" s="1"/>
  <c r="J32" i="9" s="1"/>
  <c r="AT32" i="9"/>
  <c r="AP32" i="9"/>
  <c r="AA32" i="9"/>
  <c r="K32" i="9"/>
  <c r="L32" i="9" s="1"/>
  <c r="E32" i="9"/>
  <c r="AT31" i="9"/>
  <c r="AP31" i="9"/>
  <c r="AA31" i="9"/>
  <c r="H31" i="9"/>
  <c r="I31" i="9" s="1"/>
  <c r="J31" i="9" s="1"/>
  <c r="E31" i="9"/>
  <c r="AT30" i="9"/>
  <c r="AR30" i="9"/>
  <c r="AP30" i="9"/>
  <c r="AA30" i="9"/>
  <c r="H30" i="9"/>
  <c r="I30" i="9" s="1"/>
  <c r="J30" i="9" s="1"/>
  <c r="E30" i="9"/>
  <c r="AT29" i="9"/>
  <c r="AS29" i="9"/>
  <c r="AP29" i="9"/>
  <c r="AA29" i="9"/>
  <c r="H29" i="9"/>
  <c r="I29" i="9" s="1"/>
  <c r="J29" i="9" s="1"/>
  <c r="E29" i="9"/>
  <c r="AT28" i="9"/>
  <c r="AP28" i="9"/>
  <c r="AA28" i="9"/>
  <c r="H28" i="9"/>
  <c r="I28" i="9" s="1"/>
  <c r="J28" i="9" s="1"/>
  <c r="E28" i="9"/>
  <c r="B28" i="9"/>
  <c r="AS36" i="9" s="1"/>
  <c r="AT27" i="9"/>
  <c r="AS27" i="9"/>
  <c r="AP27" i="9"/>
  <c r="AA27" i="9"/>
  <c r="H27" i="9"/>
  <c r="I27" i="9" s="1"/>
  <c r="J27" i="9" s="1"/>
  <c r="E27" i="9"/>
  <c r="B27" i="9"/>
  <c r="T34" i="9" s="1"/>
  <c r="AT26" i="9"/>
  <c r="AS26" i="9"/>
  <c r="AP26" i="9"/>
  <c r="AA26" i="9"/>
  <c r="K26" i="9"/>
  <c r="L26" i="9" s="1"/>
  <c r="H26" i="9"/>
  <c r="I26" i="9" s="1"/>
  <c r="J26" i="9" s="1"/>
  <c r="B26" i="9"/>
  <c r="AR29" i="9" s="1"/>
  <c r="E148" i="8"/>
  <c r="AW147" i="8"/>
  <c r="AS147" i="8"/>
  <c r="AG147" i="8"/>
  <c r="J147" i="8"/>
  <c r="I147" i="8"/>
  <c r="H147" i="8"/>
  <c r="E147" i="8"/>
  <c r="AW146" i="8"/>
  <c r="AS146" i="8"/>
  <c r="AG146" i="8"/>
  <c r="H146" i="8"/>
  <c r="I146" i="8" s="1"/>
  <c r="J146" i="8" s="1"/>
  <c r="E146" i="8"/>
  <c r="H145" i="8" s="1"/>
  <c r="I145" i="8" s="1"/>
  <c r="J145" i="8" s="1"/>
  <c r="AW145" i="8"/>
  <c r="AU145" i="8"/>
  <c r="AS145" i="8"/>
  <c r="AG145" i="8"/>
  <c r="E145" i="8"/>
  <c r="H144" i="8" s="1"/>
  <c r="I144" i="8" s="1"/>
  <c r="J144" i="8" s="1"/>
  <c r="AW144" i="8"/>
  <c r="AS144" i="8"/>
  <c r="AG144" i="8"/>
  <c r="K144" i="8"/>
  <c r="L144" i="8" s="1"/>
  <c r="E144" i="8"/>
  <c r="H143" i="8" s="1"/>
  <c r="I143" i="8" s="1"/>
  <c r="J143" i="8" s="1"/>
  <c r="AW143" i="8"/>
  <c r="AS143" i="8"/>
  <c r="AG143" i="8"/>
  <c r="K143" i="8"/>
  <c r="L143" i="8" s="1"/>
  <c r="E143" i="8"/>
  <c r="AW142" i="8"/>
  <c r="AS142" i="8"/>
  <c r="AG142" i="8"/>
  <c r="T142" i="8"/>
  <c r="H142" i="8"/>
  <c r="I142" i="8" s="1"/>
  <c r="J142" i="8" s="1"/>
  <c r="E142" i="8"/>
  <c r="H141" i="8" s="1"/>
  <c r="AW141" i="8"/>
  <c r="AS141" i="8"/>
  <c r="AG141" i="8"/>
  <c r="K141" i="8"/>
  <c r="L141" i="8" s="1"/>
  <c r="J141" i="8"/>
  <c r="I141" i="8"/>
  <c r="E141" i="8"/>
  <c r="AW140" i="8"/>
  <c r="AS140" i="8"/>
  <c r="AG140" i="8"/>
  <c r="H140" i="8"/>
  <c r="I140" i="8" s="1"/>
  <c r="J140" i="8" s="1"/>
  <c r="E140" i="8"/>
  <c r="H139" i="8" s="1"/>
  <c r="I139" i="8" s="1"/>
  <c r="J139" i="8" s="1"/>
  <c r="AW139" i="8"/>
  <c r="AS139" i="8"/>
  <c r="AG139" i="8"/>
  <c r="T139" i="8"/>
  <c r="E139" i="8"/>
  <c r="H138" i="8" s="1"/>
  <c r="I138" i="8" s="1"/>
  <c r="J138" i="8" s="1"/>
  <c r="AW138" i="8"/>
  <c r="AU138" i="8"/>
  <c r="AS138" i="8"/>
  <c r="AG138" i="8"/>
  <c r="E138" i="8"/>
  <c r="H137" i="8" s="1"/>
  <c r="I137" i="8" s="1"/>
  <c r="J137" i="8" s="1"/>
  <c r="B138" i="8"/>
  <c r="AW137" i="8"/>
  <c r="AS137" i="8"/>
  <c r="AG137" i="8"/>
  <c r="T137" i="8"/>
  <c r="K137" i="8"/>
  <c r="L137" i="8" s="1"/>
  <c r="E137" i="8"/>
  <c r="B137" i="8"/>
  <c r="T147" i="8" s="1"/>
  <c r="AW136" i="8"/>
  <c r="AS136" i="8"/>
  <c r="AG136" i="8"/>
  <c r="H136" i="8"/>
  <c r="I136" i="8" s="1"/>
  <c r="J136" i="8" s="1"/>
  <c r="B136" i="8"/>
  <c r="K145" i="8" s="1"/>
  <c r="L145" i="8" s="1"/>
  <c r="E133" i="8"/>
  <c r="AZ132" i="8"/>
  <c r="AW132" i="8"/>
  <c r="AV132" i="8"/>
  <c r="AS132" i="8"/>
  <c r="AG132" i="8"/>
  <c r="J132" i="8"/>
  <c r="I132" i="8"/>
  <c r="H132" i="8"/>
  <c r="E132" i="8"/>
  <c r="AZ131" i="8"/>
  <c r="AW131" i="8"/>
  <c r="AS131" i="8"/>
  <c r="AG131" i="8"/>
  <c r="H131" i="8"/>
  <c r="I131" i="8" s="1"/>
  <c r="J131" i="8" s="1"/>
  <c r="E131" i="8"/>
  <c r="H130" i="8" s="1"/>
  <c r="I130" i="8" s="1"/>
  <c r="J130" i="8" s="1"/>
  <c r="AZ130" i="8"/>
  <c r="AW130" i="8"/>
  <c r="AU130" i="8"/>
  <c r="AS130" i="8"/>
  <c r="AG130" i="8"/>
  <c r="E130" i="8"/>
  <c r="H129" i="8" s="1"/>
  <c r="I129" i="8" s="1"/>
  <c r="J129" i="8" s="1"/>
  <c r="AZ129" i="8"/>
  <c r="AW129" i="8"/>
  <c r="AS129" i="8"/>
  <c r="AG129" i="8"/>
  <c r="E129" i="8"/>
  <c r="H128" i="8" s="1"/>
  <c r="I128" i="8" s="1"/>
  <c r="J128" i="8" s="1"/>
  <c r="AZ128" i="8"/>
  <c r="AW128" i="8"/>
  <c r="AS128" i="8"/>
  <c r="AG128" i="8"/>
  <c r="T128" i="8"/>
  <c r="E128" i="8"/>
  <c r="AZ127" i="8"/>
  <c r="AW127" i="8"/>
  <c r="AV127" i="8"/>
  <c r="AS127" i="8"/>
  <c r="AG127" i="8"/>
  <c r="H127" i="8"/>
  <c r="I127" i="8" s="1"/>
  <c r="J127" i="8" s="1"/>
  <c r="E127" i="8"/>
  <c r="H126" i="8" s="1"/>
  <c r="I126" i="8" s="1"/>
  <c r="J126" i="8" s="1"/>
  <c r="AZ126" i="8"/>
  <c r="AW126" i="8"/>
  <c r="AS126" i="8"/>
  <c r="AG126" i="8"/>
  <c r="E126" i="8"/>
  <c r="AZ125" i="8"/>
  <c r="AW125" i="8"/>
  <c r="AS125" i="8"/>
  <c r="AG125" i="8"/>
  <c r="I125" i="8"/>
  <c r="J125" i="8" s="1"/>
  <c r="H125" i="8"/>
  <c r="E125" i="8"/>
  <c r="AZ124" i="8"/>
  <c r="AW124" i="8"/>
  <c r="AS124" i="8"/>
  <c r="AG124" i="8"/>
  <c r="K124" i="8"/>
  <c r="L124" i="8" s="1"/>
  <c r="H124" i="8"/>
  <c r="I124" i="8" s="1"/>
  <c r="J124" i="8" s="1"/>
  <c r="E124" i="8"/>
  <c r="AZ123" i="8"/>
  <c r="AW123" i="8"/>
  <c r="AS123" i="8"/>
  <c r="AG123" i="8"/>
  <c r="T123" i="8"/>
  <c r="I123" i="8"/>
  <c r="J123" i="8" s="1"/>
  <c r="H123" i="8"/>
  <c r="E123" i="8"/>
  <c r="B123" i="8"/>
  <c r="AV126" i="8" s="1"/>
  <c r="AZ122" i="8"/>
  <c r="AW122" i="8"/>
  <c r="AV122" i="8"/>
  <c r="AS122" i="8"/>
  <c r="AG122" i="8"/>
  <c r="I122" i="8"/>
  <c r="J122" i="8" s="1"/>
  <c r="H122" i="8"/>
  <c r="E122" i="8"/>
  <c r="H121" i="8" s="1"/>
  <c r="I121" i="8" s="1"/>
  <c r="J121" i="8" s="1"/>
  <c r="B122" i="8"/>
  <c r="T127" i="8" s="1"/>
  <c r="AZ121" i="8"/>
  <c r="AW121" i="8"/>
  <c r="AS121" i="8"/>
  <c r="AG121" i="8"/>
  <c r="T121" i="8"/>
  <c r="B121" i="8"/>
  <c r="K131" i="8" s="1"/>
  <c r="L131" i="8" s="1"/>
  <c r="E117" i="8"/>
  <c r="AW116" i="8"/>
  <c r="AS116" i="8"/>
  <c r="AG116" i="8"/>
  <c r="T116" i="8"/>
  <c r="I116" i="8"/>
  <c r="J116" i="8" s="1"/>
  <c r="H116" i="8"/>
  <c r="E116" i="8"/>
  <c r="AW115" i="8"/>
  <c r="AV115" i="8"/>
  <c r="AU115" i="8"/>
  <c r="AS115" i="8"/>
  <c r="AG115" i="8"/>
  <c r="T115" i="8"/>
  <c r="K115" i="8"/>
  <c r="L115" i="8" s="1"/>
  <c r="J115" i="8"/>
  <c r="I115" i="8"/>
  <c r="H115" i="8"/>
  <c r="E115" i="8"/>
  <c r="H114" i="8" s="1"/>
  <c r="I114" i="8" s="1"/>
  <c r="J114" i="8" s="1"/>
  <c r="AW114" i="8"/>
  <c r="AU114" i="8"/>
  <c r="AS114" i="8"/>
  <c r="AG114" i="8"/>
  <c r="T114" i="8"/>
  <c r="K114" i="8"/>
  <c r="L114" i="8" s="1"/>
  <c r="E114" i="8"/>
  <c r="H113" i="8" s="1"/>
  <c r="I113" i="8" s="1"/>
  <c r="J113" i="8" s="1"/>
  <c r="AW113" i="8"/>
  <c r="AU113" i="8"/>
  <c r="AS113" i="8"/>
  <c r="AG113" i="8"/>
  <c r="T113" i="8"/>
  <c r="L113" i="8"/>
  <c r="K113" i="8"/>
  <c r="E113" i="8"/>
  <c r="H112" i="8" s="1"/>
  <c r="I112" i="8" s="1"/>
  <c r="J112" i="8" s="1"/>
  <c r="AW112" i="8"/>
  <c r="AU112" i="8"/>
  <c r="AS112" i="8"/>
  <c r="AG112" i="8"/>
  <c r="T112" i="8"/>
  <c r="K112" i="8"/>
  <c r="L112" i="8" s="1"/>
  <c r="E112" i="8"/>
  <c r="H111" i="8" s="1"/>
  <c r="I111" i="8" s="1"/>
  <c r="AW111" i="8"/>
  <c r="AU111" i="8"/>
  <c r="AS111" i="8"/>
  <c r="AG111" i="8"/>
  <c r="T111" i="8"/>
  <c r="K111" i="8"/>
  <c r="L111" i="8" s="1"/>
  <c r="J111" i="8"/>
  <c r="E111" i="8"/>
  <c r="H110" i="8" s="1"/>
  <c r="I110" i="8" s="1"/>
  <c r="J110" i="8" s="1"/>
  <c r="AW110" i="8"/>
  <c r="AU110" i="8"/>
  <c r="AS110" i="8"/>
  <c r="AG110" i="8"/>
  <c r="T110" i="8"/>
  <c r="K110" i="8"/>
  <c r="L110" i="8" s="1"/>
  <c r="E110" i="8"/>
  <c r="AW109" i="8"/>
  <c r="AU109" i="8"/>
  <c r="AS109" i="8"/>
  <c r="AG109" i="8"/>
  <c r="T109" i="8"/>
  <c r="K109" i="8"/>
  <c r="L109" i="8" s="1"/>
  <c r="H109" i="8"/>
  <c r="I109" i="8" s="1"/>
  <c r="J109" i="8" s="1"/>
  <c r="E109" i="8"/>
  <c r="AW108" i="8"/>
  <c r="AV108" i="8"/>
  <c r="AU108" i="8"/>
  <c r="AS108" i="8"/>
  <c r="AG108" i="8"/>
  <c r="T108" i="8"/>
  <c r="K108" i="8"/>
  <c r="L108" i="8" s="1"/>
  <c r="H108" i="8"/>
  <c r="I108" i="8" s="1"/>
  <c r="J108" i="8" s="1"/>
  <c r="E108" i="8"/>
  <c r="H107" i="8" s="1"/>
  <c r="I107" i="8" s="1"/>
  <c r="J107" i="8" s="1"/>
  <c r="AW107" i="8"/>
  <c r="AV107" i="8"/>
  <c r="AU107" i="8"/>
  <c r="AS107" i="8"/>
  <c r="AG107" i="8"/>
  <c r="T107" i="8"/>
  <c r="K107" i="8"/>
  <c r="L107" i="8" s="1"/>
  <c r="E107" i="8"/>
  <c r="B107" i="8"/>
  <c r="AV114" i="8" s="1"/>
  <c r="AW106" i="8"/>
  <c r="AV106" i="8"/>
  <c r="AU106" i="8"/>
  <c r="AS106" i="8"/>
  <c r="AG106" i="8"/>
  <c r="R106" i="8"/>
  <c r="L106" i="8"/>
  <c r="K106" i="8"/>
  <c r="H106" i="8"/>
  <c r="I106" i="8" s="1"/>
  <c r="J106" i="8" s="1"/>
  <c r="E106" i="8"/>
  <c r="B106" i="8"/>
  <c r="T106" i="8" s="1"/>
  <c r="AW105" i="8"/>
  <c r="AV105" i="8"/>
  <c r="AS105" i="8"/>
  <c r="AG105" i="8"/>
  <c r="T105" i="8"/>
  <c r="I105" i="8"/>
  <c r="J105" i="8" s="1"/>
  <c r="H105" i="8"/>
  <c r="B105" i="8"/>
  <c r="K116" i="8" s="1"/>
  <c r="L116" i="8" s="1"/>
  <c r="E101" i="8"/>
  <c r="H100" i="8" s="1"/>
  <c r="I100" i="8" s="1"/>
  <c r="J100" i="8" s="1"/>
  <c r="AM100" i="8"/>
  <c r="T100" i="8"/>
  <c r="E100" i="8"/>
  <c r="H99" i="8" s="1"/>
  <c r="I99" i="8" s="1"/>
  <c r="J99" i="8" s="1"/>
  <c r="AM99" i="8"/>
  <c r="T99" i="8"/>
  <c r="L99" i="8"/>
  <c r="K99" i="8"/>
  <c r="E99" i="8"/>
  <c r="AM98" i="8"/>
  <c r="AL98" i="8"/>
  <c r="T98" i="8"/>
  <c r="H98" i="8"/>
  <c r="I98" i="8" s="1"/>
  <c r="J98" i="8" s="1"/>
  <c r="E98" i="8"/>
  <c r="AM97" i="8"/>
  <c r="R97" i="8"/>
  <c r="H97" i="8"/>
  <c r="I97" i="8" s="1"/>
  <c r="J97" i="8" s="1"/>
  <c r="E97" i="8"/>
  <c r="H96" i="8" s="1"/>
  <c r="I96" i="8" s="1"/>
  <c r="J96" i="8" s="1"/>
  <c r="AM96" i="8"/>
  <c r="T96" i="8"/>
  <c r="E96" i="8"/>
  <c r="AM95" i="8"/>
  <c r="AK95" i="8"/>
  <c r="T95" i="8"/>
  <c r="H95" i="8"/>
  <c r="I95" i="8" s="1"/>
  <c r="J95" i="8" s="1"/>
  <c r="E95" i="8"/>
  <c r="H94" i="8" s="1"/>
  <c r="I94" i="8" s="1"/>
  <c r="J94" i="8" s="1"/>
  <c r="AM94" i="8"/>
  <c r="AL94" i="8"/>
  <c r="AK94" i="8"/>
  <c r="T94" i="8"/>
  <c r="E94" i="8"/>
  <c r="H93" i="8" s="1"/>
  <c r="AM93" i="8"/>
  <c r="AL93" i="8"/>
  <c r="T93" i="8"/>
  <c r="I93" i="8"/>
  <c r="J93" i="8" s="1"/>
  <c r="E93" i="8"/>
  <c r="AM92" i="8"/>
  <c r="T92" i="8"/>
  <c r="L92" i="8"/>
  <c r="K92" i="8"/>
  <c r="J92" i="8"/>
  <c r="I92" i="8"/>
  <c r="H92" i="8"/>
  <c r="E92" i="8"/>
  <c r="H91" i="8" s="1"/>
  <c r="I91" i="8" s="1"/>
  <c r="J91" i="8" s="1"/>
  <c r="AM91" i="8"/>
  <c r="AK91" i="8"/>
  <c r="T91" i="8"/>
  <c r="E91" i="8"/>
  <c r="B91" i="8"/>
  <c r="AL99" i="8" s="1"/>
  <c r="AM90" i="8"/>
  <c r="H90" i="8"/>
  <c r="I90" i="8" s="1"/>
  <c r="J90" i="8" s="1"/>
  <c r="E90" i="8"/>
  <c r="B90" i="8"/>
  <c r="T97" i="8" s="1"/>
  <c r="AM89" i="8"/>
  <c r="AL89" i="8"/>
  <c r="T89" i="8"/>
  <c r="K89" i="8"/>
  <c r="L89" i="8" s="1"/>
  <c r="H89" i="8"/>
  <c r="I89" i="8" s="1"/>
  <c r="J89" i="8" s="1"/>
  <c r="B89" i="8"/>
  <c r="K97" i="8" s="1"/>
  <c r="L97" i="8" s="1"/>
  <c r="E85" i="8"/>
  <c r="AT84" i="8"/>
  <c r="AS84" i="8"/>
  <c r="AP84" i="8"/>
  <c r="AA84" i="8"/>
  <c r="T84" i="8"/>
  <c r="I84" i="8"/>
  <c r="J84" i="8" s="1"/>
  <c r="H84" i="8"/>
  <c r="E84" i="8"/>
  <c r="H83" i="8" s="1"/>
  <c r="I83" i="8" s="1"/>
  <c r="J83" i="8" s="1"/>
  <c r="AT83" i="8"/>
  <c r="AP83" i="8"/>
  <c r="AA83" i="8"/>
  <c r="T83" i="8"/>
  <c r="E83" i="8"/>
  <c r="H82" i="8" s="1"/>
  <c r="I82" i="8" s="1"/>
  <c r="J82" i="8" s="1"/>
  <c r="AT82" i="8"/>
  <c r="AP82" i="8"/>
  <c r="AA82" i="8"/>
  <c r="T82" i="8"/>
  <c r="E82" i="8"/>
  <c r="H81" i="8" s="1"/>
  <c r="I81" i="8" s="1"/>
  <c r="J81" i="8" s="1"/>
  <c r="AT81" i="8"/>
  <c r="AR81" i="8"/>
  <c r="AP81" i="8"/>
  <c r="AA81" i="8"/>
  <c r="T81" i="8"/>
  <c r="E81" i="8"/>
  <c r="H80" i="8" s="1"/>
  <c r="I80" i="8" s="1"/>
  <c r="AT80" i="8"/>
  <c r="AP80" i="8"/>
  <c r="AA80" i="8"/>
  <c r="T80" i="8"/>
  <c r="K80" i="8"/>
  <c r="L80" i="8" s="1"/>
  <c r="J80" i="8"/>
  <c r="E80" i="8"/>
  <c r="AT79" i="8"/>
  <c r="AP79" i="8"/>
  <c r="AA79" i="8"/>
  <c r="T79" i="8"/>
  <c r="H79" i="8"/>
  <c r="I79" i="8" s="1"/>
  <c r="J79" i="8" s="1"/>
  <c r="E79" i="8"/>
  <c r="H78" i="8" s="1"/>
  <c r="I78" i="8" s="1"/>
  <c r="J78" i="8" s="1"/>
  <c r="AT78" i="8"/>
  <c r="AP78" i="8"/>
  <c r="AA78" i="8"/>
  <c r="T78" i="8"/>
  <c r="E78" i="8"/>
  <c r="AT77" i="8"/>
  <c r="AR77" i="8"/>
  <c r="AP77" i="8"/>
  <c r="AA77" i="8"/>
  <c r="T77" i="8"/>
  <c r="H77" i="8"/>
  <c r="I77" i="8" s="1"/>
  <c r="J77" i="8" s="1"/>
  <c r="E77" i="8"/>
  <c r="H76" i="8" s="1"/>
  <c r="I76" i="8" s="1"/>
  <c r="J76" i="8" s="1"/>
  <c r="AT76" i="8"/>
  <c r="AS76" i="8"/>
  <c r="AP76" i="8"/>
  <c r="AA76" i="8"/>
  <c r="T76" i="8"/>
  <c r="L76" i="8"/>
  <c r="K76" i="8"/>
  <c r="E76" i="8"/>
  <c r="H75" i="8" s="1"/>
  <c r="I75" i="8" s="1"/>
  <c r="J75" i="8" s="1"/>
  <c r="AT75" i="8"/>
  <c r="AS75" i="8"/>
  <c r="AR75" i="8"/>
  <c r="AP75" i="8"/>
  <c r="AA75" i="8"/>
  <c r="T75" i="8"/>
  <c r="E75" i="8"/>
  <c r="H74" i="8" s="1"/>
  <c r="I74" i="8" s="1"/>
  <c r="J74" i="8" s="1"/>
  <c r="B75" i="8"/>
  <c r="AS83" i="8" s="1"/>
  <c r="AT74" i="8"/>
  <c r="AS74" i="8"/>
  <c r="AP74" i="8"/>
  <c r="AA74" i="8"/>
  <c r="T74" i="8"/>
  <c r="E74" i="8"/>
  <c r="B74" i="8"/>
  <c r="AT73" i="8"/>
  <c r="AS73" i="8"/>
  <c r="AP73" i="8"/>
  <c r="AA73" i="8"/>
  <c r="T73" i="8"/>
  <c r="J73" i="8"/>
  <c r="I73" i="8"/>
  <c r="H73" i="8"/>
  <c r="B73" i="8"/>
  <c r="AR83" i="8" s="1"/>
  <c r="E70" i="8"/>
  <c r="AT69" i="8"/>
  <c r="AP69" i="8"/>
  <c r="AA69" i="8"/>
  <c r="I69" i="8"/>
  <c r="J69" i="8" s="1"/>
  <c r="H69" i="8"/>
  <c r="E69" i="8"/>
  <c r="H68" i="8" s="1"/>
  <c r="I68" i="8" s="1"/>
  <c r="J68" i="8" s="1"/>
  <c r="AT68" i="8"/>
  <c r="AP68" i="8"/>
  <c r="AA68" i="8"/>
  <c r="T68" i="8"/>
  <c r="E68" i="8"/>
  <c r="AT67" i="8"/>
  <c r="AP67" i="8"/>
  <c r="AA67" i="8"/>
  <c r="H67" i="8"/>
  <c r="I67" i="8" s="1"/>
  <c r="J67" i="8" s="1"/>
  <c r="E67" i="8"/>
  <c r="H66" i="8" s="1"/>
  <c r="I66" i="8" s="1"/>
  <c r="J66" i="8" s="1"/>
  <c r="AT66" i="8"/>
  <c r="AP66" i="8"/>
  <c r="AA66" i="8"/>
  <c r="E66" i="8"/>
  <c r="AT65" i="8"/>
  <c r="AP65" i="8"/>
  <c r="AA65" i="8"/>
  <c r="H65" i="8"/>
  <c r="I65" i="8" s="1"/>
  <c r="J65" i="8" s="1"/>
  <c r="E65" i="8"/>
  <c r="AT64" i="8"/>
  <c r="AP64" i="8"/>
  <c r="AA64" i="8"/>
  <c r="H64" i="8"/>
  <c r="I64" i="8" s="1"/>
  <c r="J64" i="8" s="1"/>
  <c r="E64" i="8"/>
  <c r="AT63" i="8"/>
  <c r="AS63" i="8"/>
  <c r="AP63" i="8"/>
  <c r="AA63" i="8"/>
  <c r="I63" i="8"/>
  <c r="J63" i="8" s="1"/>
  <c r="H63" i="8"/>
  <c r="E63" i="8"/>
  <c r="H62" i="8" s="1"/>
  <c r="I62" i="8" s="1"/>
  <c r="J62" i="8" s="1"/>
  <c r="AT62" i="8"/>
  <c r="AP62" i="8"/>
  <c r="AA62" i="8"/>
  <c r="E62" i="8"/>
  <c r="H61" i="8" s="1"/>
  <c r="I61" i="8" s="1"/>
  <c r="J61" i="8" s="1"/>
  <c r="AT61" i="8"/>
  <c r="AP61" i="8"/>
  <c r="AA61" i="8"/>
  <c r="T61" i="8"/>
  <c r="E61" i="8"/>
  <c r="AT60" i="8"/>
  <c r="AP60" i="8"/>
  <c r="AA60" i="8"/>
  <c r="I60" i="8"/>
  <c r="J60" i="8" s="1"/>
  <c r="H60" i="8"/>
  <c r="E60" i="8"/>
  <c r="B60" i="8"/>
  <c r="AT59" i="8"/>
  <c r="AP59" i="8"/>
  <c r="AA59" i="8"/>
  <c r="T59" i="8"/>
  <c r="K59" i="8"/>
  <c r="L59" i="8" s="1"/>
  <c r="J59" i="8"/>
  <c r="I59" i="8"/>
  <c r="H59" i="8"/>
  <c r="E59" i="8"/>
  <c r="H58" i="8" s="1"/>
  <c r="I58" i="8" s="1"/>
  <c r="J58" i="8" s="1"/>
  <c r="B59" i="8"/>
  <c r="T67" i="8" s="1"/>
  <c r="AT58" i="8"/>
  <c r="AP58" i="8"/>
  <c r="AA58" i="8"/>
  <c r="B58" i="8"/>
  <c r="AR66" i="8" s="1"/>
  <c r="E54" i="8"/>
  <c r="H53" i="8" s="1"/>
  <c r="I53" i="8" s="1"/>
  <c r="J53" i="8" s="1"/>
  <c r="AT53" i="8"/>
  <c r="AP53" i="8"/>
  <c r="AG53" i="8"/>
  <c r="AA53" i="8"/>
  <c r="K53" i="8"/>
  <c r="L53" i="8" s="1"/>
  <c r="E53" i="8"/>
  <c r="H52" i="8" s="1"/>
  <c r="I52" i="8" s="1"/>
  <c r="J52" i="8" s="1"/>
  <c r="AT52" i="8"/>
  <c r="AR52" i="8"/>
  <c r="AP52" i="8"/>
  <c r="AG52" i="8"/>
  <c r="AA52" i="8"/>
  <c r="L52" i="8"/>
  <c r="K52" i="8"/>
  <c r="E52" i="8"/>
  <c r="H51" i="8" s="1"/>
  <c r="I51" i="8" s="1"/>
  <c r="J51" i="8" s="1"/>
  <c r="AT51" i="8"/>
  <c r="AR51" i="8"/>
  <c r="AP51" i="8"/>
  <c r="AG51" i="8"/>
  <c r="AA51" i="8"/>
  <c r="T51" i="8"/>
  <c r="K51" i="8"/>
  <c r="L51" i="8" s="1"/>
  <c r="E51" i="8"/>
  <c r="AT50" i="8"/>
  <c r="AP50" i="8"/>
  <c r="AG50" i="8"/>
  <c r="AA50" i="8"/>
  <c r="K50" i="8"/>
  <c r="L50" i="8" s="1"/>
  <c r="J50" i="8"/>
  <c r="I50" i="8"/>
  <c r="H50" i="8"/>
  <c r="E50" i="8"/>
  <c r="H49" i="8" s="1"/>
  <c r="I49" i="8" s="1"/>
  <c r="J49" i="8" s="1"/>
  <c r="AT49" i="8"/>
  <c r="AR49" i="8"/>
  <c r="AP49" i="8"/>
  <c r="AG49" i="8"/>
  <c r="AA49" i="8"/>
  <c r="L49" i="8"/>
  <c r="K49" i="8"/>
  <c r="E49" i="8"/>
  <c r="AT48" i="8"/>
  <c r="AR48" i="8"/>
  <c r="AP48" i="8"/>
  <c r="AG48" i="8"/>
  <c r="AA48" i="8"/>
  <c r="R48" i="8"/>
  <c r="L48" i="8"/>
  <c r="K48" i="8"/>
  <c r="H48" i="8"/>
  <c r="I48" i="8" s="1"/>
  <c r="J48" i="8" s="1"/>
  <c r="E48" i="8"/>
  <c r="AT47" i="8"/>
  <c r="AR47" i="8"/>
  <c r="AP47" i="8"/>
  <c r="AG47" i="8"/>
  <c r="AA47" i="8"/>
  <c r="I47" i="8"/>
  <c r="J47" i="8" s="1"/>
  <c r="H47" i="8"/>
  <c r="E47" i="8"/>
  <c r="AT46" i="8"/>
  <c r="AR46" i="8"/>
  <c r="AP46" i="8"/>
  <c r="AG46" i="8"/>
  <c r="AA46" i="8"/>
  <c r="T46" i="8"/>
  <c r="L46" i="8"/>
  <c r="K46" i="8"/>
  <c r="H46" i="8"/>
  <c r="I46" i="8" s="1"/>
  <c r="J46" i="8" s="1"/>
  <c r="E46" i="8"/>
  <c r="AT45" i="8"/>
  <c r="AR45" i="8"/>
  <c r="AP45" i="8"/>
  <c r="AG45" i="8"/>
  <c r="AA45" i="8"/>
  <c r="R45" i="8"/>
  <c r="L45" i="8"/>
  <c r="K45" i="8"/>
  <c r="H45" i="8"/>
  <c r="I45" i="8" s="1"/>
  <c r="J45" i="8" s="1"/>
  <c r="E45" i="8"/>
  <c r="AT44" i="8"/>
  <c r="AR44" i="8"/>
  <c r="AP44" i="8"/>
  <c r="AG44" i="8"/>
  <c r="AA44" i="8"/>
  <c r="I44" i="8"/>
  <c r="J44" i="8" s="1"/>
  <c r="H44" i="8"/>
  <c r="E44" i="8"/>
  <c r="B44" i="8"/>
  <c r="AT43" i="8"/>
  <c r="AR43" i="8"/>
  <c r="AP43" i="8"/>
  <c r="AG43" i="8"/>
  <c r="AA43" i="8"/>
  <c r="L43" i="8"/>
  <c r="K43" i="8"/>
  <c r="H43" i="8"/>
  <c r="I43" i="8" s="1"/>
  <c r="J43" i="8" s="1"/>
  <c r="E43" i="8"/>
  <c r="H42" i="8" s="1"/>
  <c r="I42" i="8" s="1"/>
  <c r="J42" i="8" s="1"/>
  <c r="B43" i="8"/>
  <c r="T52" i="8" s="1"/>
  <c r="AT42" i="8"/>
  <c r="AR42" i="8"/>
  <c r="AP42" i="8"/>
  <c r="AG42" i="8"/>
  <c r="AA42" i="8"/>
  <c r="T42" i="8"/>
  <c r="K42" i="8"/>
  <c r="L42" i="8" s="1"/>
  <c r="B42" i="8"/>
  <c r="K47" i="8" s="1"/>
  <c r="L47" i="8" s="1"/>
  <c r="E38" i="8"/>
  <c r="AT37" i="8"/>
  <c r="AS37" i="8"/>
  <c r="AP37" i="8"/>
  <c r="AA37" i="8"/>
  <c r="H37" i="8"/>
  <c r="I37" i="8" s="1"/>
  <c r="J37" i="8" s="1"/>
  <c r="E37" i="8"/>
  <c r="H36" i="8" s="1"/>
  <c r="I36" i="8" s="1"/>
  <c r="J36" i="8" s="1"/>
  <c r="AT36" i="8"/>
  <c r="AP36" i="8"/>
  <c r="AA36" i="8"/>
  <c r="E36" i="8"/>
  <c r="AT35" i="8"/>
  <c r="AS35" i="8"/>
  <c r="AP35" i="8"/>
  <c r="AA35" i="8"/>
  <c r="H35" i="8"/>
  <c r="I35" i="8" s="1"/>
  <c r="J35" i="8" s="1"/>
  <c r="E35" i="8"/>
  <c r="AT34" i="8"/>
  <c r="AP34" i="8"/>
  <c r="AA34" i="8"/>
  <c r="H34" i="8"/>
  <c r="I34" i="8" s="1"/>
  <c r="J34" i="8" s="1"/>
  <c r="E34" i="8"/>
  <c r="AT33" i="8"/>
  <c r="AS33" i="8"/>
  <c r="AP33" i="8"/>
  <c r="AA33" i="8"/>
  <c r="H33" i="8"/>
  <c r="I33" i="8" s="1"/>
  <c r="J33" i="8" s="1"/>
  <c r="E33" i="8"/>
  <c r="AT32" i="8"/>
  <c r="AS32" i="8"/>
  <c r="AP32" i="8"/>
  <c r="AA32" i="8"/>
  <c r="H32" i="8"/>
  <c r="I32" i="8" s="1"/>
  <c r="J32" i="8" s="1"/>
  <c r="E32" i="8"/>
  <c r="AT31" i="8"/>
  <c r="AS31" i="8"/>
  <c r="AP31" i="8"/>
  <c r="AA31" i="8"/>
  <c r="H31" i="8"/>
  <c r="I31" i="8" s="1"/>
  <c r="J31" i="8" s="1"/>
  <c r="E31" i="8"/>
  <c r="AT30" i="8"/>
  <c r="AP30" i="8"/>
  <c r="AA30" i="8"/>
  <c r="I30" i="8"/>
  <c r="J30" i="8" s="1"/>
  <c r="H30" i="8"/>
  <c r="E30" i="8"/>
  <c r="AT29" i="8"/>
  <c r="AS29" i="8"/>
  <c r="AP29" i="8"/>
  <c r="AA29" i="8"/>
  <c r="J29" i="8"/>
  <c r="I29" i="8"/>
  <c r="H29" i="8"/>
  <c r="E29" i="8"/>
  <c r="H28" i="8" s="1"/>
  <c r="I28" i="8" s="1"/>
  <c r="J28" i="8" s="1"/>
  <c r="AT28" i="8"/>
  <c r="AP28" i="8"/>
  <c r="AA28" i="8"/>
  <c r="E28" i="8"/>
  <c r="H27" i="8" s="1"/>
  <c r="I27" i="8" s="1"/>
  <c r="J27" i="8" s="1"/>
  <c r="B28" i="8"/>
  <c r="AS28" i="8" s="1"/>
  <c r="AT27" i="8"/>
  <c r="AP27" i="8"/>
  <c r="AA27" i="8"/>
  <c r="T27" i="8"/>
  <c r="E27" i="8"/>
  <c r="B27" i="8"/>
  <c r="T37" i="8" s="1"/>
  <c r="AT26" i="8"/>
  <c r="AS26" i="8"/>
  <c r="AR26" i="8"/>
  <c r="AP26" i="8"/>
  <c r="AA26" i="8"/>
  <c r="H26" i="8"/>
  <c r="I26" i="8" s="1"/>
  <c r="J26" i="8" s="1"/>
  <c r="B26" i="8"/>
  <c r="E148" i="7"/>
  <c r="H147" i="7" s="1"/>
  <c r="I147" i="7" s="1"/>
  <c r="J147" i="7" s="1"/>
  <c r="AW147" i="7"/>
  <c r="AS147" i="7"/>
  <c r="AG147" i="7"/>
  <c r="E147" i="7"/>
  <c r="H146" i="7" s="1"/>
  <c r="I146" i="7" s="1"/>
  <c r="J146" i="7" s="1"/>
  <c r="AW146" i="7"/>
  <c r="AS146" i="7"/>
  <c r="AG146" i="7"/>
  <c r="E146" i="7"/>
  <c r="AW145" i="7"/>
  <c r="AS145" i="7"/>
  <c r="AG145" i="7"/>
  <c r="I145" i="7"/>
  <c r="J145" i="7" s="1"/>
  <c r="H145" i="7"/>
  <c r="E145" i="7"/>
  <c r="H144" i="7" s="1"/>
  <c r="I144" i="7" s="1"/>
  <c r="J144" i="7" s="1"/>
  <c r="AW144" i="7"/>
  <c r="AS144" i="7"/>
  <c r="AG144" i="7"/>
  <c r="E144" i="7"/>
  <c r="AW143" i="7"/>
  <c r="AS143" i="7"/>
  <c r="AG143" i="7"/>
  <c r="H143" i="7"/>
  <c r="I143" i="7" s="1"/>
  <c r="J143" i="7" s="1"/>
  <c r="E143" i="7"/>
  <c r="AW142" i="7"/>
  <c r="AS142" i="7"/>
  <c r="AG142" i="7"/>
  <c r="I142" i="7"/>
  <c r="J142" i="7" s="1"/>
  <c r="H142" i="7"/>
  <c r="E142" i="7"/>
  <c r="AW141" i="7"/>
  <c r="AV141" i="7"/>
  <c r="AS141" i="7"/>
  <c r="AG141" i="7"/>
  <c r="I141" i="7"/>
  <c r="J141" i="7" s="1"/>
  <c r="H141" i="7"/>
  <c r="E141" i="7"/>
  <c r="H140" i="7" s="1"/>
  <c r="I140" i="7" s="1"/>
  <c r="J140" i="7" s="1"/>
  <c r="AW140" i="7"/>
  <c r="AS140" i="7"/>
  <c r="AG140" i="7"/>
  <c r="E140" i="7"/>
  <c r="H139" i="7" s="1"/>
  <c r="I139" i="7" s="1"/>
  <c r="J139" i="7" s="1"/>
  <c r="AW139" i="7"/>
  <c r="AS139" i="7"/>
  <c r="AG139" i="7"/>
  <c r="T139" i="7"/>
  <c r="E139" i="7"/>
  <c r="AW138" i="7"/>
  <c r="AS138" i="7"/>
  <c r="AG138" i="7"/>
  <c r="I138" i="7"/>
  <c r="J138" i="7" s="1"/>
  <c r="H138" i="7"/>
  <c r="E138" i="7"/>
  <c r="B138" i="7"/>
  <c r="AW137" i="7"/>
  <c r="AS137" i="7"/>
  <c r="AG137" i="7"/>
  <c r="T137" i="7"/>
  <c r="K137" i="7"/>
  <c r="L137" i="7" s="1"/>
  <c r="J137" i="7"/>
  <c r="I137" i="7"/>
  <c r="H137" i="7"/>
  <c r="E137" i="7"/>
  <c r="H136" i="7" s="1"/>
  <c r="I136" i="7" s="1"/>
  <c r="J136" i="7" s="1"/>
  <c r="B137" i="7"/>
  <c r="T145" i="7" s="1"/>
  <c r="AW136" i="7"/>
  <c r="AS136" i="7"/>
  <c r="AG136" i="7"/>
  <c r="B136" i="7"/>
  <c r="AU144" i="7" s="1"/>
  <c r="E133" i="7"/>
  <c r="AZ132" i="7"/>
  <c r="AW132" i="7"/>
  <c r="AV132" i="7"/>
  <c r="AS132" i="7"/>
  <c r="AG132" i="7"/>
  <c r="I132" i="7"/>
  <c r="J132" i="7" s="1"/>
  <c r="H132" i="7"/>
  <c r="E132" i="7"/>
  <c r="H131" i="7" s="1"/>
  <c r="I131" i="7" s="1"/>
  <c r="J131" i="7" s="1"/>
  <c r="AZ131" i="7"/>
  <c r="AW131" i="7"/>
  <c r="AV131" i="7"/>
  <c r="AS131" i="7"/>
  <c r="AG131" i="7"/>
  <c r="E131" i="7"/>
  <c r="H130" i="7" s="1"/>
  <c r="I130" i="7" s="1"/>
  <c r="J130" i="7" s="1"/>
  <c r="AZ130" i="7"/>
  <c r="AW130" i="7"/>
  <c r="AS130" i="7"/>
  <c r="AG130" i="7"/>
  <c r="E130" i="7"/>
  <c r="AZ129" i="7"/>
  <c r="AW129" i="7"/>
  <c r="AV129" i="7"/>
  <c r="AS129" i="7"/>
  <c r="AG129" i="7"/>
  <c r="K129" i="7"/>
  <c r="L129" i="7" s="1"/>
  <c r="H129" i="7"/>
  <c r="I129" i="7" s="1"/>
  <c r="J129" i="7" s="1"/>
  <c r="E129" i="7"/>
  <c r="H128" i="7" s="1"/>
  <c r="I128" i="7" s="1"/>
  <c r="J128" i="7" s="1"/>
  <c r="AZ128" i="7"/>
  <c r="AW128" i="7"/>
  <c r="AS128" i="7"/>
  <c r="AG128" i="7"/>
  <c r="T128" i="7"/>
  <c r="E128" i="7"/>
  <c r="AZ127" i="7"/>
  <c r="AW127" i="7"/>
  <c r="AV127" i="7"/>
  <c r="AU127" i="7"/>
  <c r="AS127" i="7"/>
  <c r="AG127" i="7"/>
  <c r="H127" i="7"/>
  <c r="I127" i="7" s="1"/>
  <c r="J127" i="7" s="1"/>
  <c r="E127" i="7"/>
  <c r="H126" i="7" s="1"/>
  <c r="I126" i="7" s="1"/>
  <c r="J126" i="7" s="1"/>
  <c r="AZ126" i="7"/>
  <c r="AW126" i="7"/>
  <c r="AV126" i="7"/>
  <c r="AS126" i="7"/>
  <c r="AG126" i="7"/>
  <c r="E126" i="7"/>
  <c r="AZ125" i="7"/>
  <c r="AW125" i="7"/>
  <c r="AV125" i="7"/>
  <c r="AS125" i="7"/>
  <c r="AG125" i="7"/>
  <c r="H125" i="7"/>
  <c r="I125" i="7" s="1"/>
  <c r="J125" i="7" s="1"/>
  <c r="E125" i="7"/>
  <c r="AZ124" i="7"/>
  <c r="AW124" i="7"/>
  <c r="AV124" i="7"/>
  <c r="AS124" i="7"/>
  <c r="AG124" i="7"/>
  <c r="K124" i="7"/>
  <c r="L124" i="7" s="1"/>
  <c r="J124" i="7"/>
  <c r="I124" i="7"/>
  <c r="H124" i="7"/>
  <c r="E124" i="7"/>
  <c r="AZ123" i="7"/>
  <c r="AW123" i="7"/>
  <c r="AV123" i="7"/>
  <c r="AS123" i="7"/>
  <c r="AG123" i="7"/>
  <c r="R123" i="7"/>
  <c r="H123" i="7"/>
  <c r="I123" i="7" s="1"/>
  <c r="J123" i="7" s="1"/>
  <c r="E123" i="7"/>
  <c r="B123" i="7"/>
  <c r="AV128" i="7" s="1"/>
  <c r="AZ122" i="7"/>
  <c r="AW122" i="7"/>
  <c r="AV122" i="7"/>
  <c r="AU122" i="7"/>
  <c r="AS122" i="7"/>
  <c r="AG122" i="7"/>
  <c r="K122" i="7"/>
  <c r="L122" i="7" s="1"/>
  <c r="H122" i="7"/>
  <c r="I122" i="7" s="1"/>
  <c r="J122" i="7" s="1"/>
  <c r="E122" i="7"/>
  <c r="H121" i="7" s="1"/>
  <c r="I121" i="7" s="1"/>
  <c r="J121" i="7" s="1"/>
  <c r="B122" i="7"/>
  <c r="T127" i="7" s="1"/>
  <c r="AZ121" i="7"/>
  <c r="AW121" i="7"/>
  <c r="AV121" i="7"/>
  <c r="AS121" i="7"/>
  <c r="AG121" i="7"/>
  <c r="K121" i="7"/>
  <c r="L121" i="7" s="1"/>
  <c r="B121" i="7"/>
  <c r="K123" i="7" s="1"/>
  <c r="L123" i="7" s="1"/>
  <c r="E117" i="7"/>
  <c r="H116" i="7" s="1"/>
  <c r="I116" i="7" s="1"/>
  <c r="J116" i="7" s="1"/>
  <c r="AW116" i="7"/>
  <c r="AS116" i="7"/>
  <c r="AG116" i="7"/>
  <c r="E116" i="7"/>
  <c r="AW115" i="7"/>
  <c r="AV115" i="7"/>
  <c r="AU115" i="7"/>
  <c r="AS115" i="7"/>
  <c r="AG115" i="7"/>
  <c r="T115" i="7"/>
  <c r="I115" i="7"/>
  <c r="J115" i="7" s="1"/>
  <c r="H115" i="7"/>
  <c r="E115" i="7"/>
  <c r="AW114" i="7"/>
  <c r="AU114" i="7"/>
  <c r="AS114" i="7"/>
  <c r="AG114" i="7"/>
  <c r="H114" i="7"/>
  <c r="I114" i="7" s="1"/>
  <c r="J114" i="7" s="1"/>
  <c r="E114" i="7"/>
  <c r="H113" i="7" s="1"/>
  <c r="I113" i="7" s="1"/>
  <c r="J113" i="7" s="1"/>
  <c r="AW113" i="7"/>
  <c r="AS113" i="7"/>
  <c r="AG113" i="7"/>
  <c r="T113" i="7"/>
  <c r="K113" i="7"/>
  <c r="L113" i="7" s="1"/>
  <c r="E113" i="7"/>
  <c r="AW112" i="7"/>
  <c r="AS112" i="7"/>
  <c r="AG112" i="7"/>
  <c r="T112" i="7"/>
  <c r="I112" i="7"/>
  <c r="J112" i="7" s="1"/>
  <c r="H112" i="7"/>
  <c r="E112" i="7"/>
  <c r="AW111" i="7"/>
  <c r="AV111" i="7"/>
  <c r="AU111" i="7"/>
  <c r="AS111" i="7"/>
  <c r="AG111" i="7"/>
  <c r="T111" i="7"/>
  <c r="I111" i="7"/>
  <c r="J111" i="7" s="1"/>
  <c r="H111" i="7"/>
  <c r="E111" i="7"/>
  <c r="AW110" i="7"/>
  <c r="AU110" i="7"/>
  <c r="AS110" i="7"/>
  <c r="AG110" i="7"/>
  <c r="T110" i="7"/>
  <c r="L110" i="7"/>
  <c r="R110" i="7" s="1"/>
  <c r="K110" i="7"/>
  <c r="H110" i="7"/>
  <c r="I110" i="7" s="1"/>
  <c r="J110" i="7" s="1"/>
  <c r="E110" i="7"/>
  <c r="H109" i="7" s="1"/>
  <c r="I109" i="7" s="1"/>
  <c r="AW109" i="7"/>
  <c r="AS109" i="7"/>
  <c r="AG109" i="7"/>
  <c r="T109" i="7"/>
  <c r="R109" i="7"/>
  <c r="L109" i="7"/>
  <c r="K109" i="7"/>
  <c r="J109" i="7"/>
  <c r="E109" i="7"/>
  <c r="H108" i="7" s="1"/>
  <c r="I108" i="7" s="1"/>
  <c r="J108" i="7" s="1"/>
  <c r="AW108" i="7"/>
  <c r="AU108" i="7"/>
  <c r="AS108" i="7"/>
  <c r="AG108" i="7"/>
  <c r="T108" i="7"/>
  <c r="K108" i="7"/>
  <c r="L108" i="7" s="1"/>
  <c r="E108" i="7"/>
  <c r="H107" i="7" s="1"/>
  <c r="I107" i="7" s="1"/>
  <c r="J107" i="7" s="1"/>
  <c r="AW107" i="7"/>
  <c r="AU107" i="7"/>
  <c r="AS107" i="7"/>
  <c r="AG107" i="7"/>
  <c r="T107" i="7"/>
  <c r="K107" i="7"/>
  <c r="L107" i="7" s="1"/>
  <c r="E107" i="7"/>
  <c r="H106" i="7" s="1"/>
  <c r="I106" i="7" s="1"/>
  <c r="J106" i="7" s="1"/>
  <c r="B107" i="7"/>
  <c r="AV114" i="7" s="1"/>
  <c r="AW106" i="7"/>
  <c r="AU106" i="7"/>
  <c r="AS106" i="7"/>
  <c r="AG106" i="7"/>
  <c r="L106" i="7"/>
  <c r="R106" i="7" s="1"/>
  <c r="K106" i="7"/>
  <c r="E106" i="7"/>
  <c r="B106" i="7"/>
  <c r="T114" i="7" s="1"/>
  <c r="AW105" i="7"/>
  <c r="AV105" i="7"/>
  <c r="AS105" i="7"/>
  <c r="AG105" i="7"/>
  <c r="T105" i="7"/>
  <c r="H105" i="7"/>
  <c r="I105" i="7" s="1"/>
  <c r="J105" i="7" s="1"/>
  <c r="B105" i="7"/>
  <c r="K116" i="7" s="1"/>
  <c r="L116" i="7" s="1"/>
  <c r="E101" i="7"/>
  <c r="AM100" i="7"/>
  <c r="H100" i="7"/>
  <c r="I100" i="7" s="1"/>
  <c r="J100" i="7" s="1"/>
  <c r="E100" i="7"/>
  <c r="H99" i="7" s="1"/>
  <c r="I99" i="7" s="1"/>
  <c r="J99" i="7" s="1"/>
  <c r="AM99" i="7"/>
  <c r="E99" i="7"/>
  <c r="AM98" i="7"/>
  <c r="I98" i="7"/>
  <c r="J98" i="7" s="1"/>
  <c r="H98" i="7"/>
  <c r="E98" i="7"/>
  <c r="H97" i="7" s="1"/>
  <c r="I97" i="7" s="1"/>
  <c r="J97" i="7" s="1"/>
  <c r="AM97" i="7"/>
  <c r="E97" i="7"/>
  <c r="H96" i="7" s="1"/>
  <c r="I96" i="7" s="1"/>
  <c r="J96" i="7" s="1"/>
  <c r="AM96" i="7"/>
  <c r="AL96" i="7"/>
  <c r="T96" i="7"/>
  <c r="E96" i="7"/>
  <c r="AM95" i="7"/>
  <c r="H95" i="7"/>
  <c r="I95" i="7" s="1"/>
  <c r="J95" i="7" s="1"/>
  <c r="E95" i="7"/>
  <c r="H94" i="7" s="1"/>
  <c r="AM94" i="7"/>
  <c r="T94" i="7"/>
  <c r="I94" i="7"/>
  <c r="J94" i="7" s="1"/>
  <c r="E94" i="7"/>
  <c r="AM93" i="7"/>
  <c r="AL93" i="7"/>
  <c r="T93" i="7"/>
  <c r="H93" i="7"/>
  <c r="I93" i="7" s="1"/>
  <c r="J93" i="7" s="1"/>
  <c r="E93" i="7"/>
  <c r="H92" i="7" s="1"/>
  <c r="I92" i="7" s="1"/>
  <c r="J92" i="7" s="1"/>
  <c r="AM92" i="7"/>
  <c r="T92" i="7"/>
  <c r="E92" i="7"/>
  <c r="AM91" i="7"/>
  <c r="H91" i="7"/>
  <c r="I91" i="7" s="1"/>
  <c r="J91" i="7" s="1"/>
  <c r="E91" i="7"/>
  <c r="H90" i="7" s="1"/>
  <c r="I90" i="7" s="1"/>
  <c r="J90" i="7" s="1"/>
  <c r="B91" i="7"/>
  <c r="AL92" i="7" s="1"/>
  <c r="AM90" i="7"/>
  <c r="T90" i="7"/>
  <c r="E90" i="7"/>
  <c r="H89" i="7" s="1"/>
  <c r="I89" i="7" s="1"/>
  <c r="J89" i="7" s="1"/>
  <c r="B90" i="7"/>
  <c r="T99" i="7" s="1"/>
  <c r="AM89" i="7"/>
  <c r="AL89" i="7"/>
  <c r="B89" i="7"/>
  <c r="E85" i="7"/>
  <c r="H84" i="7" s="1"/>
  <c r="I84" i="7" s="1"/>
  <c r="J84" i="7" s="1"/>
  <c r="AT84" i="7"/>
  <c r="AP84" i="7"/>
  <c r="AA84" i="7"/>
  <c r="K84" i="7"/>
  <c r="L84" i="7" s="1"/>
  <c r="E84" i="7"/>
  <c r="AT83" i="7"/>
  <c r="AR83" i="7"/>
  <c r="AP83" i="7"/>
  <c r="AA83" i="7"/>
  <c r="H83" i="7"/>
  <c r="I83" i="7" s="1"/>
  <c r="J83" i="7" s="1"/>
  <c r="E83" i="7"/>
  <c r="H82" i="7" s="1"/>
  <c r="I82" i="7" s="1"/>
  <c r="J82" i="7" s="1"/>
  <c r="AT82" i="7"/>
  <c r="AP82" i="7"/>
  <c r="AA82" i="7"/>
  <c r="E82" i="7"/>
  <c r="AT81" i="7"/>
  <c r="AS81" i="7"/>
  <c r="AP81" i="7"/>
  <c r="AA81" i="7"/>
  <c r="I81" i="7"/>
  <c r="J81" i="7" s="1"/>
  <c r="H81" i="7"/>
  <c r="E81" i="7"/>
  <c r="AT80" i="7"/>
  <c r="AP80" i="7"/>
  <c r="AA80" i="7"/>
  <c r="J80" i="7"/>
  <c r="I80" i="7"/>
  <c r="H80" i="7"/>
  <c r="E80" i="7"/>
  <c r="AT79" i="7"/>
  <c r="AS79" i="7"/>
  <c r="AP79" i="7"/>
  <c r="AA79" i="7"/>
  <c r="H79" i="7"/>
  <c r="I79" i="7" s="1"/>
  <c r="J79" i="7" s="1"/>
  <c r="E79" i="7"/>
  <c r="H78" i="7" s="1"/>
  <c r="I78" i="7" s="1"/>
  <c r="J78" i="7" s="1"/>
  <c r="AT78" i="7"/>
  <c r="AP78" i="7"/>
  <c r="AA78" i="7"/>
  <c r="K78" i="7"/>
  <c r="E78" i="7"/>
  <c r="AT77" i="7"/>
  <c r="AS77" i="7"/>
  <c r="AP77" i="7"/>
  <c r="AA77" i="7"/>
  <c r="K77" i="7"/>
  <c r="J77" i="7"/>
  <c r="I77" i="7"/>
  <c r="H77" i="7"/>
  <c r="E77" i="7"/>
  <c r="H76" i="7" s="1"/>
  <c r="I76" i="7" s="1"/>
  <c r="J76" i="7" s="1"/>
  <c r="AT76" i="7"/>
  <c r="AR76" i="7"/>
  <c r="AP76" i="7"/>
  <c r="AA76" i="7"/>
  <c r="K76" i="7"/>
  <c r="L76" i="7" s="1"/>
  <c r="R76" i="7" s="1"/>
  <c r="E76" i="7"/>
  <c r="AT75" i="7"/>
  <c r="AP75" i="7"/>
  <c r="AA75" i="7"/>
  <c r="K75" i="7"/>
  <c r="L75" i="7" s="1"/>
  <c r="I75" i="7"/>
  <c r="J75" i="7" s="1"/>
  <c r="H75" i="7"/>
  <c r="E75" i="7"/>
  <c r="B75" i="7"/>
  <c r="AS76" i="7" s="1"/>
  <c r="AT74" i="7"/>
  <c r="AS74" i="7"/>
  <c r="AR74" i="7"/>
  <c r="AP74" i="7"/>
  <c r="AA74" i="7"/>
  <c r="K74" i="7"/>
  <c r="L74" i="7" s="1"/>
  <c r="H74" i="7"/>
  <c r="I74" i="7" s="1"/>
  <c r="J74" i="7" s="1"/>
  <c r="E74" i="7"/>
  <c r="H73" i="7" s="1"/>
  <c r="I73" i="7" s="1"/>
  <c r="J73" i="7" s="1"/>
  <c r="B74" i="7"/>
  <c r="T79" i="7" s="1"/>
  <c r="AT73" i="7"/>
  <c r="AP73" i="7"/>
  <c r="AA73" i="7"/>
  <c r="K73" i="7"/>
  <c r="L73" i="7" s="1"/>
  <c r="B73" i="7"/>
  <c r="K83" i="7" s="1"/>
  <c r="L83" i="7" s="1"/>
  <c r="R83" i="7" s="1"/>
  <c r="E70" i="7"/>
  <c r="H69" i="7" s="1"/>
  <c r="I69" i="7" s="1"/>
  <c r="J69" i="7" s="1"/>
  <c r="AT69" i="7"/>
  <c r="AP69" i="7"/>
  <c r="AA69" i="7"/>
  <c r="T69" i="7"/>
  <c r="E69" i="7"/>
  <c r="AT68" i="7"/>
  <c r="AR68" i="7"/>
  <c r="AP68" i="7"/>
  <c r="AA68" i="7"/>
  <c r="K68" i="7"/>
  <c r="L68" i="7" s="1"/>
  <c r="H68" i="7"/>
  <c r="I68" i="7" s="1"/>
  <c r="J68" i="7" s="1"/>
  <c r="E68" i="7"/>
  <c r="H67" i="7" s="1"/>
  <c r="I67" i="7" s="1"/>
  <c r="J67" i="7" s="1"/>
  <c r="AT67" i="7"/>
  <c r="AS67" i="7"/>
  <c r="AP67" i="7"/>
  <c r="AA67" i="7"/>
  <c r="T67" i="7"/>
  <c r="L67" i="7"/>
  <c r="K67" i="7"/>
  <c r="E67" i="7"/>
  <c r="AT66" i="7"/>
  <c r="AP66" i="7"/>
  <c r="AA66" i="7"/>
  <c r="I66" i="7"/>
  <c r="J66" i="7" s="1"/>
  <c r="H66" i="7"/>
  <c r="E66" i="7"/>
  <c r="H65" i="7" s="1"/>
  <c r="I65" i="7" s="1"/>
  <c r="J65" i="7" s="1"/>
  <c r="AT65" i="7"/>
  <c r="AR65" i="7"/>
  <c r="AP65" i="7"/>
  <c r="AA65" i="7"/>
  <c r="T65" i="7"/>
  <c r="E65" i="7"/>
  <c r="AT64" i="7"/>
  <c r="AS64" i="7"/>
  <c r="AR64" i="7"/>
  <c r="AP64" i="7"/>
  <c r="AA64" i="7"/>
  <c r="K64" i="7"/>
  <c r="L64" i="7" s="1"/>
  <c r="H64" i="7"/>
  <c r="I64" i="7" s="1"/>
  <c r="J64" i="7" s="1"/>
  <c r="E64" i="7"/>
  <c r="H63" i="7" s="1"/>
  <c r="I63" i="7" s="1"/>
  <c r="J63" i="7" s="1"/>
  <c r="AT63" i="7"/>
  <c r="AS63" i="7"/>
  <c r="AP63" i="7"/>
  <c r="AA63" i="7"/>
  <c r="T63" i="7"/>
  <c r="K63" i="7"/>
  <c r="L63" i="7" s="1"/>
  <c r="E63" i="7"/>
  <c r="AT62" i="7"/>
  <c r="AP62" i="7"/>
  <c r="AA62" i="7"/>
  <c r="J62" i="7"/>
  <c r="I62" i="7"/>
  <c r="H62" i="7"/>
  <c r="E62" i="7"/>
  <c r="H61" i="7" s="1"/>
  <c r="I61" i="7" s="1"/>
  <c r="J61" i="7" s="1"/>
  <c r="AT61" i="7"/>
  <c r="AS61" i="7"/>
  <c r="AP61" i="7"/>
  <c r="AA61" i="7"/>
  <c r="K61" i="7"/>
  <c r="L61" i="7" s="1"/>
  <c r="E61" i="7"/>
  <c r="AT60" i="7"/>
  <c r="AS60" i="7"/>
  <c r="AR60" i="7"/>
  <c r="AP60" i="7"/>
  <c r="AA60" i="7"/>
  <c r="T60" i="7"/>
  <c r="I60" i="7"/>
  <c r="J60" i="7" s="1"/>
  <c r="H60" i="7"/>
  <c r="E60" i="7"/>
  <c r="H59" i="7" s="1"/>
  <c r="I59" i="7" s="1"/>
  <c r="B60" i="7"/>
  <c r="AS66" i="7" s="1"/>
  <c r="AT59" i="7"/>
  <c r="AS59" i="7"/>
  <c r="AR59" i="7"/>
  <c r="AP59" i="7"/>
  <c r="AA59" i="7"/>
  <c r="J59" i="7"/>
  <c r="E59" i="7"/>
  <c r="H58" i="7" s="1"/>
  <c r="I58" i="7" s="1"/>
  <c r="J58" i="7" s="1"/>
  <c r="B59" i="7"/>
  <c r="T59" i="7" s="1"/>
  <c r="AT58" i="7"/>
  <c r="AS58" i="7"/>
  <c r="AP58" i="7"/>
  <c r="AA58" i="7"/>
  <c r="T58" i="7"/>
  <c r="L58" i="7"/>
  <c r="K58" i="7"/>
  <c r="B58" i="7"/>
  <c r="K69" i="7" s="1"/>
  <c r="L69" i="7" s="1"/>
  <c r="E54" i="7"/>
  <c r="AT53" i="7"/>
  <c r="AS53" i="7"/>
  <c r="AR53" i="7"/>
  <c r="AP53" i="7"/>
  <c r="AG53" i="7"/>
  <c r="AA53" i="7"/>
  <c r="H53" i="7"/>
  <c r="I53" i="7" s="1"/>
  <c r="J53" i="7" s="1"/>
  <c r="E53" i="7"/>
  <c r="AT52" i="7"/>
  <c r="AR52" i="7"/>
  <c r="AP52" i="7"/>
  <c r="AG52" i="7"/>
  <c r="AA52" i="7"/>
  <c r="T52" i="7"/>
  <c r="I52" i="7"/>
  <c r="J52" i="7" s="1"/>
  <c r="H52" i="7"/>
  <c r="E52" i="7"/>
  <c r="AT51" i="7"/>
  <c r="AR51" i="7"/>
  <c r="AP51" i="7"/>
  <c r="AG51" i="7"/>
  <c r="AA51" i="7"/>
  <c r="K51" i="7"/>
  <c r="L51" i="7" s="1"/>
  <c r="H51" i="7"/>
  <c r="I51" i="7" s="1"/>
  <c r="J51" i="7" s="1"/>
  <c r="E51" i="7"/>
  <c r="AT50" i="7"/>
  <c r="AS50" i="7"/>
  <c r="AR50" i="7"/>
  <c r="AP50" i="7"/>
  <c r="AG50" i="7"/>
  <c r="AA50" i="7"/>
  <c r="I50" i="7"/>
  <c r="J50" i="7" s="1"/>
  <c r="H50" i="7"/>
  <c r="E50" i="7"/>
  <c r="AT49" i="7"/>
  <c r="AR49" i="7"/>
  <c r="AP49" i="7"/>
  <c r="AG49" i="7"/>
  <c r="AA49" i="7"/>
  <c r="T49" i="7"/>
  <c r="K49" i="7"/>
  <c r="L49" i="7" s="1"/>
  <c r="R49" i="7" s="1"/>
  <c r="H49" i="7"/>
  <c r="I49" i="7" s="1"/>
  <c r="J49" i="7" s="1"/>
  <c r="E49" i="7"/>
  <c r="H48" i="7" s="1"/>
  <c r="I48" i="7" s="1"/>
  <c r="J48" i="7" s="1"/>
  <c r="AT48" i="7"/>
  <c r="AP48" i="7"/>
  <c r="AG48" i="7"/>
  <c r="AA48" i="7"/>
  <c r="T48" i="7"/>
  <c r="E48" i="7"/>
  <c r="AT47" i="7"/>
  <c r="AS47" i="7"/>
  <c r="AR47" i="7"/>
  <c r="AP47" i="7"/>
  <c r="AG47" i="7"/>
  <c r="AA47" i="7"/>
  <c r="T47" i="7"/>
  <c r="H47" i="7"/>
  <c r="I47" i="7" s="1"/>
  <c r="J47" i="7" s="1"/>
  <c r="E47" i="7"/>
  <c r="AT46" i="7"/>
  <c r="AP46" i="7"/>
  <c r="AG46" i="7"/>
  <c r="AA46" i="7"/>
  <c r="K46" i="7"/>
  <c r="L46" i="7" s="1"/>
  <c r="R46" i="7" s="1"/>
  <c r="H46" i="7"/>
  <c r="I46" i="7" s="1"/>
  <c r="J46" i="7" s="1"/>
  <c r="E46" i="7"/>
  <c r="H45" i="7" s="1"/>
  <c r="I45" i="7" s="1"/>
  <c r="J45" i="7" s="1"/>
  <c r="AT45" i="7"/>
  <c r="AP45" i="7"/>
  <c r="AG45" i="7"/>
  <c r="AA45" i="7"/>
  <c r="T45" i="7"/>
  <c r="E45" i="7"/>
  <c r="AT44" i="7"/>
  <c r="AS44" i="7"/>
  <c r="AR44" i="7"/>
  <c r="AP44" i="7"/>
  <c r="AG44" i="7"/>
  <c r="AA44" i="7"/>
  <c r="T44" i="7"/>
  <c r="I44" i="7"/>
  <c r="J44" i="7" s="1"/>
  <c r="H44" i="7"/>
  <c r="E44" i="7"/>
  <c r="B44" i="7"/>
  <c r="AS48" i="7" s="1"/>
  <c r="AT43" i="7"/>
  <c r="AS43" i="7"/>
  <c r="AR43" i="7"/>
  <c r="AP43" i="7"/>
  <c r="AG43" i="7"/>
  <c r="AA43" i="7"/>
  <c r="T43" i="7"/>
  <c r="K43" i="7"/>
  <c r="L43" i="7" s="1"/>
  <c r="R43" i="7" s="1"/>
  <c r="H43" i="7"/>
  <c r="I43" i="7" s="1"/>
  <c r="J43" i="7" s="1"/>
  <c r="E43" i="7"/>
  <c r="B43" i="7"/>
  <c r="T53" i="7" s="1"/>
  <c r="AT42" i="7"/>
  <c r="AS42" i="7"/>
  <c r="AR42" i="7"/>
  <c r="AP42" i="7"/>
  <c r="AG42" i="7"/>
  <c r="AA42" i="7"/>
  <c r="K42" i="7"/>
  <c r="L42" i="7" s="1"/>
  <c r="H42" i="7"/>
  <c r="I42" i="7" s="1"/>
  <c r="J42" i="7" s="1"/>
  <c r="B42" i="7"/>
  <c r="K48" i="7" s="1"/>
  <c r="L48" i="7" s="1"/>
  <c r="E38" i="7"/>
  <c r="AT37" i="7"/>
  <c r="AP37" i="7"/>
  <c r="AA37" i="7"/>
  <c r="I37" i="7"/>
  <c r="J37" i="7" s="1"/>
  <c r="H37" i="7"/>
  <c r="E37" i="7"/>
  <c r="H36" i="7" s="1"/>
  <c r="AT36" i="7"/>
  <c r="AS36" i="7"/>
  <c r="AP36" i="7"/>
  <c r="AA36" i="7"/>
  <c r="I36" i="7"/>
  <c r="J36" i="7" s="1"/>
  <c r="E36" i="7"/>
  <c r="H35" i="7" s="1"/>
  <c r="I35" i="7" s="1"/>
  <c r="J35" i="7" s="1"/>
  <c r="AT35" i="7"/>
  <c r="AP35" i="7"/>
  <c r="AA35" i="7"/>
  <c r="E35" i="7"/>
  <c r="AT34" i="7"/>
  <c r="AS34" i="7"/>
  <c r="AP34" i="7"/>
  <c r="AA34" i="7"/>
  <c r="H34" i="7"/>
  <c r="I34" i="7" s="1"/>
  <c r="J34" i="7" s="1"/>
  <c r="E34" i="7"/>
  <c r="AT33" i="7"/>
  <c r="AS33" i="7"/>
  <c r="AP33" i="7"/>
  <c r="AA33" i="7"/>
  <c r="H33" i="7"/>
  <c r="I33" i="7" s="1"/>
  <c r="J33" i="7" s="1"/>
  <c r="E33" i="7"/>
  <c r="AT32" i="7"/>
  <c r="AP32" i="7"/>
  <c r="AA32" i="7"/>
  <c r="I32" i="7"/>
  <c r="J32" i="7" s="1"/>
  <c r="H32" i="7"/>
  <c r="E32" i="7"/>
  <c r="AT31" i="7"/>
  <c r="AP31" i="7"/>
  <c r="AA31" i="7"/>
  <c r="T31" i="7"/>
  <c r="H31" i="7"/>
  <c r="I31" i="7" s="1"/>
  <c r="J31" i="7" s="1"/>
  <c r="E31" i="7"/>
  <c r="AT30" i="7"/>
  <c r="AS30" i="7"/>
  <c r="AP30" i="7"/>
  <c r="AA30" i="7"/>
  <c r="H30" i="7"/>
  <c r="I30" i="7" s="1"/>
  <c r="J30" i="7" s="1"/>
  <c r="E30" i="7"/>
  <c r="H29" i="7" s="1"/>
  <c r="AT29" i="7"/>
  <c r="AP29" i="7"/>
  <c r="AA29" i="7"/>
  <c r="I29" i="7"/>
  <c r="J29" i="7" s="1"/>
  <c r="E29" i="7"/>
  <c r="AT28" i="7"/>
  <c r="AP28" i="7"/>
  <c r="AA28" i="7"/>
  <c r="J28" i="7"/>
  <c r="H28" i="7"/>
  <c r="I28" i="7" s="1"/>
  <c r="E28" i="7"/>
  <c r="H27" i="7" s="1"/>
  <c r="I27" i="7" s="1"/>
  <c r="J27" i="7" s="1"/>
  <c r="B28" i="7"/>
  <c r="AS32" i="7" s="1"/>
  <c r="AT27" i="7"/>
  <c r="AP27" i="7"/>
  <c r="AA27" i="7"/>
  <c r="T27" i="7"/>
  <c r="E27" i="7"/>
  <c r="B27" i="7"/>
  <c r="AT26" i="7"/>
  <c r="AS26" i="7"/>
  <c r="AP26" i="7"/>
  <c r="AA26" i="7"/>
  <c r="I26" i="7"/>
  <c r="J26" i="7" s="1"/>
  <c r="H26" i="7"/>
  <c r="B26" i="7"/>
  <c r="E148" i="6"/>
  <c r="H147" i="6" s="1"/>
  <c r="I147" i="6" s="1"/>
  <c r="J147" i="6" s="1"/>
  <c r="AW147" i="6"/>
  <c r="AS147" i="6"/>
  <c r="AG147" i="6"/>
  <c r="T147" i="6"/>
  <c r="E147" i="6"/>
  <c r="AW146" i="6"/>
  <c r="AU146" i="6"/>
  <c r="AS146" i="6"/>
  <c r="AG146" i="6"/>
  <c r="K146" i="6"/>
  <c r="L146" i="6" s="1"/>
  <c r="H146" i="6"/>
  <c r="I146" i="6" s="1"/>
  <c r="J146" i="6" s="1"/>
  <c r="E146" i="6"/>
  <c r="H145" i="6" s="1"/>
  <c r="I145" i="6" s="1"/>
  <c r="J145" i="6" s="1"/>
  <c r="AW145" i="6"/>
  <c r="AV145" i="6"/>
  <c r="AS145" i="6"/>
  <c r="AG145" i="6"/>
  <c r="T145" i="6"/>
  <c r="K145" i="6"/>
  <c r="L145" i="6" s="1"/>
  <c r="E145" i="6"/>
  <c r="AW144" i="6"/>
  <c r="AS144" i="6"/>
  <c r="AG144" i="6"/>
  <c r="I144" i="6"/>
  <c r="J144" i="6" s="1"/>
  <c r="H144" i="6"/>
  <c r="E144" i="6"/>
  <c r="H143" i="6" s="1"/>
  <c r="I143" i="6" s="1"/>
  <c r="J143" i="6" s="1"/>
  <c r="AW143" i="6"/>
  <c r="AU143" i="6"/>
  <c r="AS143" i="6"/>
  <c r="AG143" i="6"/>
  <c r="T143" i="6"/>
  <c r="E143" i="6"/>
  <c r="AW142" i="6"/>
  <c r="AV142" i="6"/>
  <c r="AU142" i="6"/>
  <c r="AS142" i="6"/>
  <c r="AG142" i="6"/>
  <c r="K142" i="6"/>
  <c r="L142" i="6" s="1"/>
  <c r="H142" i="6"/>
  <c r="I142" i="6" s="1"/>
  <c r="J142" i="6" s="1"/>
  <c r="E142" i="6"/>
  <c r="H141" i="6" s="1"/>
  <c r="I141" i="6" s="1"/>
  <c r="J141" i="6" s="1"/>
  <c r="AW141" i="6"/>
  <c r="AV141" i="6"/>
  <c r="AS141" i="6"/>
  <c r="AG141" i="6"/>
  <c r="T141" i="6"/>
  <c r="K141" i="6"/>
  <c r="L141" i="6" s="1"/>
  <c r="E141" i="6"/>
  <c r="AW140" i="6"/>
  <c r="AS140" i="6"/>
  <c r="AG140" i="6"/>
  <c r="H140" i="6"/>
  <c r="I140" i="6" s="1"/>
  <c r="J140" i="6" s="1"/>
  <c r="E140" i="6"/>
  <c r="H139" i="6" s="1"/>
  <c r="I139" i="6" s="1"/>
  <c r="J139" i="6" s="1"/>
  <c r="AW139" i="6"/>
  <c r="AV139" i="6"/>
  <c r="AS139" i="6"/>
  <c r="AG139" i="6"/>
  <c r="K139" i="6"/>
  <c r="L139" i="6" s="1"/>
  <c r="E139" i="6"/>
  <c r="AW138" i="6"/>
  <c r="AV138" i="6"/>
  <c r="AU138" i="6"/>
  <c r="AS138" i="6"/>
  <c r="AG138" i="6"/>
  <c r="T138" i="6"/>
  <c r="H138" i="6"/>
  <c r="I138" i="6" s="1"/>
  <c r="J138" i="6" s="1"/>
  <c r="E138" i="6"/>
  <c r="H137" i="6" s="1"/>
  <c r="I137" i="6" s="1"/>
  <c r="B138" i="6"/>
  <c r="AV144" i="6" s="1"/>
  <c r="AW137" i="6"/>
  <c r="AV137" i="6"/>
  <c r="AU137" i="6"/>
  <c r="AS137" i="6"/>
  <c r="AG137" i="6"/>
  <c r="J137" i="6"/>
  <c r="E137" i="6"/>
  <c r="H136" i="6" s="1"/>
  <c r="I136" i="6" s="1"/>
  <c r="J136" i="6" s="1"/>
  <c r="B137" i="6"/>
  <c r="T137" i="6" s="1"/>
  <c r="AW136" i="6"/>
  <c r="AV136" i="6"/>
  <c r="AS136" i="6"/>
  <c r="AG136" i="6"/>
  <c r="T136" i="6"/>
  <c r="L136" i="6"/>
  <c r="K136" i="6"/>
  <c r="B136" i="6"/>
  <c r="K147" i="6" s="1"/>
  <c r="L147" i="6" s="1"/>
  <c r="E133" i="6"/>
  <c r="AZ132" i="6"/>
  <c r="AW132" i="6"/>
  <c r="AV132" i="6"/>
  <c r="AS132" i="6"/>
  <c r="AG132" i="6"/>
  <c r="T132" i="6"/>
  <c r="K132" i="6"/>
  <c r="L132" i="6" s="1"/>
  <c r="J132" i="6"/>
  <c r="H132" i="6"/>
  <c r="I132" i="6" s="1"/>
  <c r="E132" i="6"/>
  <c r="AZ131" i="6"/>
  <c r="AW131" i="6"/>
  <c r="AV131" i="6"/>
  <c r="AS131" i="6"/>
  <c r="AG131" i="6"/>
  <c r="T131" i="6"/>
  <c r="I131" i="6"/>
  <c r="J131" i="6" s="1"/>
  <c r="H131" i="6"/>
  <c r="E131" i="6"/>
  <c r="AZ130" i="6"/>
  <c r="AW130" i="6"/>
  <c r="AV130" i="6"/>
  <c r="AU130" i="6"/>
  <c r="AS130" i="6"/>
  <c r="AG130" i="6"/>
  <c r="T130" i="6"/>
  <c r="I130" i="6"/>
  <c r="J130" i="6" s="1"/>
  <c r="H130" i="6"/>
  <c r="E130" i="6"/>
  <c r="H129" i="6" s="1"/>
  <c r="I129" i="6" s="1"/>
  <c r="J129" i="6" s="1"/>
  <c r="AZ129" i="6"/>
  <c r="AW129" i="6"/>
  <c r="AV129" i="6"/>
  <c r="AS129" i="6"/>
  <c r="AG129" i="6"/>
  <c r="T129" i="6"/>
  <c r="K129" i="6"/>
  <c r="L129" i="6" s="1"/>
  <c r="E129" i="6"/>
  <c r="AZ128" i="6"/>
  <c r="AW128" i="6"/>
  <c r="AV128" i="6"/>
  <c r="AS128" i="6"/>
  <c r="AG128" i="6"/>
  <c r="K128" i="6"/>
  <c r="L128" i="6" s="1"/>
  <c r="H128" i="6"/>
  <c r="I128" i="6" s="1"/>
  <c r="J128" i="6" s="1"/>
  <c r="E128" i="6"/>
  <c r="AZ127" i="6"/>
  <c r="AW127" i="6"/>
  <c r="AU127" i="6"/>
  <c r="AS127" i="6"/>
  <c r="AG127" i="6"/>
  <c r="K127" i="6"/>
  <c r="L127" i="6" s="1"/>
  <c r="I127" i="6"/>
  <c r="J127" i="6" s="1"/>
  <c r="H127" i="6"/>
  <c r="E127" i="6"/>
  <c r="H126" i="6" s="1"/>
  <c r="I126" i="6" s="1"/>
  <c r="J126" i="6" s="1"/>
  <c r="AZ126" i="6"/>
  <c r="AW126" i="6"/>
  <c r="AU126" i="6"/>
  <c r="AS126" i="6"/>
  <c r="AG126" i="6"/>
  <c r="E126" i="6"/>
  <c r="AZ125" i="6"/>
  <c r="AW125" i="6"/>
  <c r="AU125" i="6"/>
  <c r="AS125" i="6"/>
  <c r="AG125" i="6"/>
  <c r="K125" i="6"/>
  <c r="L125" i="6" s="1"/>
  <c r="H125" i="6"/>
  <c r="I125" i="6" s="1"/>
  <c r="J125" i="6" s="1"/>
  <c r="E125" i="6"/>
  <c r="H124" i="6" s="1"/>
  <c r="I124" i="6" s="1"/>
  <c r="J124" i="6" s="1"/>
  <c r="AZ124" i="6"/>
  <c r="AW124" i="6"/>
  <c r="AU124" i="6"/>
  <c r="AS124" i="6"/>
  <c r="AG124" i="6"/>
  <c r="E124" i="6"/>
  <c r="H123" i="6" s="1"/>
  <c r="I123" i="6" s="1"/>
  <c r="J123" i="6" s="1"/>
  <c r="AZ123" i="6"/>
  <c r="AW123" i="6"/>
  <c r="AU123" i="6"/>
  <c r="AS123" i="6"/>
  <c r="AG123" i="6"/>
  <c r="T123" i="6"/>
  <c r="E123" i="6"/>
  <c r="H122" i="6" s="1"/>
  <c r="B123" i="6"/>
  <c r="AV126" i="6" s="1"/>
  <c r="AZ122" i="6"/>
  <c r="AW122" i="6"/>
  <c r="AU122" i="6"/>
  <c r="AS122" i="6"/>
  <c r="AG122" i="6"/>
  <c r="T122" i="6"/>
  <c r="K122" i="6"/>
  <c r="L122" i="6" s="1"/>
  <c r="I122" i="6"/>
  <c r="J122" i="6" s="1"/>
  <c r="E122" i="6"/>
  <c r="H121" i="6" s="1"/>
  <c r="I121" i="6" s="1"/>
  <c r="J121" i="6" s="1"/>
  <c r="B122" i="6"/>
  <c r="T127" i="6" s="1"/>
  <c r="AZ121" i="6"/>
  <c r="AW121" i="6"/>
  <c r="AV121" i="6"/>
  <c r="AS121" i="6"/>
  <c r="AT121" i="6" s="1"/>
  <c r="AG121" i="6"/>
  <c r="T121" i="6"/>
  <c r="R121" i="6"/>
  <c r="K121" i="6"/>
  <c r="L121" i="6" s="1"/>
  <c r="O121" i="6" s="1"/>
  <c r="P121" i="6" s="1"/>
  <c r="Q121" i="6" s="1"/>
  <c r="S121" i="6" s="1"/>
  <c r="U121" i="6" s="1"/>
  <c r="B121" i="6"/>
  <c r="K131" i="6" s="1"/>
  <c r="L131" i="6" s="1"/>
  <c r="E117" i="6"/>
  <c r="AW116" i="6"/>
  <c r="AV116" i="6"/>
  <c r="AS116" i="6"/>
  <c r="AG116" i="6"/>
  <c r="H116" i="6"/>
  <c r="I116" i="6" s="1"/>
  <c r="J116" i="6" s="1"/>
  <c r="E116" i="6"/>
  <c r="H115" i="6" s="1"/>
  <c r="AW115" i="6"/>
  <c r="AV115" i="6"/>
  <c r="AS115" i="6"/>
  <c r="AG115" i="6"/>
  <c r="T115" i="6"/>
  <c r="K115" i="6"/>
  <c r="L115" i="6" s="1"/>
  <c r="I115" i="6"/>
  <c r="J115" i="6" s="1"/>
  <c r="E115" i="6"/>
  <c r="AW114" i="6"/>
  <c r="AS114" i="6"/>
  <c r="AG114" i="6"/>
  <c r="H114" i="6"/>
  <c r="I114" i="6" s="1"/>
  <c r="J114" i="6" s="1"/>
  <c r="E114" i="6"/>
  <c r="H113" i="6" s="1"/>
  <c r="I113" i="6" s="1"/>
  <c r="J113" i="6" s="1"/>
  <c r="AW113" i="6"/>
  <c r="AS113" i="6"/>
  <c r="AG113" i="6"/>
  <c r="E113" i="6"/>
  <c r="AW112" i="6"/>
  <c r="AV112" i="6"/>
  <c r="AS112" i="6"/>
  <c r="AG112" i="6"/>
  <c r="T112" i="6"/>
  <c r="H112" i="6"/>
  <c r="I112" i="6" s="1"/>
  <c r="J112" i="6" s="1"/>
  <c r="E112" i="6"/>
  <c r="H111" i="6" s="1"/>
  <c r="AW111" i="6"/>
  <c r="AS111" i="6"/>
  <c r="AG111" i="6"/>
  <c r="I111" i="6"/>
  <c r="J111" i="6" s="1"/>
  <c r="E111" i="6"/>
  <c r="AW110" i="6"/>
  <c r="AS110" i="6"/>
  <c r="AG110" i="6"/>
  <c r="H110" i="6"/>
  <c r="I110" i="6" s="1"/>
  <c r="J110" i="6" s="1"/>
  <c r="E110" i="6"/>
  <c r="H109" i="6" s="1"/>
  <c r="I109" i="6" s="1"/>
  <c r="J109" i="6" s="1"/>
  <c r="AW109" i="6"/>
  <c r="AS109" i="6"/>
  <c r="AG109" i="6"/>
  <c r="E109" i="6"/>
  <c r="AW108" i="6"/>
  <c r="AV108" i="6"/>
  <c r="AS108" i="6"/>
  <c r="AG108" i="6"/>
  <c r="J108" i="6"/>
  <c r="H108" i="6"/>
  <c r="I108" i="6" s="1"/>
  <c r="E108" i="6"/>
  <c r="AW107" i="6"/>
  <c r="AU107" i="6"/>
  <c r="AS107" i="6"/>
  <c r="AG107" i="6"/>
  <c r="H107" i="6"/>
  <c r="I107" i="6" s="1"/>
  <c r="J107" i="6" s="1"/>
  <c r="E107" i="6"/>
  <c r="H106" i="6" s="1"/>
  <c r="I106" i="6" s="1"/>
  <c r="J106" i="6" s="1"/>
  <c r="B107" i="6"/>
  <c r="AV114" i="6" s="1"/>
  <c r="AW106" i="6"/>
  <c r="AS106" i="6"/>
  <c r="AG106" i="6"/>
  <c r="T106" i="6"/>
  <c r="E106" i="6"/>
  <c r="B106" i="6"/>
  <c r="T108" i="6" s="1"/>
  <c r="AW105" i="6"/>
  <c r="AV105" i="6"/>
  <c r="AS105" i="6"/>
  <c r="AG105" i="6"/>
  <c r="H105" i="6"/>
  <c r="I105" i="6" s="1"/>
  <c r="J105" i="6" s="1"/>
  <c r="B105" i="6"/>
  <c r="K111" i="6" s="1"/>
  <c r="L111" i="6" s="1"/>
  <c r="E101" i="6"/>
  <c r="H100" i="6" s="1"/>
  <c r="I100" i="6" s="1"/>
  <c r="J100" i="6" s="1"/>
  <c r="AM100" i="6"/>
  <c r="AK100" i="6"/>
  <c r="T100" i="6"/>
  <c r="L100" i="6"/>
  <c r="K100" i="6"/>
  <c r="E100" i="6"/>
  <c r="AM99" i="6"/>
  <c r="K99" i="6"/>
  <c r="L99" i="6" s="1"/>
  <c r="R99" i="6" s="1"/>
  <c r="H99" i="6"/>
  <c r="I99" i="6" s="1"/>
  <c r="J99" i="6" s="1"/>
  <c r="E99" i="6"/>
  <c r="AM98" i="6"/>
  <c r="H98" i="6"/>
  <c r="I98" i="6" s="1"/>
  <c r="J98" i="6" s="1"/>
  <c r="E98" i="6"/>
  <c r="H97" i="6" s="1"/>
  <c r="I97" i="6" s="1"/>
  <c r="J97" i="6" s="1"/>
  <c r="AM97" i="6"/>
  <c r="T97" i="6"/>
  <c r="E97" i="6"/>
  <c r="AM96" i="6"/>
  <c r="AK96" i="6"/>
  <c r="K96" i="6"/>
  <c r="L96" i="6" s="1"/>
  <c r="H96" i="6"/>
  <c r="I96" i="6" s="1"/>
  <c r="J96" i="6" s="1"/>
  <c r="E96" i="6"/>
  <c r="AM95" i="6"/>
  <c r="AL95" i="6"/>
  <c r="AK95" i="6"/>
  <c r="H95" i="6"/>
  <c r="I95" i="6" s="1"/>
  <c r="J95" i="6" s="1"/>
  <c r="E95" i="6"/>
  <c r="H94" i="6" s="1"/>
  <c r="I94" i="6" s="1"/>
  <c r="J94" i="6" s="1"/>
  <c r="AM94" i="6"/>
  <c r="AK94" i="6"/>
  <c r="T94" i="6"/>
  <c r="E94" i="6"/>
  <c r="AM93" i="6"/>
  <c r="T93" i="6"/>
  <c r="K93" i="6"/>
  <c r="L93" i="6" s="1"/>
  <c r="H93" i="6"/>
  <c r="I93" i="6" s="1"/>
  <c r="J93" i="6" s="1"/>
  <c r="E93" i="6"/>
  <c r="AM92" i="6"/>
  <c r="AK92" i="6"/>
  <c r="H92" i="6"/>
  <c r="I92" i="6" s="1"/>
  <c r="J92" i="6" s="1"/>
  <c r="E92" i="6"/>
  <c r="H91" i="6" s="1"/>
  <c r="AM91" i="6"/>
  <c r="I91" i="6"/>
  <c r="J91" i="6" s="1"/>
  <c r="E91" i="6"/>
  <c r="H90" i="6" s="1"/>
  <c r="I90" i="6" s="1"/>
  <c r="J90" i="6" s="1"/>
  <c r="B91" i="6"/>
  <c r="AL99" i="6" s="1"/>
  <c r="AM90" i="6"/>
  <c r="T90" i="6"/>
  <c r="E90" i="6"/>
  <c r="B90" i="6"/>
  <c r="T99" i="6" s="1"/>
  <c r="AM89" i="6"/>
  <c r="AL89" i="6"/>
  <c r="AK89" i="6"/>
  <c r="T89" i="6"/>
  <c r="I89" i="6"/>
  <c r="J89" i="6" s="1"/>
  <c r="H89" i="6"/>
  <c r="B89" i="6"/>
  <c r="K97" i="6" s="1"/>
  <c r="L97" i="6" s="1"/>
  <c r="E85" i="6"/>
  <c r="H84" i="6" s="1"/>
  <c r="I84" i="6" s="1"/>
  <c r="J84" i="6" s="1"/>
  <c r="AT84" i="6"/>
  <c r="AS84" i="6"/>
  <c r="AP84" i="6"/>
  <c r="AA84" i="6"/>
  <c r="K84" i="6"/>
  <c r="E84" i="6"/>
  <c r="AT83" i="6"/>
  <c r="AP83" i="6"/>
  <c r="AA83" i="6"/>
  <c r="J83" i="6"/>
  <c r="H83" i="6"/>
  <c r="I83" i="6" s="1"/>
  <c r="E83" i="6"/>
  <c r="H82" i="6" s="1"/>
  <c r="I82" i="6" s="1"/>
  <c r="J82" i="6" s="1"/>
  <c r="AT82" i="6"/>
  <c r="AP82" i="6"/>
  <c r="AA82" i="6"/>
  <c r="K82" i="6"/>
  <c r="E82" i="6"/>
  <c r="AT81" i="6"/>
  <c r="AS81" i="6"/>
  <c r="AR81" i="6"/>
  <c r="AP81" i="6"/>
  <c r="AA81" i="6"/>
  <c r="T81" i="6"/>
  <c r="H81" i="6"/>
  <c r="I81" i="6" s="1"/>
  <c r="J81" i="6" s="1"/>
  <c r="E81" i="6"/>
  <c r="H80" i="6" s="1"/>
  <c r="AT80" i="6"/>
  <c r="AP80" i="6"/>
  <c r="AA80" i="6"/>
  <c r="K80" i="6"/>
  <c r="L80" i="6" s="1"/>
  <c r="I80" i="6"/>
  <c r="J80" i="6" s="1"/>
  <c r="E80" i="6"/>
  <c r="AT79" i="6"/>
  <c r="AR79" i="6"/>
  <c r="AP79" i="6"/>
  <c r="AA79" i="6"/>
  <c r="H79" i="6"/>
  <c r="I79" i="6" s="1"/>
  <c r="J79" i="6" s="1"/>
  <c r="E79" i="6"/>
  <c r="H78" i="6" s="1"/>
  <c r="I78" i="6" s="1"/>
  <c r="J78" i="6" s="1"/>
  <c r="AT78" i="6"/>
  <c r="AP78" i="6"/>
  <c r="AA78" i="6"/>
  <c r="K78" i="6"/>
  <c r="E78" i="6"/>
  <c r="AT77" i="6"/>
  <c r="AS77" i="6"/>
  <c r="AR77" i="6"/>
  <c r="AP77" i="6"/>
  <c r="AA77" i="6"/>
  <c r="I77" i="6"/>
  <c r="J77" i="6" s="1"/>
  <c r="H77" i="6"/>
  <c r="E77" i="6"/>
  <c r="AT76" i="6"/>
  <c r="AR76" i="6"/>
  <c r="AP76" i="6"/>
  <c r="AA76" i="6"/>
  <c r="J76" i="6"/>
  <c r="I76" i="6"/>
  <c r="H76" i="6"/>
  <c r="E76" i="6"/>
  <c r="H75" i="6" s="1"/>
  <c r="I75" i="6" s="1"/>
  <c r="J75" i="6" s="1"/>
  <c r="AT75" i="6"/>
  <c r="AS75" i="6"/>
  <c r="AP75" i="6"/>
  <c r="AA75" i="6"/>
  <c r="K75" i="6"/>
  <c r="E75" i="6"/>
  <c r="B75" i="6"/>
  <c r="AS83" i="6" s="1"/>
  <c r="AT74" i="6"/>
  <c r="AR74" i="6"/>
  <c r="AP74" i="6"/>
  <c r="AA74" i="6"/>
  <c r="H74" i="6"/>
  <c r="I74" i="6" s="1"/>
  <c r="J74" i="6" s="1"/>
  <c r="E74" i="6"/>
  <c r="H73" i="6" s="1"/>
  <c r="I73" i="6" s="1"/>
  <c r="J73" i="6" s="1"/>
  <c r="B74" i="6"/>
  <c r="AT73" i="6"/>
  <c r="AS73" i="6"/>
  <c r="AP73" i="6"/>
  <c r="AA73" i="6"/>
  <c r="K73" i="6"/>
  <c r="L73" i="6" s="1"/>
  <c r="B73" i="6"/>
  <c r="AR83" i="6" s="1"/>
  <c r="E70" i="6"/>
  <c r="AT69" i="6"/>
  <c r="AP69" i="6"/>
  <c r="AA69" i="6"/>
  <c r="K69" i="6"/>
  <c r="H69" i="6"/>
  <c r="I69" i="6" s="1"/>
  <c r="J69" i="6" s="1"/>
  <c r="E69" i="6"/>
  <c r="AT68" i="6"/>
  <c r="AP68" i="6"/>
  <c r="AA68" i="6"/>
  <c r="H68" i="6"/>
  <c r="I68" i="6" s="1"/>
  <c r="J68" i="6" s="1"/>
  <c r="E68" i="6"/>
  <c r="H67" i="6" s="1"/>
  <c r="I67" i="6" s="1"/>
  <c r="AT67" i="6"/>
  <c r="AR67" i="6"/>
  <c r="AP67" i="6"/>
  <c r="AA67" i="6"/>
  <c r="K67" i="6"/>
  <c r="J67" i="6"/>
  <c r="E67" i="6"/>
  <c r="AT66" i="6"/>
  <c r="AS66" i="6"/>
  <c r="AP66" i="6"/>
  <c r="AA66" i="6"/>
  <c r="K66" i="6"/>
  <c r="H66" i="6"/>
  <c r="I66" i="6" s="1"/>
  <c r="J66" i="6" s="1"/>
  <c r="E66" i="6"/>
  <c r="AT65" i="6"/>
  <c r="AP65" i="6"/>
  <c r="AA65" i="6"/>
  <c r="I65" i="6"/>
  <c r="J65" i="6" s="1"/>
  <c r="H65" i="6"/>
  <c r="E65" i="6"/>
  <c r="AT64" i="6"/>
  <c r="AR64" i="6"/>
  <c r="AP64" i="6"/>
  <c r="AA64" i="6"/>
  <c r="H64" i="6"/>
  <c r="I64" i="6" s="1"/>
  <c r="J64" i="6" s="1"/>
  <c r="E64" i="6"/>
  <c r="H63" i="6" s="1"/>
  <c r="I63" i="6" s="1"/>
  <c r="J63" i="6" s="1"/>
  <c r="AT63" i="6"/>
  <c r="AR63" i="6"/>
  <c r="AP63" i="6"/>
  <c r="AA63" i="6"/>
  <c r="K63" i="6"/>
  <c r="E63" i="6"/>
  <c r="H62" i="6" s="1"/>
  <c r="I62" i="6" s="1"/>
  <c r="J62" i="6" s="1"/>
  <c r="AT62" i="6"/>
  <c r="AS62" i="6"/>
  <c r="AP62" i="6"/>
  <c r="AA62" i="6"/>
  <c r="E62" i="6"/>
  <c r="AT61" i="6"/>
  <c r="AP61" i="6"/>
  <c r="AA61" i="6"/>
  <c r="H61" i="6"/>
  <c r="I61" i="6" s="1"/>
  <c r="J61" i="6" s="1"/>
  <c r="E61" i="6"/>
  <c r="AT60" i="6"/>
  <c r="AS60" i="6"/>
  <c r="AR60" i="6"/>
  <c r="AP60" i="6"/>
  <c r="AA60" i="6"/>
  <c r="H60" i="6"/>
  <c r="I60" i="6" s="1"/>
  <c r="J60" i="6" s="1"/>
  <c r="E60" i="6"/>
  <c r="H59" i="6" s="1"/>
  <c r="B60" i="6"/>
  <c r="AT59" i="6"/>
  <c r="AP59" i="6"/>
  <c r="AA59" i="6"/>
  <c r="K59" i="6"/>
  <c r="I59" i="6"/>
  <c r="J59" i="6" s="1"/>
  <c r="E59" i="6"/>
  <c r="B59" i="6"/>
  <c r="AT58" i="6"/>
  <c r="AP58" i="6"/>
  <c r="AA58" i="6"/>
  <c r="K58" i="6"/>
  <c r="H58" i="6"/>
  <c r="I58" i="6" s="1"/>
  <c r="J58" i="6" s="1"/>
  <c r="B58" i="6"/>
  <c r="AR66" i="6" s="1"/>
  <c r="E54" i="6"/>
  <c r="AT53" i="6"/>
  <c r="AR53" i="6"/>
  <c r="AP53" i="6"/>
  <c r="AG53" i="6"/>
  <c r="AA53" i="6"/>
  <c r="T53" i="6"/>
  <c r="I53" i="6"/>
  <c r="J53" i="6" s="1"/>
  <c r="H53" i="6"/>
  <c r="E53" i="6"/>
  <c r="AT52" i="6"/>
  <c r="AP52" i="6"/>
  <c r="AG52" i="6"/>
  <c r="AA52" i="6"/>
  <c r="K52" i="6"/>
  <c r="L52" i="6" s="1"/>
  <c r="H52" i="6"/>
  <c r="I52" i="6" s="1"/>
  <c r="J52" i="6" s="1"/>
  <c r="E52" i="6"/>
  <c r="AT51" i="6"/>
  <c r="AP51" i="6"/>
  <c r="AG51" i="6"/>
  <c r="AA51" i="6"/>
  <c r="T51" i="6"/>
  <c r="H51" i="6"/>
  <c r="I51" i="6" s="1"/>
  <c r="J51" i="6" s="1"/>
  <c r="E51" i="6"/>
  <c r="AT50" i="6"/>
  <c r="AR50" i="6"/>
  <c r="AP50" i="6"/>
  <c r="AG50" i="6"/>
  <c r="AA50" i="6"/>
  <c r="T50" i="6"/>
  <c r="I50" i="6"/>
  <c r="J50" i="6" s="1"/>
  <c r="H50" i="6"/>
  <c r="E50" i="6"/>
  <c r="H49" i="6" s="1"/>
  <c r="I49" i="6" s="1"/>
  <c r="AT49" i="6"/>
  <c r="AP49" i="6"/>
  <c r="AG49" i="6"/>
  <c r="AA49" i="6"/>
  <c r="J49" i="6"/>
  <c r="E49" i="6"/>
  <c r="H48" i="6" s="1"/>
  <c r="I48" i="6" s="1"/>
  <c r="J48" i="6" s="1"/>
  <c r="AT48" i="6"/>
  <c r="AP48" i="6"/>
  <c r="AG48" i="6"/>
  <c r="AA48" i="6"/>
  <c r="T48" i="6"/>
  <c r="L48" i="6"/>
  <c r="E48" i="6"/>
  <c r="AT47" i="6"/>
  <c r="AR47" i="6"/>
  <c r="AP47" i="6"/>
  <c r="AG47" i="6"/>
  <c r="AA47" i="6"/>
  <c r="H47" i="6"/>
  <c r="I47" i="6" s="1"/>
  <c r="J47" i="6" s="1"/>
  <c r="E47" i="6"/>
  <c r="H46" i="6" s="1"/>
  <c r="I46" i="6" s="1"/>
  <c r="AT46" i="6"/>
  <c r="AP46" i="6"/>
  <c r="AG46" i="6"/>
  <c r="AA46" i="6"/>
  <c r="J46" i="6"/>
  <c r="E46" i="6"/>
  <c r="H45" i="6" s="1"/>
  <c r="I45" i="6" s="1"/>
  <c r="J45" i="6" s="1"/>
  <c r="AT45" i="6"/>
  <c r="AP45" i="6"/>
  <c r="AG45" i="6"/>
  <c r="AA45" i="6"/>
  <c r="T45" i="6"/>
  <c r="E45" i="6"/>
  <c r="AT44" i="6"/>
  <c r="AR44" i="6"/>
  <c r="AP44" i="6"/>
  <c r="AG44" i="6"/>
  <c r="AA44" i="6"/>
  <c r="H44" i="6"/>
  <c r="I44" i="6" s="1"/>
  <c r="J44" i="6" s="1"/>
  <c r="E44" i="6"/>
  <c r="H43" i="6" s="1"/>
  <c r="I43" i="6" s="1"/>
  <c r="B44" i="6"/>
  <c r="AS46" i="6" s="1"/>
  <c r="AT43" i="6"/>
  <c r="AP43" i="6"/>
  <c r="AG43" i="6"/>
  <c r="AA43" i="6"/>
  <c r="J43" i="6"/>
  <c r="E43" i="6"/>
  <c r="H42" i="6" s="1"/>
  <c r="I42" i="6" s="1"/>
  <c r="J42" i="6" s="1"/>
  <c r="B43" i="6"/>
  <c r="T46" i="6" s="1"/>
  <c r="AT42" i="6"/>
  <c r="AP42" i="6"/>
  <c r="AG42" i="6"/>
  <c r="AA42" i="6"/>
  <c r="T42" i="6"/>
  <c r="B42" i="6"/>
  <c r="K48" i="6" s="1"/>
  <c r="E38" i="6"/>
  <c r="AT37" i="6"/>
  <c r="AS37" i="6"/>
  <c r="AP37" i="6"/>
  <c r="AA37" i="6"/>
  <c r="I37" i="6"/>
  <c r="J37" i="6" s="1"/>
  <c r="H37" i="6"/>
  <c r="E37" i="6"/>
  <c r="AT36" i="6"/>
  <c r="AP36" i="6"/>
  <c r="AA36" i="6"/>
  <c r="H36" i="6"/>
  <c r="I36" i="6" s="1"/>
  <c r="J36" i="6" s="1"/>
  <c r="E36" i="6"/>
  <c r="AT35" i="6"/>
  <c r="AP35" i="6"/>
  <c r="AA35" i="6"/>
  <c r="T35" i="6"/>
  <c r="I35" i="6"/>
  <c r="J35" i="6" s="1"/>
  <c r="H35" i="6"/>
  <c r="E35" i="6"/>
  <c r="AT34" i="6"/>
  <c r="AP34" i="6"/>
  <c r="AA34" i="6"/>
  <c r="H34" i="6"/>
  <c r="I34" i="6" s="1"/>
  <c r="J34" i="6" s="1"/>
  <c r="E34" i="6"/>
  <c r="AT33" i="6"/>
  <c r="AS33" i="6"/>
  <c r="AP33" i="6"/>
  <c r="AA33" i="6"/>
  <c r="T33" i="6"/>
  <c r="H33" i="6"/>
  <c r="I33" i="6" s="1"/>
  <c r="J33" i="6" s="1"/>
  <c r="E33" i="6"/>
  <c r="H32" i="6" s="1"/>
  <c r="I32" i="6" s="1"/>
  <c r="J32" i="6" s="1"/>
  <c r="AT32" i="6"/>
  <c r="AP32" i="6"/>
  <c r="AA32" i="6"/>
  <c r="T32" i="6"/>
  <c r="E32" i="6"/>
  <c r="AT31" i="6"/>
  <c r="AS31" i="6"/>
  <c r="AP31" i="6"/>
  <c r="AA31" i="6"/>
  <c r="T31" i="6"/>
  <c r="J31" i="6"/>
  <c r="H31" i="6"/>
  <c r="I31" i="6" s="1"/>
  <c r="E31" i="6"/>
  <c r="AT30" i="6"/>
  <c r="AP30" i="6"/>
  <c r="AA30" i="6"/>
  <c r="T30" i="6"/>
  <c r="I30" i="6"/>
  <c r="J30" i="6" s="1"/>
  <c r="H30" i="6"/>
  <c r="E30" i="6"/>
  <c r="AT29" i="6"/>
  <c r="AS29" i="6"/>
  <c r="AP29" i="6"/>
  <c r="AA29" i="6"/>
  <c r="I29" i="6"/>
  <c r="J29" i="6" s="1"/>
  <c r="H29" i="6"/>
  <c r="E29" i="6"/>
  <c r="H28" i="6" s="1"/>
  <c r="I28" i="6" s="1"/>
  <c r="J28" i="6" s="1"/>
  <c r="AT28" i="6"/>
  <c r="AS28" i="6"/>
  <c r="AP28" i="6"/>
  <c r="AA28" i="6"/>
  <c r="E28" i="6"/>
  <c r="H27" i="6" s="1"/>
  <c r="I27" i="6" s="1"/>
  <c r="J27" i="6" s="1"/>
  <c r="B28" i="6"/>
  <c r="AS30" i="6" s="1"/>
  <c r="AT27" i="6"/>
  <c r="AS27" i="6"/>
  <c r="AP27" i="6"/>
  <c r="AA27" i="6"/>
  <c r="T27" i="6"/>
  <c r="E27" i="6"/>
  <c r="B27" i="6"/>
  <c r="AT26" i="6"/>
  <c r="AS26" i="6"/>
  <c r="AP26" i="6"/>
  <c r="AA26" i="6"/>
  <c r="T26" i="6"/>
  <c r="H26" i="6"/>
  <c r="I26" i="6" s="1"/>
  <c r="J26" i="6" s="1"/>
  <c r="B26" i="6"/>
  <c r="E148" i="5"/>
  <c r="AW147" i="5"/>
  <c r="AS147" i="5"/>
  <c r="AG147" i="5"/>
  <c r="I147" i="5"/>
  <c r="J147" i="5" s="1"/>
  <c r="H147" i="5"/>
  <c r="E147" i="5"/>
  <c r="H146" i="5" s="1"/>
  <c r="I146" i="5" s="1"/>
  <c r="J146" i="5" s="1"/>
  <c r="AW146" i="5"/>
  <c r="AS146" i="5"/>
  <c r="AG146" i="5"/>
  <c r="T146" i="5"/>
  <c r="E146" i="5"/>
  <c r="AW145" i="5"/>
  <c r="AV145" i="5"/>
  <c r="AU145" i="5"/>
  <c r="AS145" i="5"/>
  <c r="AG145" i="5"/>
  <c r="T145" i="5"/>
  <c r="H145" i="5"/>
  <c r="I145" i="5" s="1"/>
  <c r="J145" i="5" s="1"/>
  <c r="E145" i="5"/>
  <c r="H144" i="5" s="1"/>
  <c r="I144" i="5" s="1"/>
  <c r="J144" i="5" s="1"/>
  <c r="AW144" i="5"/>
  <c r="AS144" i="5"/>
  <c r="AG144" i="5"/>
  <c r="L144" i="5"/>
  <c r="K144" i="5"/>
  <c r="E144" i="5"/>
  <c r="AW143" i="5"/>
  <c r="AS143" i="5"/>
  <c r="AG143" i="5"/>
  <c r="H143" i="5"/>
  <c r="I143" i="5" s="1"/>
  <c r="J143" i="5" s="1"/>
  <c r="E143" i="5"/>
  <c r="AW142" i="5"/>
  <c r="AS142" i="5"/>
  <c r="AG142" i="5"/>
  <c r="T142" i="5"/>
  <c r="J142" i="5"/>
  <c r="I142" i="5"/>
  <c r="H142" i="5"/>
  <c r="E142" i="5"/>
  <c r="AW141" i="5"/>
  <c r="AV141" i="5"/>
  <c r="AU141" i="5"/>
  <c r="AS141" i="5"/>
  <c r="AG141" i="5"/>
  <c r="T141" i="5"/>
  <c r="H141" i="5"/>
  <c r="I141" i="5" s="1"/>
  <c r="J141" i="5" s="1"/>
  <c r="E141" i="5"/>
  <c r="H140" i="5" s="1"/>
  <c r="I140" i="5" s="1"/>
  <c r="J140" i="5" s="1"/>
  <c r="AW140" i="5"/>
  <c r="AS140" i="5"/>
  <c r="AG140" i="5"/>
  <c r="T140" i="5"/>
  <c r="K140" i="5"/>
  <c r="L140" i="5" s="1"/>
  <c r="E140" i="5"/>
  <c r="H139" i="5" s="1"/>
  <c r="I139" i="5" s="1"/>
  <c r="J139" i="5" s="1"/>
  <c r="AW139" i="5"/>
  <c r="AS139" i="5"/>
  <c r="AG139" i="5"/>
  <c r="T139" i="5"/>
  <c r="K139" i="5"/>
  <c r="L139" i="5" s="1"/>
  <c r="E139" i="5"/>
  <c r="H138" i="5" s="1"/>
  <c r="I138" i="5" s="1"/>
  <c r="J138" i="5" s="1"/>
  <c r="AW138" i="5"/>
  <c r="AS138" i="5"/>
  <c r="AG138" i="5"/>
  <c r="E138" i="5"/>
  <c r="B138" i="5"/>
  <c r="AV147" i="5" s="1"/>
  <c r="AW137" i="5"/>
  <c r="AV137" i="5"/>
  <c r="AS137" i="5"/>
  <c r="AG137" i="5"/>
  <c r="T137" i="5"/>
  <c r="H137" i="5"/>
  <c r="I137" i="5" s="1"/>
  <c r="J137" i="5" s="1"/>
  <c r="E137" i="5"/>
  <c r="B137" i="5"/>
  <c r="T144" i="5" s="1"/>
  <c r="AW136" i="5"/>
  <c r="AS136" i="5"/>
  <c r="AG136" i="5"/>
  <c r="T136" i="5"/>
  <c r="I136" i="5"/>
  <c r="J136" i="5" s="1"/>
  <c r="H136" i="5"/>
  <c r="B136" i="5"/>
  <c r="AU147" i="5" s="1"/>
  <c r="E133" i="5"/>
  <c r="AZ132" i="5"/>
  <c r="AW132" i="5"/>
  <c r="AV132" i="5"/>
  <c r="AU132" i="5"/>
  <c r="AS132" i="5"/>
  <c r="AG132" i="5"/>
  <c r="T132" i="5"/>
  <c r="H132" i="5"/>
  <c r="I132" i="5" s="1"/>
  <c r="J132" i="5" s="1"/>
  <c r="E132" i="5"/>
  <c r="H131" i="5" s="1"/>
  <c r="I131" i="5" s="1"/>
  <c r="J131" i="5" s="1"/>
  <c r="AZ131" i="5"/>
  <c r="AW131" i="5"/>
  <c r="AV131" i="5"/>
  <c r="AS131" i="5"/>
  <c r="AG131" i="5"/>
  <c r="E131" i="5"/>
  <c r="H130" i="5" s="1"/>
  <c r="I130" i="5" s="1"/>
  <c r="J130" i="5" s="1"/>
  <c r="AZ130" i="5"/>
  <c r="AW130" i="5"/>
  <c r="AS130" i="5"/>
  <c r="AG130" i="5"/>
  <c r="E130" i="5"/>
  <c r="H129" i="5" s="1"/>
  <c r="I129" i="5" s="1"/>
  <c r="J129" i="5" s="1"/>
  <c r="AZ129" i="5"/>
  <c r="AW129" i="5"/>
  <c r="AS129" i="5"/>
  <c r="AG129" i="5"/>
  <c r="K129" i="5"/>
  <c r="L129" i="5" s="1"/>
  <c r="E129" i="5"/>
  <c r="AZ128" i="5"/>
  <c r="AW128" i="5"/>
  <c r="AS128" i="5"/>
  <c r="AG128" i="5"/>
  <c r="K128" i="5"/>
  <c r="L128" i="5" s="1"/>
  <c r="I128" i="5"/>
  <c r="J128" i="5" s="1"/>
  <c r="H128" i="5"/>
  <c r="E128" i="5"/>
  <c r="AZ127" i="5"/>
  <c r="AW127" i="5"/>
  <c r="AU127" i="5"/>
  <c r="AS127" i="5"/>
  <c r="AG127" i="5"/>
  <c r="H127" i="5"/>
  <c r="I127" i="5" s="1"/>
  <c r="J127" i="5" s="1"/>
  <c r="E127" i="5"/>
  <c r="H126" i="5" s="1"/>
  <c r="I126" i="5" s="1"/>
  <c r="J126" i="5" s="1"/>
  <c r="AZ126" i="5"/>
  <c r="AW126" i="5"/>
  <c r="AU126" i="5"/>
  <c r="AS126" i="5"/>
  <c r="AG126" i="5"/>
  <c r="K126" i="5"/>
  <c r="L126" i="5" s="1"/>
  <c r="R126" i="5" s="1"/>
  <c r="E126" i="5"/>
  <c r="H125" i="5" s="1"/>
  <c r="I125" i="5" s="1"/>
  <c r="J125" i="5" s="1"/>
  <c r="AZ125" i="5"/>
  <c r="AW125" i="5"/>
  <c r="AS125" i="5"/>
  <c r="AG125" i="5"/>
  <c r="E125" i="5"/>
  <c r="AZ124" i="5"/>
  <c r="AW124" i="5"/>
  <c r="AV124" i="5"/>
  <c r="AS124" i="5"/>
  <c r="AG124" i="5"/>
  <c r="H124" i="5"/>
  <c r="I124" i="5" s="1"/>
  <c r="J124" i="5" s="1"/>
  <c r="E124" i="5"/>
  <c r="AZ123" i="5"/>
  <c r="AW123" i="5"/>
  <c r="AV123" i="5"/>
  <c r="AS123" i="5"/>
  <c r="AG123" i="5"/>
  <c r="H123" i="5"/>
  <c r="I123" i="5" s="1"/>
  <c r="J123" i="5" s="1"/>
  <c r="E123" i="5"/>
  <c r="B123" i="5"/>
  <c r="AV128" i="5" s="1"/>
  <c r="AZ122" i="5"/>
  <c r="AW122" i="5"/>
  <c r="AU122" i="5"/>
  <c r="AS122" i="5"/>
  <c r="AG122" i="5"/>
  <c r="I122" i="5"/>
  <c r="J122" i="5" s="1"/>
  <c r="H122" i="5"/>
  <c r="E122" i="5"/>
  <c r="B122" i="5"/>
  <c r="T124" i="5" s="1"/>
  <c r="AZ121" i="5"/>
  <c r="AW121" i="5"/>
  <c r="AV121" i="5"/>
  <c r="AS121" i="5"/>
  <c r="AG121" i="5"/>
  <c r="H121" i="5"/>
  <c r="I121" i="5" s="1"/>
  <c r="J121" i="5" s="1"/>
  <c r="B121" i="5"/>
  <c r="AU131" i="5" s="1"/>
  <c r="E117" i="5"/>
  <c r="H116" i="5" s="1"/>
  <c r="I116" i="5" s="1"/>
  <c r="J116" i="5" s="1"/>
  <c r="AW116" i="5"/>
  <c r="AS116" i="5"/>
  <c r="AG116" i="5"/>
  <c r="T116" i="5"/>
  <c r="E116" i="5"/>
  <c r="AW115" i="5"/>
  <c r="AV115" i="5"/>
  <c r="AU115" i="5"/>
  <c r="AS115" i="5"/>
  <c r="AG115" i="5"/>
  <c r="T115" i="5"/>
  <c r="I115" i="5"/>
  <c r="J115" i="5" s="1"/>
  <c r="H115" i="5"/>
  <c r="E115" i="5"/>
  <c r="H114" i="5" s="1"/>
  <c r="I114" i="5" s="1"/>
  <c r="J114" i="5" s="1"/>
  <c r="AW114" i="5"/>
  <c r="AU114" i="5"/>
  <c r="AS114" i="5"/>
  <c r="AG114" i="5"/>
  <c r="K114" i="5"/>
  <c r="L114" i="5" s="1"/>
  <c r="R114" i="5" s="1"/>
  <c r="E114" i="5"/>
  <c r="H113" i="5" s="1"/>
  <c r="I113" i="5" s="1"/>
  <c r="J113" i="5" s="1"/>
  <c r="AW113" i="5"/>
  <c r="AS113" i="5"/>
  <c r="AG113" i="5"/>
  <c r="K113" i="5"/>
  <c r="L113" i="5" s="1"/>
  <c r="E113" i="5"/>
  <c r="H112" i="5" s="1"/>
  <c r="I112" i="5" s="1"/>
  <c r="J112" i="5" s="1"/>
  <c r="AW112" i="5"/>
  <c r="AS112" i="5"/>
  <c r="AG112" i="5"/>
  <c r="E112" i="5"/>
  <c r="AW111" i="5"/>
  <c r="AV111" i="5"/>
  <c r="AU111" i="5"/>
  <c r="AS111" i="5"/>
  <c r="AG111" i="5"/>
  <c r="I111" i="5"/>
  <c r="J111" i="5" s="1"/>
  <c r="H111" i="5"/>
  <c r="E111" i="5"/>
  <c r="H110" i="5" s="1"/>
  <c r="I110" i="5" s="1"/>
  <c r="J110" i="5" s="1"/>
  <c r="AW110" i="5"/>
  <c r="AU110" i="5"/>
  <c r="AS110" i="5"/>
  <c r="AG110" i="5"/>
  <c r="K110" i="5"/>
  <c r="L110" i="5" s="1"/>
  <c r="R110" i="5" s="1"/>
  <c r="E110" i="5"/>
  <c r="H109" i="5" s="1"/>
  <c r="I109" i="5" s="1"/>
  <c r="J109" i="5" s="1"/>
  <c r="AW109" i="5"/>
  <c r="AS109" i="5"/>
  <c r="AG109" i="5"/>
  <c r="E109" i="5"/>
  <c r="H108" i="5" s="1"/>
  <c r="I108" i="5" s="1"/>
  <c r="J108" i="5" s="1"/>
  <c r="AW108" i="5"/>
  <c r="AS108" i="5"/>
  <c r="AG108" i="5"/>
  <c r="E108" i="5"/>
  <c r="AW107" i="5"/>
  <c r="AV107" i="5"/>
  <c r="AS107" i="5"/>
  <c r="AG107" i="5"/>
  <c r="J107" i="5"/>
  <c r="H107" i="5"/>
  <c r="I107" i="5" s="1"/>
  <c r="E107" i="5"/>
  <c r="B107" i="5"/>
  <c r="AV106" i="5" s="1"/>
  <c r="AW106" i="5"/>
  <c r="AS106" i="5"/>
  <c r="AG106" i="5"/>
  <c r="I106" i="5"/>
  <c r="J106" i="5" s="1"/>
  <c r="H106" i="5"/>
  <c r="E106" i="5"/>
  <c r="B106" i="5"/>
  <c r="T111" i="5" s="1"/>
  <c r="AW105" i="5"/>
  <c r="AV105" i="5"/>
  <c r="AS105" i="5"/>
  <c r="AG105" i="5"/>
  <c r="T105" i="5"/>
  <c r="K105" i="5"/>
  <c r="L105" i="5" s="1"/>
  <c r="I105" i="5"/>
  <c r="J105" i="5" s="1"/>
  <c r="H105" i="5"/>
  <c r="B105" i="5"/>
  <c r="K109" i="5" s="1"/>
  <c r="L109" i="5" s="1"/>
  <c r="E101" i="5"/>
  <c r="AM100" i="5"/>
  <c r="T100" i="5"/>
  <c r="H100" i="5"/>
  <c r="I100" i="5" s="1"/>
  <c r="J100" i="5" s="1"/>
  <c r="E100" i="5"/>
  <c r="H99" i="5" s="1"/>
  <c r="AM99" i="5"/>
  <c r="K99" i="5"/>
  <c r="L99" i="5" s="1"/>
  <c r="I99" i="5"/>
  <c r="J99" i="5" s="1"/>
  <c r="E99" i="5"/>
  <c r="H98" i="5" s="1"/>
  <c r="I98" i="5" s="1"/>
  <c r="J98" i="5" s="1"/>
  <c r="AM98" i="5"/>
  <c r="K98" i="5"/>
  <c r="L98" i="5" s="1"/>
  <c r="R98" i="5" s="1"/>
  <c r="E98" i="5"/>
  <c r="H97" i="5" s="1"/>
  <c r="I97" i="5" s="1"/>
  <c r="J97" i="5" s="1"/>
  <c r="AM97" i="5"/>
  <c r="E97" i="5"/>
  <c r="H96" i="5" s="1"/>
  <c r="I96" i="5" s="1"/>
  <c r="J96" i="5" s="1"/>
  <c r="AM96" i="5"/>
  <c r="K96" i="5"/>
  <c r="L96" i="5" s="1"/>
  <c r="E96" i="5"/>
  <c r="AM95" i="5"/>
  <c r="T95" i="5"/>
  <c r="H95" i="5"/>
  <c r="I95" i="5" s="1"/>
  <c r="J95" i="5" s="1"/>
  <c r="E95" i="5"/>
  <c r="AM94" i="5"/>
  <c r="AK94" i="5"/>
  <c r="H94" i="5"/>
  <c r="I94" i="5" s="1"/>
  <c r="J94" i="5" s="1"/>
  <c r="E94" i="5"/>
  <c r="AM93" i="5"/>
  <c r="AK93" i="5"/>
  <c r="H93" i="5"/>
  <c r="I93" i="5" s="1"/>
  <c r="J93" i="5" s="1"/>
  <c r="E93" i="5"/>
  <c r="AM92" i="5"/>
  <c r="J92" i="5"/>
  <c r="H92" i="5"/>
  <c r="I92" i="5" s="1"/>
  <c r="E92" i="5"/>
  <c r="AM91" i="5"/>
  <c r="L91" i="5"/>
  <c r="K91" i="5"/>
  <c r="H91" i="5"/>
  <c r="I91" i="5" s="1"/>
  <c r="J91" i="5" s="1"/>
  <c r="E91" i="5"/>
  <c r="B91" i="5"/>
  <c r="AM90" i="5"/>
  <c r="I90" i="5"/>
  <c r="J90" i="5" s="1"/>
  <c r="H90" i="5"/>
  <c r="E90" i="5"/>
  <c r="H89" i="5" s="1"/>
  <c r="I89" i="5" s="1"/>
  <c r="J89" i="5" s="1"/>
  <c r="B90" i="5"/>
  <c r="T99" i="5" s="1"/>
  <c r="AM89" i="5"/>
  <c r="T89" i="5"/>
  <c r="L89" i="5"/>
  <c r="O89" i="5" s="1"/>
  <c r="K89" i="5"/>
  <c r="B89" i="5"/>
  <c r="AK91" i="5" s="1"/>
  <c r="E85" i="5"/>
  <c r="AT84" i="5"/>
  <c r="AS84" i="5"/>
  <c r="AP84" i="5"/>
  <c r="AA84" i="5"/>
  <c r="T84" i="5"/>
  <c r="H84" i="5"/>
  <c r="I84" i="5" s="1"/>
  <c r="J84" i="5" s="1"/>
  <c r="E84" i="5"/>
  <c r="H83" i="5" s="1"/>
  <c r="I83" i="5" s="1"/>
  <c r="J83" i="5" s="1"/>
  <c r="AT83" i="5"/>
  <c r="AP83" i="5"/>
  <c r="AA83" i="5"/>
  <c r="K83" i="5"/>
  <c r="L83" i="5" s="1"/>
  <c r="E83" i="5"/>
  <c r="H82" i="5" s="1"/>
  <c r="I82" i="5" s="1"/>
  <c r="J82" i="5" s="1"/>
  <c r="AT82" i="5"/>
  <c r="AP82" i="5"/>
  <c r="AA82" i="5"/>
  <c r="K82" i="5"/>
  <c r="L82" i="5" s="1"/>
  <c r="E82" i="5"/>
  <c r="AT81" i="5"/>
  <c r="AP81" i="5"/>
  <c r="AA81" i="5"/>
  <c r="I81" i="5"/>
  <c r="J81" i="5" s="1"/>
  <c r="H81" i="5"/>
  <c r="E81" i="5"/>
  <c r="AT80" i="5"/>
  <c r="AS80" i="5"/>
  <c r="AR80" i="5"/>
  <c r="AP80" i="5"/>
  <c r="AA80" i="5"/>
  <c r="I80" i="5"/>
  <c r="J80" i="5" s="1"/>
  <c r="H80" i="5"/>
  <c r="E80" i="5"/>
  <c r="H79" i="5" s="1"/>
  <c r="I79" i="5" s="1"/>
  <c r="J79" i="5" s="1"/>
  <c r="AT79" i="5"/>
  <c r="AR79" i="5"/>
  <c r="AP79" i="5"/>
  <c r="AA79" i="5"/>
  <c r="K79" i="5"/>
  <c r="L79" i="5" s="1"/>
  <c r="R79" i="5" s="1"/>
  <c r="E79" i="5"/>
  <c r="H78" i="5" s="1"/>
  <c r="I78" i="5" s="1"/>
  <c r="J78" i="5" s="1"/>
  <c r="AT78" i="5"/>
  <c r="AP78" i="5"/>
  <c r="AA78" i="5"/>
  <c r="K78" i="5"/>
  <c r="L78" i="5" s="1"/>
  <c r="E78" i="5"/>
  <c r="AT77" i="5"/>
  <c r="AP77" i="5"/>
  <c r="AA77" i="5"/>
  <c r="J77" i="5"/>
  <c r="I77" i="5"/>
  <c r="H77" i="5"/>
  <c r="E77" i="5"/>
  <c r="AT76" i="5"/>
  <c r="AS76" i="5"/>
  <c r="AP76" i="5"/>
  <c r="AA76" i="5"/>
  <c r="J76" i="5"/>
  <c r="H76" i="5"/>
  <c r="I76" i="5" s="1"/>
  <c r="E76" i="5"/>
  <c r="AT75" i="5"/>
  <c r="AS75" i="5"/>
  <c r="AP75" i="5"/>
  <c r="AA75" i="5"/>
  <c r="T75" i="5"/>
  <c r="H75" i="5"/>
  <c r="I75" i="5" s="1"/>
  <c r="J75" i="5" s="1"/>
  <c r="E75" i="5"/>
  <c r="H74" i="5" s="1"/>
  <c r="I74" i="5" s="1"/>
  <c r="J74" i="5" s="1"/>
  <c r="B75" i="5"/>
  <c r="AS82" i="5" s="1"/>
  <c r="AT74" i="5"/>
  <c r="AP74" i="5"/>
  <c r="AA74" i="5"/>
  <c r="T74" i="5"/>
  <c r="E74" i="5"/>
  <c r="B74" i="5"/>
  <c r="T80" i="5" s="1"/>
  <c r="AT73" i="5"/>
  <c r="AS73" i="5"/>
  <c r="AP73" i="5"/>
  <c r="AA73" i="5"/>
  <c r="T73" i="5"/>
  <c r="H73" i="5"/>
  <c r="I73" i="5" s="1"/>
  <c r="J73" i="5" s="1"/>
  <c r="B73" i="5"/>
  <c r="AR75" i="5" s="1"/>
  <c r="E70" i="5"/>
  <c r="AT69" i="5"/>
  <c r="AS69" i="5"/>
  <c r="AP69" i="5"/>
  <c r="AA69" i="5"/>
  <c r="H69" i="5"/>
  <c r="I69" i="5" s="1"/>
  <c r="J69" i="5" s="1"/>
  <c r="E69" i="5"/>
  <c r="AT68" i="5"/>
  <c r="AP68" i="5"/>
  <c r="AA68" i="5"/>
  <c r="T68" i="5"/>
  <c r="H68" i="5"/>
  <c r="I68" i="5" s="1"/>
  <c r="J68" i="5" s="1"/>
  <c r="E68" i="5"/>
  <c r="H67" i="5" s="1"/>
  <c r="I67" i="5" s="1"/>
  <c r="J67" i="5" s="1"/>
  <c r="AT67" i="5"/>
  <c r="AR67" i="5"/>
  <c r="AP67" i="5"/>
  <c r="AA67" i="5"/>
  <c r="E67" i="5"/>
  <c r="H66" i="5" s="1"/>
  <c r="AT66" i="5"/>
  <c r="AP66" i="5"/>
  <c r="AA66" i="5"/>
  <c r="K66" i="5"/>
  <c r="L66" i="5" s="1"/>
  <c r="I66" i="5"/>
  <c r="J66" i="5" s="1"/>
  <c r="E66" i="5"/>
  <c r="AT65" i="5"/>
  <c r="AP65" i="5"/>
  <c r="AA65" i="5"/>
  <c r="I65" i="5"/>
  <c r="J65" i="5" s="1"/>
  <c r="H65" i="5"/>
  <c r="E65" i="5"/>
  <c r="AT64" i="5"/>
  <c r="AP64" i="5"/>
  <c r="AA64" i="5"/>
  <c r="T64" i="5"/>
  <c r="I64" i="5"/>
  <c r="J64" i="5" s="1"/>
  <c r="H64" i="5"/>
  <c r="E64" i="5"/>
  <c r="H63" i="5" s="1"/>
  <c r="I63" i="5" s="1"/>
  <c r="J63" i="5" s="1"/>
  <c r="AT63" i="5"/>
  <c r="AR63" i="5"/>
  <c r="AP63" i="5"/>
  <c r="AA63" i="5"/>
  <c r="E63" i="5"/>
  <c r="H62" i="5" s="1"/>
  <c r="I62" i="5" s="1"/>
  <c r="J62" i="5" s="1"/>
  <c r="AT62" i="5"/>
  <c r="AP62" i="5"/>
  <c r="AA62" i="5"/>
  <c r="L62" i="5"/>
  <c r="K62" i="5"/>
  <c r="E62" i="5"/>
  <c r="AT61" i="5"/>
  <c r="AP61" i="5"/>
  <c r="AA61" i="5"/>
  <c r="J61" i="5"/>
  <c r="H61" i="5"/>
  <c r="I61" i="5" s="1"/>
  <c r="E61" i="5"/>
  <c r="AT60" i="5"/>
  <c r="AP60" i="5"/>
  <c r="AA60" i="5"/>
  <c r="T60" i="5"/>
  <c r="H60" i="5"/>
  <c r="I60" i="5" s="1"/>
  <c r="J60" i="5" s="1"/>
  <c r="E60" i="5"/>
  <c r="B60" i="5"/>
  <c r="AS65" i="5" s="1"/>
  <c r="AT59" i="5"/>
  <c r="AS59" i="5"/>
  <c r="AR59" i="5"/>
  <c r="AP59" i="5"/>
  <c r="AA59" i="5"/>
  <c r="I59" i="5"/>
  <c r="J59" i="5" s="1"/>
  <c r="H59" i="5"/>
  <c r="E59" i="5"/>
  <c r="B59" i="5"/>
  <c r="T59" i="5" s="1"/>
  <c r="AT58" i="5"/>
  <c r="AS58" i="5"/>
  <c r="AP58" i="5"/>
  <c r="AA58" i="5"/>
  <c r="T58" i="5"/>
  <c r="H58" i="5"/>
  <c r="I58" i="5" s="1"/>
  <c r="J58" i="5" s="1"/>
  <c r="B58" i="5"/>
  <c r="AR69" i="5" s="1"/>
  <c r="E54" i="5"/>
  <c r="AT53" i="5"/>
  <c r="AP53" i="5"/>
  <c r="AG53" i="5"/>
  <c r="AA53" i="5"/>
  <c r="I53" i="5"/>
  <c r="J53" i="5" s="1"/>
  <c r="H53" i="5"/>
  <c r="E53" i="5"/>
  <c r="AT52" i="5"/>
  <c r="AS52" i="5"/>
  <c r="AR52" i="5"/>
  <c r="AP52" i="5"/>
  <c r="AG52" i="5"/>
  <c r="AA52" i="5"/>
  <c r="K52" i="5"/>
  <c r="L52" i="5" s="1"/>
  <c r="I52" i="5"/>
  <c r="J52" i="5" s="1"/>
  <c r="H52" i="5"/>
  <c r="E52" i="5"/>
  <c r="AT51" i="5"/>
  <c r="AP51" i="5"/>
  <c r="AG51" i="5"/>
  <c r="AA51" i="5"/>
  <c r="J51" i="5"/>
  <c r="H51" i="5"/>
  <c r="I51" i="5" s="1"/>
  <c r="E51" i="5"/>
  <c r="H50" i="5" s="1"/>
  <c r="I50" i="5" s="1"/>
  <c r="J50" i="5" s="1"/>
  <c r="AT50" i="5"/>
  <c r="AP50" i="5"/>
  <c r="AG50" i="5"/>
  <c r="AA50" i="5"/>
  <c r="E50" i="5"/>
  <c r="AT49" i="5"/>
  <c r="AS49" i="5"/>
  <c r="AR49" i="5"/>
  <c r="AP49" i="5"/>
  <c r="AG49" i="5"/>
  <c r="AA49" i="5"/>
  <c r="J49" i="5"/>
  <c r="H49" i="5"/>
  <c r="I49" i="5" s="1"/>
  <c r="E49" i="5"/>
  <c r="AT48" i="5"/>
  <c r="AS48" i="5"/>
  <c r="AP48" i="5"/>
  <c r="AG48" i="5"/>
  <c r="AA48" i="5"/>
  <c r="I48" i="5"/>
  <c r="J48" i="5" s="1"/>
  <c r="H48" i="5"/>
  <c r="E48" i="5"/>
  <c r="H47" i="5" s="1"/>
  <c r="I47" i="5" s="1"/>
  <c r="J47" i="5" s="1"/>
  <c r="AT47" i="5"/>
  <c r="AP47" i="5"/>
  <c r="AG47" i="5"/>
  <c r="AA47" i="5"/>
  <c r="T47" i="5"/>
  <c r="E47" i="5"/>
  <c r="AT46" i="5"/>
  <c r="AS46" i="5"/>
  <c r="AR46" i="5"/>
  <c r="AP46" i="5"/>
  <c r="AG46" i="5"/>
  <c r="AA46" i="5"/>
  <c r="H46" i="5"/>
  <c r="I46" i="5" s="1"/>
  <c r="J46" i="5" s="1"/>
  <c r="E46" i="5"/>
  <c r="AT45" i="5"/>
  <c r="AS45" i="5"/>
  <c r="AP45" i="5"/>
  <c r="AG45" i="5"/>
  <c r="AA45" i="5"/>
  <c r="I45" i="5"/>
  <c r="J45" i="5" s="1"/>
  <c r="H45" i="5"/>
  <c r="E45" i="5"/>
  <c r="H44" i="5" s="1"/>
  <c r="I44" i="5" s="1"/>
  <c r="J44" i="5" s="1"/>
  <c r="AT44" i="5"/>
  <c r="AP44" i="5"/>
  <c r="AG44" i="5"/>
  <c r="AA44" i="5"/>
  <c r="T44" i="5"/>
  <c r="E44" i="5"/>
  <c r="B44" i="5"/>
  <c r="AS51" i="5" s="1"/>
  <c r="AT43" i="5"/>
  <c r="AS43" i="5"/>
  <c r="AR43" i="5"/>
  <c r="AP43" i="5"/>
  <c r="AG43" i="5"/>
  <c r="AA43" i="5"/>
  <c r="T43" i="5"/>
  <c r="J43" i="5"/>
  <c r="H43" i="5"/>
  <c r="I43" i="5" s="1"/>
  <c r="E43" i="5"/>
  <c r="B43" i="5"/>
  <c r="T46" i="5" s="1"/>
  <c r="AT42" i="5"/>
  <c r="AS42" i="5"/>
  <c r="AR42" i="5"/>
  <c r="AP42" i="5"/>
  <c r="AG42" i="5"/>
  <c r="AA42" i="5"/>
  <c r="T42" i="5"/>
  <c r="R42" i="5"/>
  <c r="P42" i="5"/>
  <c r="Q42" i="5" s="1"/>
  <c r="S42" i="5" s="1"/>
  <c r="U42" i="5" s="1"/>
  <c r="K42" i="5"/>
  <c r="L42" i="5" s="1"/>
  <c r="O42" i="5" s="1"/>
  <c r="J42" i="5"/>
  <c r="H42" i="5"/>
  <c r="I42" i="5" s="1"/>
  <c r="B42" i="5"/>
  <c r="AR48" i="5" s="1"/>
  <c r="E38" i="5"/>
  <c r="H37" i="5" s="1"/>
  <c r="I37" i="5" s="1"/>
  <c r="J37" i="5" s="1"/>
  <c r="AT37" i="5"/>
  <c r="AP37" i="5"/>
  <c r="AA37" i="5"/>
  <c r="E37" i="5"/>
  <c r="AT36" i="5"/>
  <c r="AP36" i="5"/>
  <c r="AA36" i="5"/>
  <c r="K36" i="5"/>
  <c r="L36" i="5" s="1"/>
  <c r="I36" i="5"/>
  <c r="J36" i="5" s="1"/>
  <c r="H36" i="5"/>
  <c r="E36" i="5"/>
  <c r="AT35" i="5"/>
  <c r="AP35" i="5"/>
  <c r="AA35" i="5"/>
  <c r="I35" i="5"/>
  <c r="J35" i="5" s="1"/>
  <c r="H35" i="5"/>
  <c r="E35" i="5"/>
  <c r="AT34" i="5"/>
  <c r="AP34" i="5"/>
  <c r="AA34" i="5"/>
  <c r="T34" i="5"/>
  <c r="I34" i="5"/>
  <c r="J34" i="5" s="1"/>
  <c r="H34" i="5"/>
  <c r="E34" i="5"/>
  <c r="AT33" i="5"/>
  <c r="AR33" i="5"/>
  <c r="AP33" i="5"/>
  <c r="AA33" i="5"/>
  <c r="H33" i="5"/>
  <c r="I33" i="5" s="1"/>
  <c r="J33" i="5" s="1"/>
  <c r="E33" i="5"/>
  <c r="H32" i="5" s="1"/>
  <c r="AT32" i="5"/>
  <c r="AP32" i="5"/>
  <c r="AA32" i="5"/>
  <c r="K32" i="5"/>
  <c r="L32" i="5" s="1"/>
  <c r="I32" i="5"/>
  <c r="J32" i="5" s="1"/>
  <c r="E32" i="5"/>
  <c r="AT31" i="5"/>
  <c r="AP31" i="5"/>
  <c r="AA31" i="5"/>
  <c r="I31" i="5"/>
  <c r="J31" i="5" s="1"/>
  <c r="H31" i="5"/>
  <c r="E31" i="5"/>
  <c r="AT30" i="5"/>
  <c r="AP30" i="5"/>
  <c r="AA30" i="5"/>
  <c r="T30" i="5"/>
  <c r="H30" i="5"/>
  <c r="I30" i="5" s="1"/>
  <c r="J30" i="5" s="1"/>
  <c r="E30" i="5"/>
  <c r="AT29" i="5"/>
  <c r="AR29" i="5"/>
  <c r="AP29" i="5"/>
  <c r="AA29" i="5"/>
  <c r="T29" i="5"/>
  <c r="H29" i="5"/>
  <c r="I29" i="5" s="1"/>
  <c r="J29" i="5" s="1"/>
  <c r="E29" i="5"/>
  <c r="H28" i="5" s="1"/>
  <c r="I28" i="5" s="1"/>
  <c r="J28" i="5" s="1"/>
  <c r="AT28" i="5"/>
  <c r="AP28" i="5"/>
  <c r="AA28" i="5"/>
  <c r="L28" i="5"/>
  <c r="K28" i="5"/>
  <c r="E28" i="5"/>
  <c r="B28" i="5"/>
  <c r="AS36" i="5" s="1"/>
  <c r="AT27" i="5"/>
  <c r="AP27" i="5"/>
  <c r="AA27" i="5"/>
  <c r="K27" i="5"/>
  <c r="L27" i="5" s="1"/>
  <c r="H27" i="5"/>
  <c r="I27" i="5" s="1"/>
  <c r="J27" i="5" s="1"/>
  <c r="E27" i="5"/>
  <c r="B27" i="5"/>
  <c r="T36" i="5" s="1"/>
  <c r="AT26" i="5"/>
  <c r="AP26" i="5"/>
  <c r="AA26" i="5"/>
  <c r="K26" i="5"/>
  <c r="L26" i="5" s="1"/>
  <c r="O26" i="5" s="1"/>
  <c r="I26" i="5"/>
  <c r="J26" i="5" s="1"/>
  <c r="H26" i="5"/>
  <c r="B26" i="5"/>
  <c r="AR35" i="5" s="1"/>
  <c r="E148" i="4"/>
  <c r="AW147" i="4"/>
  <c r="AV147" i="4"/>
  <c r="AS147" i="4"/>
  <c r="AG147" i="4"/>
  <c r="H147" i="4"/>
  <c r="I147" i="4" s="1"/>
  <c r="J147" i="4" s="1"/>
  <c r="E147" i="4"/>
  <c r="AW146" i="4"/>
  <c r="AS146" i="4"/>
  <c r="AG146" i="4"/>
  <c r="T146" i="4"/>
  <c r="H146" i="4"/>
  <c r="I146" i="4" s="1"/>
  <c r="J146" i="4" s="1"/>
  <c r="E146" i="4"/>
  <c r="H145" i="4" s="1"/>
  <c r="I145" i="4" s="1"/>
  <c r="J145" i="4" s="1"/>
  <c r="AW145" i="4"/>
  <c r="AU145" i="4"/>
  <c r="AS145" i="4"/>
  <c r="AG145" i="4"/>
  <c r="E145" i="4"/>
  <c r="H144" i="4" s="1"/>
  <c r="AW144" i="4"/>
  <c r="AS144" i="4"/>
  <c r="AG144" i="4"/>
  <c r="K144" i="4"/>
  <c r="L144" i="4" s="1"/>
  <c r="I144" i="4"/>
  <c r="J144" i="4" s="1"/>
  <c r="E144" i="4"/>
  <c r="AW143" i="4"/>
  <c r="AS143" i="4"/>
  <c r="AG143" i="4"/>
  <c r="I143" i="4"/>
  <c r="J143" i="4" s="1"/>
  <c r="H143" i="4"/>
  <c r="E143" i="4"/>
  <c r="AW142" i="4"/>
  <c r="AS142" i="4"/>
  <c r="AG142" i="4"/>
  <c r="T142" i="4"/>
  <c r="H142" i="4"/>
  <c r="I142" i="4" s="1"/>
  <c r="J142" i="4" s="1"/>
  <c r="E142" i="4"/>
  <c r="H141" i="4" s="1"/>
  <c r="I141" i="4" s="1"/>
  <c r="J141" i="4" s="1"/>
  <c r="AW141" i="4"/>
  <c r="AU141" i="4"/>
  <c r="AS141" i="4"/>
  <c r="AG141" i="4"/>
  <c r="E141" i="4"/>
  <c r="H140" i="4" s="1"/>
  <c r="I140" i="4" s="1"/>
  <c r="J140" i="4" s="1"/>
  <c r="AW140" i="4"/>
  <c r="AS140" i="4"/>
  <c r="AG140" i="4"/>
  <c r="K140" i="4"/>
  <c r="L140" i="4" s="1"/>
  <c r="E140" i="4"/>
  <c r="AW139" i="4"/>
  <c r="AS139" i="4"/>
  <c r="AG139" i="4"/>
  <c r="J139" i="4"/>
  <c r="I139" i="4"/>
  <c r="H139" i="4"/>
  <c r="E139" i="4"/>
  <c r="AW138" i="4"/>
  <c r="AS138" i="4"/>
  <c r="AG138" i="4"/>
  <c r="T138" i="4"/>
  <c r="H138" i="4"/>
  <c r="I138" i="4" s="1"/>
  <c r="J138" i="4" s="1"/>
  <c r="E138" i="4"/>
  <c r="B138" i="4"/>
  <c r="AV143" i="4" s="1"/>
  <c r="AW137" i="4"/>
  <c r="AV137" i="4"/>
  <c r="AU137" i="4"/>
  <c r="AS137" i="4"/>
  <c r="AG137" i="4"/>
  <c r="I137" i="4"/>
  <c r="J137" i="4" s="1"/>
  <c r="H137" i="4"/>
  <c r="E137" i="4"/>
  <c r="B137" i="4"/>
  <c r="T137" i="4" s="1"/>
  <c r="AW136" i="4"/>
  <c r="AV136" i="4"/>
  <c r="AS136" i="4"/>
  <c r="AG136" i="4"/>
  <c r="T136" i="4"/>
  <c r="H136" i="4"/>
  <c r="I136" i="4" s="1"/>
  <c r="J136" i="4" s="1"/>
  <c r="B136" i="4"/>
  <c r="AU147" i="4" s="1"/>
  <c r="E133" i="4"/>
  <c r="AZ132" i="4"/>
  <c r="AW132" i="4"/>
  <c r="AS132" i="4"/>
  <c r="AG132" i="4"/>
  <c r="H132" i="4"/>
  <c r="I132" i="4" s="1"/>
  <c r="J132" i="4" s="1"/>
  <c r="E132" i="4"/>
  <c r="AZ131" i="4"/>
  <c r="AW131" i="4"/>
  <c r="AS131" i="4"/>
  <c r="AG131" i="4"/>
  <c r="H131" i="4"/>
  <c r="I131" i="4" s="1"/>
  <c r="J131" i="4" s="1"/>
  <c r="E131" i="4"/>
  <c r="AZ130" i="4"/>
  <c r="AW130" i="4"/>
  <c r="AS130" i="4"/>
  <c r="AG130" i="4"/>
  <c r="J130" i="4"/>
  <c r="H130" i="4"/>
  <c r="I130" i="4" s="1"/>
  <c r="E130" i="4"/>
  <c r="AZ129" i="4"/>
  <c r="AW129" i="4"/>
  <c r="AS129" i="4"/>
  <c r="AG129" i="4"/>
  <c r="H129" i="4"/>
  <c r="I129" i="4" s="1"/>
  <c r="J129" i="4" s="1"/>
  <c r="E129" i="4"/>
  <c r="H128" i="4" s="1"/>
  <c r="AZ128" i="4"/>
  <c r="AW128" i="4"/>
  <c r="AS128" i="4"/>
  <c r="AG128" i="4"/>
  <c r="I128" i="4"/>
  <c r="J128" i="4" s="1"/>
  <c r="E128" i="4"/>
  <c r="H127" i="4" s="1"/>
  <c r="I127" i="4" s="1"/>
  <c r="J127" i="4" s="1"/>
  <c r="AZ127" i="4"/>
  <c r="AW127" i="4"/>
  <c r="AS127" i="4"/>
  <c r="AG127" i="4"/>
  <c r="K127" i="4"/>
  <c r="L127" i="4" s="1"/>
  <c r="E127" i="4"/>
  <c r="AZ126" i="4"/>
  <c r="AW126" i="4"/>
  <c r="AS126" i="4"/>
  <c r="AG126" i="4"/>
  <c r="I126" i="4"/>
  <c r="J126" i="4" s="1"/>
  <c r="H126" i="4"/>
  <c r="E126" i="4"/>
  <c r="AZ125" i="4"/>
  <c r="AW125" i="4"/>
  <c r="AU125" i="4"/>
  <c r="AS125" i="4"/>
  <c r="AG125" i="4"/>
  <c r="H125" i="4"/>
  <c r="I125" i="4" s="1"/>
  <c r="J125" i="4" s="1"/>
  <c r="E125" i="4"/>
  <c r="AZ124" i="4"/>
  <c r="AW124" i="4"/>
  <c r="AS124" i="4"/>
  <c r="AG124" i="4"/>
  <c r="T124" i="4"/>
  <c r="I124" i="4"/>
  <c r="J124" i="4" s="1"/>
  <c r="H124" i="4"/>
  <c r="E124" i="4"/>
  <c r="AZ123" i="4"/>
  <c r="AW123" i="4"/>
  <c r="AV123" i="4"/>
  <c r="AS123" i="4"/>
  <c r="AG123" i="4"/>
  <c r="H123" i="4"/>
  <c r="I123" i="4" s="1"/>
  <c r="J123" i="4" s="1"/>
  <c r="E123" i="4"/>
  <c r="B123" i="4"/>
  <c r="AV125" i="4" s="1"/>
  <c r="AZ122" i="4"/>
  <c r="AW122" i="4"/>
  <c r="AS122" i="4"/>
  <c r="AG122" i="4"/>
  <c r="K122" i="4"/>
  <c r="L122" i="4" s="1"/>
  <c r="H122" i="4"/>
  <c r="I122" i="4" s="1"/>
  <c r="J122" i="4" s="1"/>
  <c r="E122" i="4"/>
  <c r="B122" i="4"/>
  <c r="T127" i="4" s="1"/>
  <c r="AZ121" i="4"/>
  <c r="AW121" i="4"/>
  <c r="AS121" i="4"/>
  <c r="AG121" i="4"/>
  <c r="T121" i="4"/>
  <c r="H121" i="4"/>
  <c r="I121" i="4" s="1"/>
  <c r="J121" i="4" s="1"/>
  <c r="B121" i="4"/>
  <c r="K125" i="4" s="1"/>
  <c r="L125" i="4" s="1"/>
  <c r="E117" i="4"/>
  <c r="H116" i="4" s="1"/>
  <c r="I116" i="4" s="1"/>
  <c r="J116" i="4" s="1"/>
  <c r="AW116" i="4"/>
  <c r="AV116" i="4"/>
  <c r="AS116" i="4"/>
  <c r="AG116" i="4"/>
  <c r="L116" i="4"/>
  <c r="K116" i="4"/>
  <c r="E116" i="4"/>
  <c r="AW115" i="4"/>
  <c r="AU115" i="4"/>
  <c r="AS115" i="4"/>
  <c r="AG115" i="4"/>
  <c r="R115" i="4"/>
  <c r="K115" i="4"/>
  <c r="L115" i="4" s="1"/>
  <c r="H115" i="4"/>
  <c r="I115" i="4" s="1"/>
  <c r="J115" i="4" s="1"/>
  <c r="E115" i="4"/>
  <c r="AW114" i="4"/>
  <c r="AU114" i="4"/>
  <c r="AS114" i="4"/>
  <c r="AG114" i="4"/>
  <c r="I114" i="4"/>
  <c r="J114" i="4" s="1"/>
  <c r="H114" i="4"/>
  <c r="E114" i="4"/>
  <c r="AW113" i="4"/>
  <c r="AU113" i="4"/>
  <c r="AS113" i="4"/>
  <c r="AG113" i="4"/>
  <c r="K113" i="4"/>
  <c r="L113" i="4" s="1"/>
  <c r="I113" i="4"/>
  <c r="J113" i="4" s="1"/>
  <c r="H113" i="4"/>
  <c r="E113" i="4"/>
  <c r="H112" i="4" s="1"/>
  <c r="I112" i="4" s="1"/>
  <c r="J112" i="4" s="1"/>
  <c r="AW112" i="4"/>
  <c r="AU112" i="4"/>
  <c r="AS112" i="4"/>
  <c r="AG112" i="4"/>
  <c r="K112" i="4"/>
  <c r="L112" i="4" s="1"/>
  <c r="R112" i="4" s="1"/>
  <c r="E112" i="4"/>
  <c r="AW111" i="4"/>
  <c r="AV111" i="4"/>
  <c r="AU111" i="4"/>
  <c r="AS111" i="4"/>
  <c r="AG111" i="4"/>
  <c r="K111" i="4"/>
  <c r="L111" i="4" s="1"/>
  <c r="H111" i="4"/>
  <c r="I111" i="4" s="1"/>
  <c r="J111" i="4" s="1"/>
  <c r="E111" i="4"/>
  <c r="AW110" i="4"/>
  <c r="AU110" i="4"/>
  <c r="AS110" i="4"/>
  <c r="AG110" i="4"/>
  <c r="L110" i="4"/>
  <c r="R110" i="4" s="1"/>
  <c r="K110" i="4"/>
  <c r="I110" i="4"/>
  <c r="J110" i="4" s="1"/>
  <c r="H110" i="4"/>
  <c r="E110" i="4"/>
  <c r="AW109" i="4"/>
  <c r="AU109" i="4"/>
  <c r="AS109" i="4"/>
  <c r="AG109" i="4"/>
  <c r="K109" i="4"/>
  <c r="L109" i="4" s="1"/>
  <c r="J109" i="4"/>
  <c r="H109" i="4"/>
  <c r="I109" i="4" s="1"/>
  <c r="E109" i="4"/>
  <c r="AW108" i="4"/>
  <c r="AU108" i="4"/>
  <c r="AS108" i="4"/>
  <c r="AG108" i="4"/>
  <c r="J108" i="4"/>
  <c r="H108" i="4"/>
  <c r="I108" i="4" s="1"/>
  <c r="E108" i="4"/>
  <c r="H107" i="4" s="1"/>
  <c r="I107" i="4" s="1"/>
  <c r="J107" i="4" s="1"/>
  <c r="AW107" i="4"/>
  <c r="AS107" i="4"/>
  <c r="AG107" i="4"/>
  <c r="T107" i="4"/>
  <c r="K107" i="4"/>
  <c r="L107" i="4" s="1"/>
  <c r="E107" i="4"/>
  <c r="B107" i="4"/>
  <c r="AV112" i="4" s="1"/>
  <c r="AW106" i="4"/>
  <c r="AV106" i="4"/>
  <c r="AU106" i="4"/>
  <c r="AS106" i="4"/>
  <c r="AG106" i="4"/>
  <c r="K106" i="4"/>
  <c r="L106" i="4" s="1"/>
  <c r="H106" i="4"/>
  <c r="I106" i="4" s="1"/>
  <c r="J106" i="4" s="1"/>
  <c r="E106" i="4"/>
  <c r="H105" i="4" s="1"/>
  <c r="I105" i="4" s="1"/>
  <c r="J105" i="4" s="1"/>
  <c r="B106" i="4"/>
  <c r="T106" i="4" s="1"/>
  <c r="AW105" i="4"/>
  <c r="AV105" i="4"/>
  <c r="AS105" i="4"/>
  <c r="AG105" i="4"/>
  <c r="L105" i="4"/>
  <c r="K105" i="4"/>
  <c r="B105" i="4"/>
  <c r="AU116" i="4" s="1"/>
  <c r="E101" i="4"/>
  <c r="H100" i="4" s="1"/>
  <c r="I100" i="4" s="1"/>
  <c r="J100" i="4" s="1"/>
  <c r="AM100" i="4"/>
  <c r="L100" i="4"/>
  <c r="E100" i="4"/>
  <c r="H99" i="4" s="1"/>
  <c r="I99" i="4" s="1"/>
  <c r="J99" i="4" s="1"/>
  <c r="AM99" i="4"/>
  <c r="T99" i="4"/>
  <c r="E99" i="4"/>
  <c r="H98" i="4" s="1"/>
  <c r="I98" i="4" s="1"/>
  <c r="J98" i="4" s="1"/>
  <c r="AM98" i="4"/>
  <c r="AK98" i="4"/>
  <c r="E98" i="4"/>
  <c r="AM97" i="4"/>
  <c r="AK97" i="4"/>
  <c r="K97" i="4"/>
  <c r="L97" i="4" s="1"/>
  <c r="H97" i="4"/>
  <c r="I97" i="4" s="1"/>
  <c r="J97" i="4" s="1"/>
  <c r="E97" i="4"/>
  <c r="H96" i="4" s="1"/>
  <c r="AM96" i="4"/>
  <c r="AK96" i="4"/>
  <c r="K96" i="4"/>
  <c r="L96" i="4" s="1"/>
  <c r="I96" i="4"/>
  <c r="J96" i="4" s="1"/>
  <c r="E96" i="4"/>
  <c r="H95" i="4" s="1"/>
  <c r="I95" i="4" s="1"/>
  <c r="J95" i="4" s="1"/>
  <c r="AM95" i="4"/>
  <c r="AK95" i="4"/>
  <c r="T95" i="4"/>
  <c r="K95" i="4"/>
  <c r="L95" i="4" s="1"/>
  <c r="E95" i="4"/>
  <c r="H94" i="4" s="1"/>
  <c r="I94" i="4" s="1"/>
  <c r="J94" i="4" s="1"/>
  <c r="AM94" i="4"/>
  <c r="AL94" i="4"/>
  <c r="K94" i="4"/>
  <c r="L94" i="4" s="1"/>
  <c r="R94" i="4" s="1"/>
  <c r="E94" i="4"/>
  <c r="H93" i="4" s="1"/>
  <c r="I93" i="4" s="1"/>
  <c r="J93" i="4" s="1"/>
  <c r="AM93" i="4"/>
  <c r="AL93" i="4"/>
  <c r="E93" i="4"/>
  <c r="H92" i="4" s="1"/>
  <c r="I92" i="4" s="1"/>
  <c r="J92" i="4" s="1"/>
  <c r="AM92" i="4"/>
  <c r="T92" i="4"/>
  <c r="K92" i="4"/>
  <c r="L92" i="4" s="1"/>
  <c r="E92" i="4"/>
  <c r="AM91" i="4"/>
  <c r="AK91" i="4"/>
  <c r="T91" i="4"/>
  <c r="K91" i="4"/>
  <c r="L91" i="4" s="1"/>
  <c r="H91" i="4"/>
  <c r="I91" i="4" s="1"/>
  <c r="J91" i="4" s="1"/>
  <c r="E91" i="4"/>
  <c r="B91" i="4"/>
  <c r="AL95" i="4" s="1"/>
  <c r="AM90" i="4"/>
  <c r="AK90" i="4"/>
  <c r="K90" i="4"/>
  <c r="L90" i="4" s="1"/>
  <c r="H90" i="4"/>
  <c r="I90" i="4" s="1"/>
  <c r="J90" i="4" s="1"/>
  <c r="E90" i="4"/>
  <c r="H89" i="4" s="1"/>
  <c r="I89" i="4" s="1"/>
  <c r="B90" i="4"/>
  <c r="T97" i="4" s="1"/>
  <c r="AM89" i="4"/>
  <c r="AL89" i="4"/>
  <c r="K89" i="4"/>
  <c r="L89" i="4" s="1"/>
  <c r="J89" i="4"/>
  <c r="B89" i="4"/>
  <c r="K100" i="4" s="1"/>
  <c r="E85" i="4"/>
  <c r="H84" i="4" s="1"/>
  <c r="I84" i="4" s="1"/>
  <c r="J84" i="4" s="1"/>
  <c r="AT84" i="4"/>
  <c r="AP84" i="4"/>
  <c r="AA84" i="4"/>
  <c r="E84" i="4"/>
  <c r="H83" i="4" s="1"/>
  <c r="I83" i="4" s="1"/>
  <c r="J83" i="4" s="1"/>
  <c r="AT83" i="4"/>
  <c r="AP83" i="4"/>
  <c r="AA83" i="4"/>
  <c r="T83" i="4"/>
  <c r="E83" i="4"/>
  <c r="H82" i="4" s="1"/>
  <c r="AT82" i="4"/>
  <c r="AP82" i="4"/>
  <c r="AA82" i="4"/>
  <c r="I82" i="4"/>
  <c r="J82" i="4" s="1"/>
  <c r="E82" i="4"/>
  <c r="H81" i="4" s="1"/>
  <c r="AT81" i="4"/>
  <c r="AP81" i="4"/>
  <c r="AA81" i="4"/>
  <c r="I81" i="4"/>
  <c r="J81" i="4" s="1"/>
  <c r="E81" i="4"/>
  <c r="AT80" i="4"/>
  <c r="AP80" i="4"/>
  <c r="AA80" i="4"/>
  <c r="H80" i="4"/>
  <c r="I80" i="4" s="1"/>
  <c r="J80" i="4" s="1"/>
  <c r="E80" i="4"/>
  <c r="AT79" i="4"/>
  <c r="AP79" i="4"/>
  <c r="AA79" i="4"/>
  <c r="I79" i="4"/>
  <c r="J79" i="4" s="1"/>
  <c r="H79" i="4"/>
  <c r="E79" i="4"/>
  <c r="H78" i="4" s="1"/>
  <c r="I78" i="4" s="1"/>
  <c r="J78" i="4" s="1"/>
  <c r="AT78" i="4"/>
  <c r="AP78" i="4"/>
  <c r="AA78" i="4"/>
  <c r="E78" i="4"/>
  <c r="H77" i="4" s="1"/>
  <c r="I77" i="4" s="1"/>
  <c r="AT77" i="4"/>
  <c r="AP77" i="4"/>
  <c r="AA77" i="4"/>
  <c r="J77" i="4"/>
  <c r="E77" i="4"/>
  <c r="H76" i="4" s="1"/>
  <c r="I76" i="4" s="1"/>
  <c r="J76" i="4" s="1"/>
  <c r="AT76" i="4"/>
  <c r="AP76" i="4"/>
  <c r="AA76" i="4"/>
  <c r="T76" i="4"/>
  <c r="E76" i="4"/>
  <c r="AT75" i="4"/>
  <c r="AP75" i="4"/>
  <c r="AA75" i="4"/>
  <c r="T75" i="4"/>
  <c r="H75" i="4"/>
  <c r="I75" i="4" s="1"/>
  <c r="J75" i="4" s="1"/>
  <c r="E75" i="4"/>
  <c r="H74" i="4" s="1"/>
  <c r="I74" i="4" s="1"/>
  <c r="J74" i="4" s="1"/>
  <c r="B75" i="4"/>
  <c r="AT74" i="4"/>
  <c r="AR74" i="4"/>
  <c r="AP74" i="4"/>
  <c r="AA74" i="4"/>
  <c r="T74" i="4"/>
  <c r="K74" i="4"/>
  <c r="L74" i="4" s="1"/>
  <c r="E74" i="4"/>
  <c r="H73" i="4" s="1"/>
  <c r="I73" i="4" s="1"/>
  <c r="J73" i="4" s="1"/>
  <c r="B74" i="4"/>
  <c r="T82" i="4" s="1"/>
  <c r="AT73" i="4"/>
  <c r="AP73" i="4"/>
  <c r="AA73" i="4"/>
  <c r="B73" i="4"/>
  <c r="K84" i="4" s="1"/>
  <c r="L84" i="4" s="1"/>
  <c r="E70" i="4"/>
  <c r="AT69" i="4"/>
  <c r="AP69" i="4"/>
  <c r="AA69" i="4"/>
  <c r="T69" i="4"/>
  <c r="H69" i="4"/>
  <c r="I69" i="4" s="1"/>
  <c r="J69" i="4" s="1"/>
  <c r="E69" i="4"/>
  <c r="H68" i="4" s="1"/>
  <c r="I68" i="4" s="1"/>
  <c r="J68" i="4" s="1"/>
  <c r="AT68" i="4"/>
  <c r="AS68" i="4"/>
  <c r="AP68" i="4"/>
  <c r="AA68" i="4"/>
  <c r="K68" i="4"/>
  <c r="L68" i="4" s="1"/>
  <c r="E68" i="4"/>
  <c r="H67" i="4" s="1"/>
  <c r="I67" i="4" s="1"/>
  <c r="J67" i="4" s="1"/>
  <c r="AT67" i="4"/>
  <c r="AP67" i="4"/>
  <c r="AA67" i="4"/>
  <c r="K67" i="4"/>
  <c r="L67" i="4" s="1"/>
  <c r="E67" i="4"/>
  <c r="AT66" i="4"/>
  <c r="AP66" i="4"/>
  <c r="AA66" i="4"/>
  <c r="H66" i="4"/>
  <c r="I66" i="4" s="1"/>
  <c r="J66" i="4" s="1"/>
  <c r="E66" i="4"/>
  <c r="H65" i="4" s="1"/>
  <c r="I65" i="4" s="1"/>
  <c r="J65" i="4" s="1"/>
  <c r="AT65" i="4"/>
  <c r="AR65" i="4"/>
  <c r="AP65" i="4"/>
  <c r="AA65" i="4"/>
  <c r="T65" i="4"/>
  <c r="E65" i="4"/>
  <c r="H64" i="4" s="1"/>
  <c r="I64" i="4" s="1"/>
  <c r="J64" i="4" s="1"/>
  <c r="AT64" i="4"/>
  <c r="AR64" i="4"/>
  <c r="AP64" i="4"/>
  <c r="AA64" i="4"/>
  <c r="T64" i="4"/>
  <c r="K64" i="4"/>
  <c r="L64" i="4" s="1"/>
  <c r="E64" i="4"/>
  <c r="H63" i="4" s="1"/>
  <c r="I63" i="4" s="1"/>
  <c r="J63" i="4" s="1"/>
  <c r="AT63" i="4"/>
  <c r="AP63" i="4"/>
  <c r="AA63" i="4"/>
  <c r="K63" i="4"/>
  <c r="L63" i="4" s="1"/>
  <c r="E63" i="4"/>
  <c r="AT62" i="4"/>
  <c r="AP62" i="4"/>
  <c r="AA62" i="4"/>
  <c r="K62" i="4"/>
  <c r="L62" i="4" s="1"/>
  <c r="H62" i="4"/>
  <c r="I62" i="4" s="1"/>
  <c r="J62" i="4" s="1"/>
  <c r="E62" i="4"/>
  <c r="AT61" i="4"/>
  <c r="AS61" i="4"/>
  <c r="AP61" i="4"/>
  <c r="AA61" i="4"/>
  <c r="H61" i="4"/>
  <c r="I61" i="4" s="1"/>
  <c r="J61" i="4" s="1"/>
  <c r="E61" i="4"/>
  <c r="AT60" i="4"/>
  <c r="AS60" i="4"/>
  <c r="AR60" i="4"/>
  <c r="AP60" i="4"/>
  <c r="AA60" i="4"/>
  <c r="H60" i="4"/>
  <c r="I60" i="4" s="1"/>
  <c r="J60" i="4" s="1"/>
  <c r="E60" i="4"/>
  <c r="B60" i="4"/>
  <c r="AS67" i="4" s="1"/>
  <c r="AT59" i="4"/>
  <c r="AS59" i="4"/>
  <c r="AP59" i="4"/>
  <c r="AA59" i="4"/>
  <c r="T59" i="4"/>
  <c r="H59" i="4"/>
  <c r="I59" i="4" s="1"/>
  <c r="J59" i="4" s="1"/>
  <c r="E59" i="4"/>
  <c r="B59" i="4"/>
  <c r="T61" i="4" s="1"/>
  <c r="AT58" i="4"/>
  <c r="AS58" i="4"/>
  <c r="AP58" i="4"/>
  <c r="AA58" i="4"/>
  <c r="T58" i="4"/>
  <c r="H58" i="4"/>
  <c r="I58" i="4" s="1"/>
  <c r="J58" i="4" s="1"/>
  <c r="B58" i="4"/>
  <c r="K59" i="4" s="1"/>
  <c r="L59" i="4" s="1"/>
  <c r="E54" i="4"/>
  <c r="H53" i="4" s="1"/>
  <c r="I53" i="4" s="1"/>
  <c r="J53" i="4" s="1"/>
  <c r="AT53" i="4"/>
  <c r="AS53" i="4"/>
  <c r="AP53" i="4"/>
  <c r="AG53" i="4"/>
  <c r="AA53" i="4"/>
  <c r="K53" i="4"/>
  <c r="L53" i="4" s="1"/>
  <c r="R53" i="4" s="1"/>
  <c r="E53" i="4"/>
  <c r="AT52" i="4"/>
  <c r="AS52" i="4"/>
  <c r="AP52" i="4"/>
  <c r="AG52" i="4"/>
  <c r="AA52" i="4"/>
  <c r="T52" i="4"/>
  <c r="J52" i="4"/>
  <c r="I52" i="4"/>
  <c r="H52" i="4"/>
  <c r="E52" i="4"/>
  <c r="AT51" i="4"/>
  <c r="AR51" i="4"/>
  <c r="AP51" i="4"/>
  <c r="AG51" i="4"/>
  <c r="AA51" i="4"/>
  <c r="H51" i="4"/>
  <c r="I51" i="4" s="1"/>
  <c r="J51" i="4" s="1"/>
  <c r="E51" i="4"/>
  <c r="AT50" i="4"/>
  <c r="AS50" i="4"/>
  <c r="AP50" i="4"/>
  <c r="AG50" i="4"/>
  <c r="AA50" i="4"/>
  <c r="K50" i="4"/>
  <c r="L50" i="4" s="1"/>
  <c r="R50" i="4" s="1"/>
  <c r="I50" i="4"/>
  <c r="J50" i="4" s="1"/>
  <c r="H50" i="4"/>
  <c r="E50" i="4"/>
  <c r="AT49" i="4"/>
  <c r="AS49" i="4"/>
  <c r="AP49" i="4"/>
  <c r="AG49" i="4"/>
  <c r="AA49" i="4"/>
  <c r="T49" i="4"/>
  <c r="I49" i="4"/>
  <c r="J49" i="4" s="1"/>
  <c r="H49" i="4"/>
  <c r="E49" i="4"/>
  <c r="AT48" i="4"/>
  <c r="AP48" i="4"/>
  <c r="AG48" i="4"/>
  <c r="AA48" i="4"/>
  <c r="H48" i="4"/>
  <c r="I48" i="4" s="1"/>
  <c r="J48" i="4" s="1"/>
  <c r="E48" i="4"/>
  <c r="AT47" i="4"/>
  <c r="AS47" i="4"/>
  <c r="AR47" i="4"/>
  <c r="AP47" i="4"/>
  <c r="AG47" i="4"/>
  <c r="AA47" i="4"/>
  <c r="H47" i="4"/>
  <c r="I47" i="4" s="1"/>
  <c r="J47" i="4" s="1"/>
  <c r="E47" i="4"/>
  <c r="H46" i="4" s="1"/>
  <c r="I46" i="4" s="1"/>
  <c r="J46" i="4" s="1"/>
  <c r="AT46" i="4"/>
  <c r="AR46" i="4"/>
  <c r="AP46" i="4"/>
  <c r="AG46" i="4"/>
  <c r="AA46" i="4"/>
  <c r="E46" i="4"/>
  <c r="AT45" i="4"/>
  <c r="AP45" i="4"/>
  <c r="AG45" i="4"/>
  <c r="AA45" i="4"/>
  <c r="H45" i="4"/>
  <c r="I45" i="4" s="1"/>
  <c r="J45" i="4" s="1"/>
  <c r="E45" i="4"/>
  <c r="H44" i="4" s="1"/>
  <c r="I44" i="4" s="1"/>
  <c r="J44" i="4" s="1"/>
  <c r="AT44" i="4"/>
  <c r="AS44" i="4"/>
  <c r="AR44" i="4"/>
  <c r="AP44" i="4"/>
  <c r="AG44" i="4"/>
  <c r="AA44" i="4"/>
  <c r="E44" i="4"/>
  <c r="H43" i="4" s="1"/>
  <c r="I43" i="4" s="1"/>
  <c r="J43" i="4" s="1"/>
  <c r="B44" i="4"/>
  <c r="AS46" i="4" s="1"/>
  <c r="AT43" i="4"/>
  <c r="AS43" i="4"/>
  <c r="AP43" i="4"/>
  <c r="AG43" i="4"/>
  <c r="AA43" i="4"/>
  <c r="T43" i="4"/>
  <c r="E43" i="4"/>
  <c r="B43" i="4"/>
  <c r="T48" i="4" s="1"/>
  <c r="AT42" i="4"/>
  <c r="AS42" i="4"/>
  <c r="AR42" i="4"/>
  <c r="AP42" i="4"/>
  <c r="AG42" i="4"/>
  <c r="AA42" i="4"/>
  <c r="H42" i="4"/>
  <c r="I42" i="4" s="1"/>
  <c r="J42" i="4" s="1"/>
  <c r="B42" i="4"/>
  <c r="AR53" i="4" s="1"/>
  <c r="E38" i="4"/>
  <c r="H37" i="4" s="1"/>
  <c r="I37" i="4" s="1"/>
  <c r="J37" i="4" s="1"/>
  <c r="AT37" i="4"/>
  <c r="AP37" i="4"/>
  <c r="AA37" i="4"/>
  <c r="E37" i="4"/>
  <c r="AT36" i="4"/>
  <c r="AP36" i="4"/>
  <c r="AA36" i="4"/>
  <c r="T36" i="4"/>
  <c r="H36" i="4"/>
  <c r="I36" i="4" s="1"/>
  <c r="J36" i="4" s="1"/>
  <c r="E36" i="4"/>
  <c r="H35" i="4" s="1"/>
  <c r="I35" i="4" s="1"/>
  <c r="J35" i="4" s="1"/>
  <c r="AT35" i="4"/>
  <c r="AR35" i="4"/>
  <c r="AP35" i="4"/>
  <c r="AA35" i="4"/>
  <c r="E35" i="4"/>
  <c r="H34" i="4" s="1"/>
  <c r="I34" i="4" s="1"/>
  <c r="J34" i="4" s="1"/>
  <c r="AT34" i="4"/>
  <c r="AR34" i="4"/>
  <c r="AP34" i="4"/>
  <c r="AA34" i="4"/>
  <c r="T34" i="4"/>
  <c r="K34" i="4"/>
  <c r="L34" i="4" s="1"/>
  <c r="E34" i="4"/>
  <c r="H33" i="4" s="1"/>
  <c r="I33" i="4" s="1"/>
  <c r="J33" i="4" s="1"/>
  <c r="AT33" i="4"/>
  <c r="AP33" i="4"/>
  <c r="AA33" i="4"/>
  <c r="K33" i="4"/>
  <c r="L33" i="4" s="1"/>
  <c r="E33" i="4"/>
  <c r="H32" i="4" s="1"/>
  <c r="I32" i="4" s="1"/>
  <c r="J32" i="4" s="1"/>
  <c r="AT32" i="4"/>
  <c r="AP32" i="4"/>
  <c r="AA32" i="4"/>
  <c r="E32" i="4"/>
  <c r="H31" i="4" s="1"/>
  <c r="I31" i="4" s="1"/>
  <c r="J31" i="4" s="1"/>
  <c r="AT31" i="4"/>
  <c r="AR31" i="4"/>
  <c r="AP31" i="4"/>
  <c r="AA31" i="4"/>
  <c r="E31" i="4"/>
  <c r="H30" i="4" s="1"/>
  <c r="I30" i="4" s="1"/>
  <c r="J30" i="4" s="1"/>
  <c r="AT30" i="4"/>
  <c r="AR30" i="4"/>
  <c r="AP30" i="4"/>
  <c r="AA30" i="4"/>
  <c r="T30" i="4"/>
  <c r="E30" i="4"/>
  <c r="AT29" i="4"/>
  <c r="AR29" i="4"/>
  <c r="AP29" i="4"/>
  <c r="AA29" i="4"/>
  <c r="L29" i="4"/>
  <c r="H29" i="4"/>
  <c r="I29" i="4" s="1"/>
  <c r="J29" i="4" s="1"/>
  <c r="E29" i="4"/>
  <c r="H28" i="4" s="1"/>
  <c r="I28" i="4" s="1"/>
  <c r="J28" i="4" s="1"/>
  <c r="AT28" i="4"/>
  <c r="AP28" i="4"/>
  <c r="AA28" i="4"/>
  <c r="T28" i="4"/>
  <c r="K28" i="4"/>
  <c r="L28" i="4" s="1"/>
  <c r="E28" i="4"/>
  <c r="B28" i="4"/>
  <c r="AS37" i="4" s="1"/>
  <c r="AT27" i="4"/>
  <c r="AR27" i="4"/>
  <c r="AP27" i="4"/>
  <c r="AA27" i="4"/>
  <c r="I27" i="4"/>
  <c r="J27" i="4" s="1"/>
  <c r="H27" i="4"/>
  <c r="E27" i="4"/>
  <c r="H26" i="4" s="1"/>
  <c r="I26" i="4" s="1"/>
  <c r="B27" i="4"/>
  <c r="T35" i="4" s="1"/>
  <c r="AT26" i="4"/>
  <c r="AS26" i="4"/>
  <c r="AP26" i="4"/>
  <c r="AA26" i="4"/>
  <c r="T26" i="4"/>
  <c r="J26" i="4"/>
  <c r="B26" i="4"/>
  <c r="K29" i="4" s="1"/>
  <c r="E148" i="3"/>
  <c r="AW147" i="3"/>
  <c r="AS147" i="3"/>
  <c r="AG147" i="3"/>
  <c r="T147" i="3"/>
  <c r="H147" i="3"/>
  <c r="I147" i="3" s="1"/>
  <c r="J147" i="3" s="1"/>
  <c r="E147" i="3"/>
  <c r="H146" i="3" s="1"/>
  <c r="I146" i="3" s="1"/>
  <c r="J146" i="3" s="1"/>
  <c r="AW146" i="3"/>
  <c r="AV146" i="3"/>
  <c r="AS146" i="3"/>
  <c r="AG146" i="3"/>
  <c r="K146" i="3"/>
  <c r="L146" i="3" s="1"/>
  <c r="E146" i="3"/>
  <c r="H145" i="3" s="1"/>
  <c r="I145" i="3" s="1"/>
  <c r="J145" i="3" s="1"/>
  <c r="AW145" i="3"/>
  <c r="AS145" i="3"/>
  <c r="AG145" i="3"/>
  <c r="K145" i="3"/>
  <c r="L145" i="3" s="1"/>
  <c r="E145" i="3"/>
  <c r="AW144" i="3"/>
  <c r="AS144" i="3"/>
  <c r="AG144" i="3"/>
  <c r="J144" i="3"/>
  <c r="I144" i="3"/>
  <c r="H144" i="3"/>
  <c r="E144" i="3"/>
  <c r="AW143" i="3"/>
  <c r="AU143" i="3"/>
  <c r="AS143" i="3"/>
  <c r="AG143" i="3"/>
  <c r="H143" i="3"/>
  <c r="I143" i="3" s="1"/>
  <c r="J143" i="3" s="1"/>
  <c r="E143" i="3"/>
  <c r="H142" i="3" s="1"/>
  <c r="I142" i="3" s="1"/>
  <c r="J142" i="3" s="1"/>
  <c r="AW142" i="3"/>
  <c r="AU142" i="3"/>
  <c r="AS142" i="3"/>
  <c r="AG142" i="3"/>
  <c r="T142" i="3"/>
  <c r="K142" i="3"/>
  <c r="L142" i="3" s="1"/>
  <c r="E142" i="3"/>
  <c r="H141" i="3" s="1"/>
  <c r="I141" i="3" s="1"/>
  <c r="J141" i="3" s="1"/>
  <c r="AW141" i="3"/>
  <c r="AS141" i="3"/>
  <c r="AG141" i="3"/>
  <c r="K141" i="3"/>
  <c r="L141" i="3" s="1"/>
  <c r="E141" i="3"/>
  <c r="AW140" i="3"/>
  <c r="AS140" i="3"/>
  <c r="AG140" i="3"/>
  <c r="K140" i="3"/>
  <c r="L140" i="3" s="1"/>
  <c r="H140" i="3"/>
  <c r="I140" i="3" s="1"/>
  <c r="J140" i="3" s="1"/>
  <c r="E140" i="3"/>
  <c r="AW139" i="3"/>
  <c r="AV139" i="3"/>
  <c r="AS139" i="3"/>
  <c r="AG139" i="3"/>
  <c r="H139" i="3"/>
  <c r="I139" i="3" s="1"/>
  <c r="J139" i="3" s="1"/>
  <c r="E139" i="3"/>
  <c r="AW138" i="3"/>
  <c r="AV138" i="3"/>
  <c r="AS138" i="3"/>
  <c r="AG138" i="3"/>
  <c r="H138" i="3"/>
  <c r="I138" i="3" s="1"/>
  <c r="J138" i="3" s="1"/>
  <c r="E138" i="3"/>
  <c r="B138" i="3"/>
  <c r="AV145" i="3" s="1"/>
  <c r="AW137" i="3"/>
  <c r="AV137" i="3"/>
  <c r="AS137" i="3"/>
  <c r="AG137" i="3"/>
  <c r="H137" i="3"/>
  <c r="I137" i="3" s="1"/>
  <c r="J137" i="3" s="1"/>
  <c r="E137" i="3"/>
  <c r="B137" i="3"/>
  <c r="T143" i="3" s="1"/>
  <c r="AW136" i="3"/>
  <c r="AV136" i="3"/>
  <c r="AS136" i="3"/>
  <c r="AG136" i="3"/>
  <c r="T136" i="3"/>
  <c r="I136" i="3"/>
  <c r="J136" i="3" s="1"/>
  <c r="H136" i="3"/>
  <c r="B136" i="3"/>
  <c r="AU138" i="3" s="1"/>
  <c r="E133" i="3"/>
  <c r="H132" i="3" s="1"/>
  <c r="I132" i="3" s="1"/>
  <c r="J132" i="3" s="1"/>
  <c r="AZ132" i="3"/>
  <c r="AW132" i="3"/>
  <c r="AS132" i="3"/>
  <c r="AG132" i="3"/>
  <c r="K132" i="3"/>
  <c r="L132" i="3" s="1"/>
  <c r="E132" i="3"/>
  <c r="H131" i="3" s="1"/>
  <c r="I131" i="3" s="1"/>
  <c r="J131" i="3" s="1"/>
  <c r="AZ131" i="3"/>
  <c r="AW131" i="3"/>
  <c r="AS131" i="3"/>
  <c r="AG131" i="3"/>
  <c r="E131" i="3"/>
  <c r="AZ130" i="3"/>
  <c r="AW130" i="3"/>
  <c r="AV130" i="3"/>
  <c r="AS130" i="3"/>
  <c r="AG130" i="3"/>
  <c r="H130" i="3"/>
  <c r="I130" i="3" s="1"/>
  <c r="J130" i="3" s="1"/>
  <c r="E130" i="3"/>
  <c r="AZ129" i="3"/>
  <c r="AW129" i="3"/>
  <c r="AS129" i="3"/>
  <c r="AG129" i="3"/>
  <c r="T129" i="3"/>
  <c r="I129" i="3"/>
  <c r="J129" i="3" s="1"/>
  <c r="H129" i="3"/>
  <c r="E129" i="3"/>
  <c r="AZ128" i="3"/>
  <c r="AW128" i="3"/>
  <c r="AV128" i="3"/>
  <c r="AS128" i="3"/>
  <c r="AG128" i="3"/>
  <c r="H128" i="3"/>
  <c r="I128" i="3" s="1"/>
  <c r="J128" i="3" s="1"/>
  <c r="E128" i="3"/>
  <c r="AZ127" i="3"/>
  <c r="AW127" i="3"/>
  <c r="AS127" i="3"/>
  <c r="AG127" i="3"/>
  <c r="H127" i="3"/>
  <c r="I127" i="3" s="1"/>
  <c r="J127" i="3" s="1"/>
  <c r="E127" i="3"/>
  <c r="AZ126" i="3"/>
  <c r="AW126" i="3"/>
  <c r="AS126" i="3"/>
  <c r="AG126" i="3"/>
  <c r="T126" i="3"/>
  <c r="R126" i="3"/>
  <c r="K126" i="3"/>
  <c r="L126" i="3" s="1"/>
  <c r="I126" i="3"/>
  <c r="J126" i="3" s="1"/>
  <c r="H126" i="3"/>
  <c r="E126" i="3"/>
  <c r="AZ125" i="3"/>
  <c r="AW125" i="3"/>
  <c r="AV125" i="3"/>
  <c r="AS125" i="3"/>
  <c r="AG125" i="3"/>
  <c r="K125" i="3"/>
  <c r="L125" i="3" s="1"/>
  <c r="I125" i="3"/>
  <c r="J125" i="3" s="1"/>
  <c r="H125" i="3"/>
  <c r="E125" i="3"/>
  <c r="H124" i="3" s="1"/>
  <c r="I124" i="3" s="1"/>
  <c r="J124" i="3" s="1"/>
  <c r="AZ124" i="3"/>
  <c r="AW124" i="3"/>
  <c r="AV124" i="3"/>
  <c r="AS124" i="3"/>
  <c r="AG124" i="3"/>
  <c r="E124" i="3"/>
  <c r="AZ123" i="3"/>
  <c r="AW123" i="3"/>
  <c r="AU123" i="3"/>
  <c r="AS123" i="3"/>
  <c r="AG123" i="3"/>
  <c r="I123" i="3"/>
  <c r="J123" i="3" s="1"/>
  <c r="H123" i="3"/>
  <c r="E123" i="3"/>
  <c r="H122" i="3" s="1"/>
  <c r="I122" i="3" s="1"/>
  <c r="J122" i="3" s="1"/>
  <c r="B123" i="3"/>
  <c r="AV127" i="3" s="1"/>
  <c r="AZ122" i="3"/>
  <c r="AW122" i="3"/>
  <c r="AS122" i="3"/>
  <c r="AG122" i="3"/>
  <c r="E122" i="3"/>
  <c r="B122" i="3"/>
  <c r="T123" i="3" s="1"/>
  <c r="AZ121" i="3"/>
  <c r="AW121" i="3"/>
  <c r="AV121" i="3"/>
  <c r="AS121" i="3"/>
  <c r="AG121" i="3"/>
  <c r="T121" i="3"/>
  <c r="H121" i="3"/>
  <c r="I121" i="3" s="1"/>
  <c r="J121" i="3" s="1"/>
  <c r="B121" i="3"/>
  <c r="AU130" i="3" s="1"/>
  <c r="E117" i="3"/>
  <c r="AW116" i="3"/>
  <c r="AS116" i="3"/>
  <c r="AG116" i="3"/>
  <c r="I116" i="3"/>
  <c r="J116" i="3" s="1"/>
  <c r="H116" i="3"/>
  <c r="E116" i="3"/>
  <c r="H115" i="3" s="1"/>
  <c r="I115" i="3" s="1"/>
  <c r="J115" i="3" s="1"/>
  <c r="AW115" i="3"/>
  <c r="AS115" i="3"/>
  <c r="AG115" i="3"/>
  <c r="E115" i="3"/>
  <c r="H114" i="3" s="1"/>
  <c r="I114" i="3" s="1"/>
  <c r="J114" i="3" s="1"/>
  <c r="AW114" i="3"/>
  <c r="AS114" i="3"/>
  <c r="AG114" i="3"/>
  <c r="E114" i="3"/>
  <c r="AW113" i="3"/>
  <c r="AV113" i="3"/>
  <c r="AS113" i="3"/>
  <c r="AG113" i="3"/>
  <c r="H113" i="3"/>
  <c r="I113" i="3" s="1"/>
  <c r="J113" i="3" s="1"/>
  <c r="E113" i="3"/>
  <c r="AW112" i="3"/>
  <c r="AV112" i="3"/>
  <c r="AS112" i="3"/>
  <c r="AG112" i="3"/>
  <c r="H112" i="3"/>
  <c r="I112" i="3" s="1"/>
  <c r="J112" i="3" s="1"/>
  <c r="E112" i="3"/>
  <c r="AW111" i="3"/>
  <c r="AS111" i="3"/>
  <c r="AG111" i="3"/>
  <c r="H111" i="3"/>
  <c r="I111" i="3" s="1"/>
  <c r="J111" i="3" s="1"/>
  <c r="E111" i="3"/>
  <c r="H110" i="3" s="1"/>
  <c r="I110" i="3" s="1"/>
  <c r="J110" i="3" s="1"/>
  <c r="AW110" i="3"/>
  <c r="AS110" i="3"/>
  <c r="AG110" i="3"/>
  <c r="E110" i="3"/>
  <c r="H109" i="3" s="1"/>
  <c r="I109" i="3" s="1"/>
  <c r="J109" i="3" s="1"/>
  <c r="AW109" i="3"/>
  <c r="AV109" i="3"/>
  <c r="AS109" i="3"/>
  <c r="AG109" i="3"/>
  <c r="E109" i="3"/>
  <c r="H108" i="3" s="1"/>
  <c r="I108" i="3" s="1"/>
  <c r="J108" i="3" s="1"/>
  <c r="AW108" i="3"/>
  <c r="AS108" i="3"/>
  <c r="AG108" i="3"/>
  <c r="E108" i="3"/>
  <c r="AW107" i="3"/>
  <c r="AV107" i="3"/>
  <c r="AS107" i="3"/>
  <c r="AG107" i="3"/>
  <c r="H107" i="3"/>
  <c r="I107" i="3" s="1"/>
  <c r="J107" i="3" s="1"/>
  <c r="E107" i="3"/>
  <c r="H106" i="3" s="1"/>
  <c r="I106" i="3" s="1"/>
  <c r="J106" i="3" s="1"/>
  <c r="B107" i="3"/>
  <c r="AV108" i="3" s="1"/>
  <c r="AW106" i="3"/>
  <c r="AS106" i="3"/>
  <c r="AG106" i="3"/>
  <c r="E106" i="3"/>
  <c r="B106" i="3"/>
  <c r="T105" i="3" s="1"/>
  <c r="AW105" i="3"/>
  <c r="AV105" i="3"/>
  <c r="AU105" i="3"/>
  <c r="AS105" i="3"/>
  <c r="AG105" i="3"/>
  <c r="I105" i="3"/>
  <c r="J105" i="3" s="1"/>
  <c r="H105" i="3"/>
  <c r="B105" i="3"/>
  <c r="E101" i="3"/>
  <c r="H100" i="3" s="1"/>
  <c r="I100" i="3" s="1"/>
  <c r="J100" i="3" s="1"/>
  <c r="AM100" i="3"/>
  <c r="AL100" i="3"/>
  <c r="E100" i="3"/>
  <c r="AM99" i="3"/>
  <c r="I99" i="3"/>
  <c r="J99" i="3" s="1"/>
  <c r="H99" i="3"/>
  <c r="E99" i="3"/>
  <c r="AM98" i="3"/>
  <c r="H98" i="3"/>
  <c r="I98" i="3" s="1"/>
  <c r="J98" i="3" s="1"/>
  <c r="E98" i="3"/>
  <c r="H97" i="3" s="1"/>
  <c r="I97" i="3" s="1"/>
  <c r="J97" i="3" s="1"/>
  <c r="AM97" i="3"/>
  <c r="AL97" i="3"/>
  <c r="T97" i="3"/>
  <c r="E97" i="3"/>
  <c r="AM96" i="3"/>
  <c r="AL96" i="3"/>
  <c r="H96" i="3"/>
  <c r="I96" i="3" s="1"/>
  <c r="J96" i="3" s="1"/>
  <c r="E96" i="3"/>
  <c r="AM95" i="3"/>
  <c r="AL95" i="3"/>
  <c r="H95" i="3"/>
  <c r="I95" i="3" s="1"/>
  <c r="J95" i="3" s="1"/>
  <c r="E95" i="3"/>
  <c r="AM94" i="3"/>
  <c r="H94" i="3"/>
  <c r="I94" i="3" s="1"/>
  <c r="J94" i="3" s="1"/>
  <c r="E94" i="3"/>
  <c r="H93" i="3" s="1"/>
  <c r="I93" i="3" s="1"/>
  <c r="J93" i="3" s="1"/>
  <c r="AM93" i="3"/>
  <c r="K93" i="3"/>
  <c r="L93" i="3" s="1"/>
  <c r="E93" i="3"/>
  <c r="AM92" i="3"/>
  <c r="H92" i="3"/>
  <c r="I92" i="3" s="1"/>
  <c r="J92" i="3" s="1"/>
  <c r="E92" i="3"/>
  <c r="H91" i="3" s="1"/>
  <c r="I91" i="3" s="1"/>
  <c r="J91" i="3" s="1"/>
  <c r="AM91" i="3"/>
  <c r="E91" i="3"/>
  <c r="H90" i="3" s="1"/>
  <c r="I90" i="3" s="1"/>
  <c r="J90" i="3" s="1"/>
  <c r="B91" i="3"/>
  <c r="AL94" i="3" s="1"/>
  <c r="AM90" i="3"/>
  <c r="AL90" i="3"/>
  <c r="T90" i="3"/>
  <c r="E90" i="3"/>
  <c r="B90" i="3"/>
  <c r="AM89" i="3"/>
  <c r="AK89" i="3"/>
  <c r="I89" i="3"/>
  <c r="J89" i="3" s="1"/>
  <c r="H89" i="3"/>
  <c r="B89" i="3"/>
  <c r="AK93" i="3" s="1"/>
  <c r="E85" i="3"/>
  <c r="AT84" i="3"/>
  <c r="AP84" i="3"/>
  <c r="AA84" i="3"/>
  <c r="K84" i="3"/>
  <c r="I84" i="3"/>
  <c r="J84" i="3" s="1"/>
  <c r="H84" i="3"/>
  <c r="E84" i="3"/>
  <c r="AT83" i="3"/>
  <c r="AP83" i="3"/>
  <c r="AA83" i="3"/>
  <c r="K83" i="3"/>
  <c r="H83" i="3"/>
  <c r="I83" i="3" s="1"/>
  <c r="J83" i="3" s="1"/>
  <c r="E83" i="3"/>
  <c r="AT82" i="3"/>
  <c r="AS82" i="3"/>
  <c r="AP82" i="3"/>
  <c r="AA82" i="3"/>
  <c r="H82" i="3"/>
  <c r="I82" i="3" s="1"/>
  <c r="J82" i="3" s="1"/>
  <c r="E82" i="3"/>
  <c r="AT81" i="3"/>
  <c r="AS81" i="3"/>
  <c r="AP81" i="3"/>
  <c r="AA81" i="3"/>
  <c r="H81" i="3"/>
  <c r="I81" i="3" s="1"/>
  <c r="J81" i="3" s="1"/>
  <c r="E81" i="3"/>
  <c r="AT80" i="3"/>
  <c r="AR80" i="3"/>
  <c r="AP80" i="3"/>
  <c r="AA80" i="3"/>
  <c r="H80" i="3"/>
  <c r="I80" i="3" s="1"/>
  <c r="J80" i="3" s="1"/>
  <c r="E80" i="3"/>
  <c r="H79" i="3" s="1"/>
  <c r="I79" i="3" s="1"/>
  <c r="J79" i="3" s="1"/>
  <c r="AT79" i="3"/>
  <c r="AP79" i="3"/>
  <c r="AA79" i="3"/>
  <c r="K79" i="3"/>
  <c r="L79" i="3" s="1"/>
  <c r="E79" i="3"/>
  <c r="AT78" i="3"/>
  <c r="AS78" i="3"/>
  <c r="AP78" i="3"/>
  <c r="AA78" i="3"/>
  <c r="H78" i="3"/>
  <c r="I78" i="3" s="1"/>
  <c r="J78" i="3" s="1"/>
  <c r="E78" i="3"/>
  <c r="AT77" i="3"/>
  <c r="AS77" i="3"/>
  <c r="AP77" i="3"/>
  <c r="AA77" i="3"/>
  <c r="K77" i="3"/>
  <c r="I77" i="3"/>
  <c r="J77" i="3" s="1"/>
  <c r="H77" i="3"/>
  <c r="E77" i="3"/>
  <c r="AT76" i="3"/>
  <c r="AS76" i="3"/>
  <c r="AP76" i="3"/>
  <c r="AA76" i="3"/>
  <c r="H76" i="3"/>
  <c r="I76" i="3" s="1"/>
  <c r="J76" i="3" s="1"/>
  <c r="E76" i="3"/>
  <c r="AT75" i="3"/>
  <c r="AP75" i="3"/>
  <c r="AA75" i="3"/>
  <c r="H75" i="3"/>
  <c r="I75" i="3" s="1"/>
  <c r="J75" i="3" s="1"/>
  <c r="E75" i="3"/>
  <c r="B75" i="3"/>
  <c r="AS84" i="3" s="1"/>
  <c r="AT74" i="3"/>
  <c r="AS74" i="3"/>
  <c r="AP74" i="3"/>
  <c r="AA74" i="3"/>
  <c r="H74" i="3"/>
  <c r="I74" i="3" s="1"/>
  <c r="J74" i="3" s="1"/>
  <c r="E74" i="3"/>
  <c r="B74" i="3"/>
  <c r="AT73" i="3"/>
  <c r="AS73" i="3"/>
  <c r="AP73" i="3"/>
  <c r="AA73" i="3"/>
  <c r="K73" i="3"/>
  <c r="L73" i="3" s="1"/>
  <c r="R73" i="3" s="1"/>
  <c r="I73" i="3"/>
  <c r="J73" i="3" s="1"/>
  <c r="H73" i="3"/>
  <c r="B73" i="3"/>
  <c r="AR81" i="3" s="1"/>
  <c r="E70" i="3"/>
  <c r="H69" i="3" s="1"/>
  <c r="I69" i="3" s="1"/>
  <c r="J69" i="3" s="1"/>
  <c r="AT69" i="3"/>
  <c r="AP69" i="3"/>
  <c r="AA69" i="3"/>
  <c r="E69" i="3"/>
  <c r="AT68" i="3"/>
  <c r="AP68" i="3"/>
  <c r="AA68" i="3"/>
  <c r="H68" i="3"/>
  <c r="I68" i="3" s="1"/>
  <c r="J68" i="3" s="1"/>
  <c r="E68" i="3"/>
  <c r="AT67" i="3"/>
  <c r="AP67" i="3"/>
  <c r="AA67" i="3"/>
  <c r="I67" i="3"/>
  <c r="J67" i="3" s="1"/>
  <c r="H67" i="3"/>
  <c r="E67" i="3"/>
  <c r="AT66" i="3"/>
  <c r="AP66" i="3"/>
  <c r="AA66" i="3"/>
  <c r="I66" i="3"/>
  <c r="J66" i="3" s="1"/>
  <c r="H66" i="3"/>
  <c r="E66" i="3"/>
  <c r="H65" i="3" s="1"/>
  <c r="I65" i="3" s="1"/>
  <c r="J65" i="3" s="1"/>
  <c r="AT65" i="3"/>
  <c r="AP65" i="3"/>
  <c r="AA65" i="3"/>
  <c r="E65" i="3"/>
  <c r="AT64" i="3"/>
  <c r="AP64" i="3"/>
  <c r="AA64" i="3"/>
  <c r="I64" i="3"/>
  <c r="J64" i="3" s="1"/>
  <c r="H64" i="3"/>
  <c r="E64" i="3"/>
  <c r="H63" i="3" s="1"/>
  <c r="I63" i="3" s="1"/>
  <c r="J63" i="3" s="1"/>
  <c r="AT63" i="3"/>
  <c r="AP63" i="3"/>
  <c r="AA63" i="3"/>
  <c r="T63" i="3"/>
  <c r="K63" i="3"/>
  <c r="L63" i="3" s="1"/>
  <c r="R63" i="3" s="1"/>
  <c r="E63" i="3"/>
  <c r="AT62" i="3"/>
  <c r="AR62" i="3"/>
  <c r="AP62" i="3"/>
  <c r="AA62" i="3"/>
  <c r="T62" i="3"/>
  <c r="H62" i="3"/>
  <c r="I62" i="3" s="1"/>
  <c r="J62" i="3" s="1"/>
  <c r="E62" i="3"/>
  <c r="H61" i="3" s="1"/>
  <c r="I61" i="3" s="1"/>
  <c r="J61" i="3" s="1"/>
  <c r="AT61" i="3"/>
  <c r="AR61" i="3"/>
  <c r="AP61" i="3"/>
  <c r="AA61" i="3"/>
  <c r="K61" i="3"/>
  <c r="L61" i="3" s="1"/>
  <c r="E61" i="3"/>
  <c r="AT60" i="3"/>
  <c r="AS60" i="3"/>
  <c r="AP60" i="3"/>
  <c r="AA60" i="3"/>
  <c r="T60" i="3"/>
  <c r="K60" i="3"/>
  <c r="L60" i="3" s="1"/>
  <c r="H60" i="3"/>
  <c r="I60" i="3" s="1"/>
  <c r="J60" i="3" s="1"/>
  <c r="E60" i="3"/>
  <c r="H59" i="3" s="1"/>
  <c r="I59" i="3" s="1"/>
  <c r="J59" i="3" s="1"/>
  <c r="B60" i="3"/>
  <c r="AS63" i="3" s="1"/>
  <c r="AT59" i="3"/>
  <c r="AR59" i="3"/>
  <c r="AP59" i="3"/>
  <c r="AA59" i="3"/>
  <c r="R59" i="3"/>
  <c r="L59" i="3"/>
  <c r="K59" i="3"/>
  <c r="E59" i="3"/>
  <c r="H58" i="3" s="1"/>
  <c r="I58" i="3" s="1"/>
  <c r="J58" i="3" s="1"/>
  <c r="B59" i="3"/>
  <c r="T59" i="3" s="1"/>
  <c r="AT58" i="3"/>
  <c r="AS58" i="3"/>
  <c r="AP58" i="3"/>
  <c r="AA58" i="3"/>
  <c r="T58" i="3"/>
  <c r="B58" i="3"/>
  <c r="AR65" i="3" s="1"/>
  <c r="E54" i="3"/>
  <c r="AT53" i="3"/>
  <c r="AP53" i="3"/>
  <c r="AG53" i="3"/>
  <c r="AA53" i="3"/>
  <c r="K53" i="3"/>
  <c r="L53" i="3" s="1"/>
  <c r="I53" i="3"/>
  <c r="J53" i="3" s="1"/>
  <c r="H53" i="3"/>
  <c r="E53" i="3"/>
  <c r="H52" i="3" s="1"/>
  <c r="I52" i="3" s="1"/>
  <c r="J52" i="3" s="1"/>
  <c r="AT52" i="3"/>
  <c r="AP52" i="3"/>
  <c r="AG52" i="3"/>
  <c r="AA52" i="3"/>
  <c r="E52" i="3"/>
  <c r="H51" i="3" s="1"/>
  <c r="I51" i="3" s="1"/>
  <c r="J51" i="3" s="1"/>
  <c r="AT51" i="3"/>
  <c r="AP51" i="3"/>
  <c r="AG51" i="3"/>
  <c r="AA51" i="3"/>
  <c r="K51" i="3"/>
  <c r="L51" i="3" s="1"/>
  <c r="E51" i="3"/>
  <c r="H50" i="3" s="1"/>
  <c r="I50" i="3" s="1"/>
  <c r="J50" i="3" s="1"/>
  <c r="AT50" i="3"/>
  <c r="AP50" i="3"/>
  <c r="AG50" i="3"/>
  <c r="AA50" i="3"/>
  <c r="K50" i="3"/>
  <c r="L50" i="3" s="1"/>
  <c r="E50" i="3"/>
  <c r="AT49" i="3"/>
  <c r="AP49" i="3"/>
  <c r="AG49" i="3"/>
  <c r="AA49" i="3"/>
  <c r="H49" i="3"/>
  <c r="I49" i="3" s="1"/>
  <c r="J49" i="3" s="1"/>
  <c r="E49" i="3"/>
  <c r="H48" i="3" s="1"/>
  <c r="I48" i="3" s="1"/>
  <c r="J48" i="3" s="1"/>
  <c r="AT48" i="3"/>
  <c r="AP48" i="3"/>
  <c r="AG48" i="3"/>
  <c r="AA48" i="3"/>
  <c r="E48" i="3"/>
  <c r="AT47" i="3"/>
  <c r="AP47" i="3"/>
  <c r="AG47" i="3"/>
  <c r="AA47" i="3"/>
  <c r="H47" i="3"/>
  <c r="I47" i="3" s="1"/>
  <c r="J47" i="3" s="1"/>
  <c r="E47" i="3"/>
  <c r="AT46" i="3"/>
  <c r="AP46" i="3"/>
  <c r="AG46" i="3"/>
  <c r="AA46" i="3"/>
  <c r="H46" i="3"/>
  <c r="I46" i="3" s="1"/>
  <c r="J46" i="3" s="1"/>
  <c r="E46" i="3"/>
  <c r="AT45" i="3"/>
  <c r="AP45" i="3"/>
  <c r="AG45" i="3"/>
  <c r="AA45" i="3"/>
  <c r="H45" i="3"/>
  <c r="I45" i="3" s="1"/>
  <c r="J45" i="3" s="1"/>
  <c r="E45" i="3"/>
  <c r="AT44" i="3"/>
  <c r="AP44" i="3"/>
  <c r="AG44" i="3"/>
  <c r="AA44" i="3"/>
  <c r="J44" i="3"/>
  <c r="H44" i="3"/>
  <c r="I44" i="3" s="1"/>
  <c r="E44" i="3"/>
  <c r="B44" i="3"/>
  <c r="AS46" i="3" s="1"/>
  <c r="AT43" i="3"/>
  <c r="AP43" i="3"/>
  <c r="AG43" i="3"/>
  <c r="AA43" i="3"/>
  <c r="H43" i="3"/>
  <c r="I43" i="3" s="1"/>
  <c r="J43" i="3" s="1"/>
  <c r="E43" i="3"/>
  <c r="B43" i="3"/>
  <c r="T48" i="3" s="1"/>
  <c r="AT42" i="3"/>
  <c r="AS42" i="3"/>
  <c r="AP42" i="3"/>
  <c r="AG42" i="3"/>
  <c r="AA42" i="3"/>
  <c r="K42" i="3"/>
  <c r="L42" i="3" s="1"/>
  <c r="H42" i="3"/>
  <c r="I42" i="3" s="1"/>
  <c r="J42" i="3" s="1"/>
  <c r="B42" i="3"/>
  <c r="AR53" i="3" s="1"/>
  <c r="E38" i="3"/>
  <c r="H37" i="3" s="1"/>
  <c r="I37" i="3" s="1"/>
  <c r="J37" i="3" s="1"/>
  <c r="AT37" i="3"/>
  <c r="AP37" i="3"/>
  <c r="AA37" i="3"/>
  <c r="E37" i="3"/>
  <c r="AT36" i="3"/>
  <c r="AP36" i="3"/>
  <c r="AA36" i="3"/>
  <c r="I36" i="3"/>
  <c r="J36" i="3" s="1"/>
  <c r="H36" i="3"/>
  <c r="E36" i="3"/>
  <c r="H35" i="3" s="1"/>
  <c r="I35" i="3" s="1"/>
  <c r="J35" i="3" s="1"/>
  <c r="AT35" i="3"/>
  <c r="AP35" i="3"/>
  <c r="AA35" i="3"/>
  <c r="E35" i="3"/>
  <c r="AT34" i="3"/>
  <c r="AP34" i="3"/>
  <c r="AA34" i="3"/>
  <c r="I34" i="3"/>
  <c r="J34" i="3" s="1"/>
  <c r="H34" i="3"/>
  <c r="E34" i="3"/>
  <c r="H33" i="3" s="1"/>
  <c r="I33" i="3" s="1"/>
  <c r="J33" i="3" s="1"/>
  <c r="AT33" i="3"/>
  <c r="AP33" i="3"/>
  <c r="AA33" i="3"/>
  <c r="T33" i="3"/>
  <c r="E33" i="3"/>
  <c r="H32" i="3" s="1"/>
  <c r="I32" i="3" s="1"/>
  <c r="J32" i="3" s="1"/>
  <c r="AT32" i="3"/>
  <c r="AP32" i="3"/>
  <c r="AA32" i="3"/>
  <c r="E32" i="3"/>
  <c r="AT31" i="3"/>
  <c r="AP31" i="3"/>
  <c r="AA31" i="3"/>
  <c r="H31" i="3"/>
  <c r="I31" i="3" s="1"/>
  <c r="J31" i="3" s="1"/>
  <c r="E31" i="3"/>
  <c r="AT30" i="3"/>
  <c r="AP30" i="3"/>
  <c r="AA30" i="3"/>
  <c r="J30" i="3"/>
  <c r="H30" i="3"/>
  <c r="I30" i="3" s="1"/>
  <c r="E30" i="3"/>
  <c r="AT29" i="3"/>
  <c r="AP29" i="3"/>
  <c r="AA29" i="3"/>
  <c r="H29" i="3"/>
  <c r="I29" i="3" s="1"/>
  <c r="J29" i="3" s="1"/>
  <c r="E29" i="3"/>
  <c r="AT28" i="3"/>
  <c r="AR28" i="3"/>
  <c r="AP28" i="3"/>
  <c r="AA28" i="3"/>
  <c r="T28" i="3"/>
  <c r="H28" i="3"/>
  <c r="I28" i="3" s="1"/>
  <c r="J28" i="3" s="1"/>
  <c r="E28" i="3"/>
  <c r="H27" i="3" s="1"/>
  <c r="I27" i="3" s="1"/>
  <c r="J27" i="3" s="1"/>
  <c r="B28" i="3"/>
  <c r="AS37" i="3" s="1"/>
  <c r="AT27" i="3"/>
  <c r="AR27" i="3"/>
  <c r="AP27" i="3"/>
  <c r="AA27" i="3"/>
  <c r="E27" i="3"/>
  <c r="H26" i="3" s="1"/>
  <c r="I26" i="3" s="1"/>
  <c r="J26" i="3" s="1"/>
  <c r="B27" i="3"/>
  <c r="T35" i="3" s="1"/>
  <c r="AT26" i="3"/>
  <c r="AP26" i="3"/>
  <c r="AA26" i="3"/>
  <c r="T26" i="3"/>
  <c r="B26" i="3"/>
  <c r="K29" i="3" s="1"/>
  <c r="L29" i="3" s="1"/>
  <c r="E148" i="2"/>
  <c r="AW147" i="2"/>
  <c r="AS147" i="2"/>
  <c r="AG147" i="2"/>
  <c r="I147" i="2"/>
  <c r="J147" i="2" s="1"/>
  <c r="H147" i="2"/>
  <c r="E147" i="2"/>
  <c r="AW146" i="2"/>
  <c r="AV146" i="2"/>
  <c r="AS146" i="2"/>
  <c r="AG146" i="2"/>
  <c r="I146" i="2"/>
  <c r="J146" i="2" s="1"/>
  <c r="H146" i="2"/>
  <c r="E146" i="2"/>
  <c r="H145" i="2" s="1"/>
  <c r="I145" i="2" s="1"/>
  <c r="J145" i="2" s="1"/>
  <c r="AW145" i="2"/>
  <c r="AS145" i="2"/>
  <c r="AG145" i="2"/>
  <c r="T145" i="2"/>
  <c r="E145" i="2"/>
  <c r="AW144" i="2"/>
  <c r="AS144" i="2"/>
  <c r="AG144" i="2"/>
  <c r="H144" i="2"/>
  <c r="I144" i="2" s="1"/>
  <c r="J144" i="2" s="1"/>
  <c r="E144" i="2"/>
  <c r="AW143" i="2"/>
  <c r="AS143" i="2"/>
  <c r="AG143" i="2"/>
  <c r="J143" i="2"/>
  <c r="I143" i="2"/>
  <c r="H143" i="2"/>
  <c r="E143" i="2"/>
  <c r="AW142" i="2"/>
  <c r="AS142" i="2"/>
  <c r="AG142" i="2"/>
  <c r="I142" i="2"/>
  <c r="J142" i="2" s="1"/>
  <c r="H142" i="2"/>
  <c r="E142" i="2"/>
  <c r="H141" i="2" s="1"/>
  <c r="I141" i="2" s="1"/>
  <c r="J141" i="2" s="1"/>
  <c r="AW141" i="2"/>
  <c r="AS141" i="2"/>
  <c r="AG141" i="2"/>
  <c r="T141" i="2"/>
  <c r="E141" i="2"/>
  <c r="H140" i="2" s="1"/>
  <c r="I140" i="2" s="1"/>
  <c r="J140" i="2" s="1"/>
  <c r="AW140" i="2"/>
  <c r="AS140" i="2"/>
  <c r="AG140" i="2"/>
  <c r="E140" i="2"/>
  <c r="H139" i="2" s="1"/>
  <c r="I139" i="2" s="1"/>
  <c r="J139" i="2" s="1"/>
  <c r="AW139" i="2"/>
  <c r="AS139" i="2"/>
  <c r="AG139" i="2"/>
  <c r="K139" i="2"/>
  <c r="L139" i="2" s="1"/>
  <c r="E139" i="2"/>
  <c r="AW138" i="2"/>
  <c r="AS138" i="2"/>
  <c r="AG138" i="2"/>
  <c r="J138" i="2"/>
  <c r="I138" i="2"/>
  <c r="H138" i="2"/>
  <c r="E138" i="2"/>
  <c r="H137" i="2" s="1"/>
  <c r="I137" i="2" s="1"/>
  <c r="J137" i="2" s="1"/>
  <c r="B138" i="2"/>
  <c r="AV145" i="2" s="1"/>
  <c r="AW137" i="2"/>
  <c r="AS137" i="2"/>
  <c r="AG137" i="2"/>
  <c r="E137" i="2"/>
  <c r="B137" i="2"/>
  <c r="T143" i="2" s="1"/>
  <c r="AW136" i="2"/>
  <c r="AV136" i="2"/>
  <c r="AS136" i="2"/>
  <c r="AG136" i="2"/>
  <c r="K136" i="2"/>
  <c r="L136" i="2" s="1"/>
  <c r="I136" i="2"/>
  <c r="J136" i="2" s="1"/>
  <c r="H136" i="2"/>
  <c r="B136" i="2"/>
  <c r="AU138" i="2" s="1"/>
  <c r="E133" i="2"/>
  <c r="AZ132" i="2"/>
  <c r="AW132" i="2"/>
  <c r="AS132" i="2"/>
  <c r="AG132" i="2"/>
  <c r="T132" i="2"/>
  <c r="I132" i="2"/>
  <c r="J132" i="2" s="1"/>
  <c r="H132" i="2"/>
  <c r="E132" i="2"/>
  <c r="AZ131" i="2"/>
  <c r="AW131" i="2"/>
  <c r="AV131" i="2"/>
  <c r="AS131" i="2"/>
  <c r="AG131" i="2"/>
  <c r="I131" i="2"/>
  <c r="J131" i="2" s="1"/>
  <c r="H131" i="2"/>
  <c r="E131" i="2"/>
  <c r="AZ130" i="2"/>
  <c r="AW130" i="2"/>
  <c r="AS130" i="2"/>
  <c r="AG130" i="2"/>
  <c r="J130" i="2"/>
  <c r="H130" i="2"/>
  <c r="I130" i="2" s="1"/>
  <c r="E130" i="2"/>
  <c r="AZ129" i="2"/>
  <c r="AW129" i="2"/>
  <c r="AS129" i="2"/>
  <c r="AG129" i="2"/>
  <c r="H129" i="2"/>
  <c r="I129" i="2" s="1"/>
  <c r="J129" i="2" s="1"/>
  <c r="E129" i="2"/>
  <c r="H128" i="2" s="1"/>
  <c r="I128" i="2" s="1"/>
  <c r="J128" i="2" s="1"/>
  <c r="AZ128" i="2"/>
  <c r="AW128" i="2"/>
  <c r="AS128" i="2"/>
  <c r="AG128" i="2"/>
  <c r="K128" i="2"/>
  <c r="L128" i="2" s="1"/>
  <c r="E128" i="2"/>
  <c r="AZ127" i="2"/>
  <c r="AW127" i="2"/>
  <c r="AS127" i="2"/>
  <c r="AG127" i="2"/>
  <c r="H127" i="2"/>
  <c r="I127" i="2" s="1"/>
  <c r="J127" i="2" s="1"/>
  <c r="E127" i="2"/>
  <c r="AZ126" i="2"/>
  <c r="AW126" i="2"/>
  <c r="AU126" i="2"/>
  <c r="AS126" i="2"/>
  <c r="AG126" i="2"/>
  <c r="T126" i="2"/>
  <c r="I126" i="2"/>
  <c r="J126" i="2" s="1"/>
  <c r="H126" i="2"/>
  <c r="E126" i="2"/>
  <c r="H125" i="2" s="1"/>
  <c r="AZ125" i="2"/>
  <c r="AW125" i="2"/>
  <c r="AV125" i="2"/>
  <c r="AS125" i="2"/>
  <c r="AG125" i="2"/>
  <c r="I125" i="2"/>
  <c r="J125" i="2" s="1"/>
  <c r="E125" i="2"/>
  <c r="AZ124" i="2"/>
  <c r="AW124" i="2"/>
  <c r="AS124" i="2"/>
  <c r="AG124" i="2"/>
  <c r="I124" i="2"/>
  <c r="J124" i="2" s="1"/>
  <c r="H124" i="2"/>
  <c r="E124" i="2"/>
  <c r="AZ123" i="2"/>
  <c r="AW123" i="2"/>
  <c r="AV123" i="2"/>
  <c r="AS123" i="2"/>
  <c r="AG123" i="2"/>
  <c r="H123" i="2"/>
  <c r="I123" i="2" s="1"/>
  <c r="J123" i="2" s="1"/>
  <c r="E123" i="2"/>
  <c r="B123" i="2"/>
  <c r="AV127" i="2" s="1"/>
  <c r="AZ122" i="2"/>
  <c r="AW122" i="2"/>
  <c r="AV122" i="2"/>
  <c r="AS122" i="2"/>
  <c r="AG122" i="2"/>
  <c r="L122" i="2"/>
  <c r="K122" i="2"/>
  <c r="H122" i="2"/>
  <c r="I122" i="2" s="1"/>
  <c r="J122" i="2" s="1"/>
  <c r="E122" i="2"/>
  <c r="B122" i="2"/>
  <c r="T123" i="2" s="1"/>
  <c r="AZ121" i="2"/>
  <c r="AW121" i="2"/>
  <c r="AV121" i="2"/>
  <c r="AS121" i="2"/>
  <c r="AG121" i="2"/>
  <c r="T121" i="2"/>
  <c r="H121" i="2"/>
  <c r="I121" i="2" s="1"/>
  <c r="J121" i="2" s="1"/>
  <c r="B121" i="2"/>
  <c r="AU130" i="2" s="1"/>
  <c r="E117" i="2"/>
  <c r="AW116" i="2"/>
  <c r="AS116" i="2"/>
  <c r="AG116" i="2"/>
  <c r="I116" i="2"/>
  <c r="J116" i="2" s="1"/>
  <c r="H116" i="2"/>
  <c r="E116" i="2"/>
  <c r="AW115" i="2"/>
  <c r="AS115" i="2"/>
  <c r="AG115" i="2"/>
  <c r="T115" i="2"/>
  <c r="H115" i="2"/>
  <c r="I115" i="2" s="1"/>
  <c r="J115" i="2" s="1"/>
  <c r="E115" i="2"/>
  <c r="H114" i="2" s="1"/>
  <c r="I114" i="2" s="1"/>
  <c r="J114" i="2" s="1"/>
  <c r="AW114" i="2"/>
  <c r="AU114" i="2"/>
  <c r="AS114" i="2"/>
  <c r="AG114" i="2"/>
  <c r="T114" i="2"/>
  <c r="E114" i="2"/>
  <c r="H113" i="2" s="1"/>
  <c r="I113" i="2" s="1"/>
  <c r="J113" i="2" s="1"/>
  <c r="AW113" i="2"/>
  <c r="AS113" i="2"/>
  <c r="AG113" i="2"/>
  <c r="K113" i="2"/>
  <c r="L113" i="2" s="1"/>
  <c r="E113" i="2"/>
  <c r="AW112" i="2"/>
  <c r="AS112" i="2"/>
  <c r="AG112" i="2"/>
  <c r="J112" i="2"/>
  <c r="H112" i="2"/>
  <c r="I112" i="2" s="1"/>
  <c r="E112" i="2"/>
  <c r="AW111" i="2"/>
  <c r="AS111" i="2"/>
  <c r="AG111" i="2"/>
  <c r="H111" i="2"/>
  <c r="I111" i="2" s="1"/>
  <c r="J111" i="2" s="1"/>
  <c r="E111" i="2"/>
  <c r="AW110" i="2"/>
  <c r="AU110" i="2"/>
  <c r="AS110" i="2"/>
  <c r="AG110" i="2"/>
  <c r="T110" i="2"/>
  <c r="I110" i="2"/>
  <c r="J110" i="2" s="1"/>
  <c r="H110" i="2"/>
  <c r="E110" i="2"/>
  <c r="H109" i="2" s="1"/>
  <c r="I109" i="2" s="1"/>
  <c r="J109" i="2" s="1"/>
  <c r="AW109" i="2"/>
  <c r="AS109" i="2"/>
  <c r="AG109" i="2"/>
  <c r="E109" i="2"/>
  <c r="H108" i="2" s="1"/>
  <c r="I108" i="2" s="1"/>
  <c r="J108" i="2" s="1"/>
  <c r="AW108" i="2"/>
  <c r="AS108" i="2"/>
  <c r="AG108" i="2"/>
  <c r="K108" i="2"/>
  <c r="L108" i="2" s="1"/>
  <c r="E108" i="2"/>
  <c r="H107" i="2" s="1"/>
  <c r="I107" i="2" s="1"/>
  <c r="J107" i="2" s="1"/>
  <c r="AW107" i="2"/>
  <c r="AS107" i="2"/>
  <c r="AG107" i="2"/>
  <c r="E107" i="2"/>
  <c r="B107" i="2"/>
  <c r="AV108" i="2" s="1"/>
  <c r="AW106" i="2"/>
  <c r="AS106" i="2"/>
  <c r="AG106" i="2"/>
  <c r="T106" i="2"/>
  <c r="I106" i="2"/>
  <c r="J106" i="2" s="1"/>
  <c r="H106" i="2"/>
  <c r="E106" i="2"/>
  <c r="B106" i="2"/>
  <c r="T113" i="2" s="1"/>
  <c r="AW105" i="2"/>
  <c r="AV105" i="2"/>
  <c r="AS105" i="2"/>
  <c r="AG105" i="2"/>
  <c r="T105" i="2"/>
  <c r="I105" i="2"/>
  <c r="J105" i="2" s="1"/>
  <c r="H105" i="2"/>
  <c r="B105" i="2"/>
  <c r="K115" i="2" s="1"/>
  <c r="L115" i="2" s="1"/>
  <c r="R115" i="2" s="1"/>
  <c r="E101" i="2"/>
  <c r="AM100" i="2"/>
  <c r="T100" i="2"/>
  <c r="I100" i="2"/>
  <c r="J100" i="2" s="1"/>
  <c r="H100" i="2"/>
  <c r="E100" i="2"/>
  <c r="AM99" i="2"/>
  <c r="H99" i="2"/>
  <c r="I99" i="2" s="1"/>
  <c r="J99" i="2" s="1"/>
  <c r="E99" i="2"/>
  <c r="H98" i="2" s="1"/>
  <c r="I98" i="2" s="1"/>
  <c r="J98" i="2" s="1"/>
  <c r="AM98" i="2"/>
  <c r="T98" i="2"/>
  <c r="E98" i="2"/>
  <c r="H97" i="2" s="1"/>
  <c r="I97" i="2" s="1"/>
  <c r="J97" i="2" s="1"/>
  <c r="AM97" i="2"/>
  <c r="E97" i="2"/>
  <c r="H96" i="2" s="1"/>
  <c r="I96" i="2" s="1"/>
  <c r="J96" i="2" s="1"/>
  <c r="AM96" i="2"/>
  <c r="AL96" i="2"/>
  <c r="E96" i="2"/>
  <c r="AM95" i="2"/>
  <c r="H95" i="2"/>
  <c r="I95" i="2" s="1"/>
  <c r="J95" i="2" s="1"/>
  <c r="E95" i="2"/>
  <c r="AM94" i="2"/>
  <c r="J94" i="2"/>
  <c r="H94" i="2"/>
  <c r="I94" i="2" s="1"/>
  <c r="E94" i="2"/>
  <c r="AM93" i="2"/>
  <c r="I93" i="2"/>
  <c r="J93" i="2" s="1"/>
  <c r="H93" i="2"/>
  <c r="E93" i="2"/>
  <c r="H92" i="2" s="1"/>
  <c r="I92" i="2" s="1"/>
  <c r="J92" i="2" s="1"/>
  <c r="AM92" i="2"/>
  <c r="E92" i="2"/>
  <c r="H91" i="2" s="1"/>
  <c r="I91" i="2" s="1"/>
  <c r="J91" i="2" s="1"/>
  <c r="AM91" i="2"/>
  <c r="E91" i="2"/>
  <c r="B91" i="2"/>
  <c r="AL94" i="2" s="1"/>
  <c r="AM90" i="2"/>
  <c r="T90" i="2"/>
  <c r="I90" i="2"/>
  <c r="J90" i="2" s="1"/>
  <c r="H90" i="2"/>
  <c r="E90" i="2"/>
  <c r="H89" i="2" s="1"/>
  <c r="I89" i="2" s="1"/>
  <c r="J89" i="2" s="1"/>
  <c r="B90" i="2"/>
  <c r="T96" i="2" s="1"/>
  <c r="AM89" i="2"/>
  <c r="T89" i="2"/>
  <c r="B89" i="2"/>
  <c r="E85" i="2"/>
  <c r="AT84" i="2"/>
  <c r="AP84" i="2"/>
  <c r="AA84" i="2"/>
  <c r="T84" i="2"/>
  <c r="I84" i="2"/>
  <c r="J84" i="2" s="1"/>
  <c r="H84" i="2"/>
  <c r="E84" i="2"/>
  <c r="AT83" i="2"/>
  <c r="AP83" i="2"/>
  <c r="AA83" i="2"/>
  <c r="H83" i="2"/>
  <c r="I83" i="2" s="1"/>
  <c r="J83" i="2" s="1"/>
  <c r="E83" i="2"/>
  <c r="H82" i="2" s="1"/>
  <c r="I82" i="2" s="1"/>
  <c r="J82" i="2" s="1"/>
  <c r="AT82" i="2"/>
  <c r="AP82" i="2"/>
  <c r="AA82" i="2"/>
  <c r="K82" i="2"/>
  <c r="L82" i="2" s="1"/>
  <c r="E82" i="2"/>
  <c r="AT81" i="2"/>
  <c r="AP81" i="2"/>
  <c r="AA81" i="2"/>
  <c r="J81" i="2"/>
  <c r="H81" i="2"/>
  <c r="I81" i="2" s="1"/>
  <c r="E81" i="2"/>
  <c r="AT80" i="2"/>
  <c r="AP80" i="2"/>
  <c r="AA80" i="2"/>
  <c r="H80" i="2"/>
  <c r="I80" i="2" s="1"/>
  <c r="J80" i="2" s="1"/>
  <c r="E80" i="2"/>
  <c r="AT79" i="2"/>
  <c r="AR79" i="2"/>
  <c r="AP79" i="2"/>
  <c r="AA79" i="2"/>
  <c r="T79" i="2"/>
  <c r="H79" i="2"/>
  <c r="I79" i="2" s="1"/>
  <c r="J79" i="2" s="1"/>
  <c r="E79" i="2"/>
  <c r="H78" i="2" s="1"/>
  <c r="I78" i="2" s="1"/>
  <c r="J78" i="2" s="1"/>
  <c r="AT78" i="2"/>
  <c r="AP78" i="2"/>
  <c r="AA78" i="2"/>
  <c r="K78" i="2"/>
  <c r="L78" i="2" s="1"/>
  <c r="E78" i="2"/>
  <c r="AT77" i="2"/>
  <c r="AP77" i="2"/>
  <c r="AA77" i="2"/>
  <c r="K77" i="2"/>
  <c r="L77" i="2" s="1"/>
  <c r="I77" i="2"/>
  <c r="J77" i="2" s="1"/>
  <c r="H77" i="2"/>
  <c r="E77" i="2"/>
  <c r="H76" i="2" s="1"/>
  <c r="I76" i="2" s="1"/>
  <c r="J76" i="2" s="1"/>
  <c r="AT76" i="2"/>
  <c r="AP76" i="2"/>
  <c r="AA76" i="2"/>
  <c r="E76" i="2"/>
  <c r="AT75" i="2"/>
  <c r="AS75" i="2"/>
  <c r="AP75" i="2"/>
  <c r="AA75" i="2"/>
  <c r="H75" i="2"/>
  <c r="I75" i="2" s="1"/>
  <c r="J75" i="2" s="1"/>
  <c r="E75" i="2"/>
  <c r="B75" i="2"/>
  <c r="AS84" i="2" s="1"/>
  <c r="AT74" i="2"/>
  <c r="AS74" i="2"/>
  <c r="AP74" i="2"/>
  <c r="AA74" i="2"/>
  <c r="H74" i="2"/>
  <c r="I74" i="2" s="1"/>
  <c r="J74" i="2" s="1"/>
  <c r="E74" i="2"/>
  <c r="B74" i="2"/>
  <c r="T82" i="2" s="1"/>
  <c r="AT73" i="2"/>
  <c r="AS73" i="2"/>
  <c r="AP73" i="2"/>
  <c r="AA73" i="2"/>
  <c r="T73" i="2"/>
  <c r="I73" i="2"/>
  <c r="J73" i="2" s="1"/>
  <c r="H73" i="2"/>
  <c r="B73" i="2"/>
  <c r="AR81" i="2" s="1"/>
  <c r="E70" i="2"/>
  <c r="AT69" i="2"/>
  <c r="AS69" i="2"/>
  <c r="AP69" i="2"/>
  <c r="AA69" i="2"/>
  <c r="H69" i="2"/>
  <c r="I69" i="2" s="1"/>
  <c r="J69" i="2" s="1"/>
  <c r="E69" i="2"/>
  <c r="AT68" i="2"/>
  <c r="AR68" i="2"/>
  <c r="AP68" i="2"/>
  <c r="AA68" i="2"/>
  <c r="H68" i="2"/>
  <c r="I68" i="2" s="1"/>
  <c r="J68" i="2" s="1"/>
  <c r="E68" i="2"/>
  <c r="AT67" i="2"/>
  <c r="AP67" i="2"/>
  <c r="AA67" i="2"/>
  <c r="H67" i="2"/>
  <c r="I67" i="2" s="1"/>
  <c r="J67" i="2" s="1"/>
  <c r="E67" i="2"/>
  <c r="AT66" i="2"/>
  <c r="AP66" i="2"/>
  <c r="AA66" i="2"/>
  <c r="H66" i="2"/>
  <c r="I66" i="2" s="1"/>
  <c r="J66" i="2" s="1"/>
  <c r="E66" i="2"/>
  <c r="H65" i="2" s="1"/>
  <c r="I65" i="2" s="1"/>
  <c r="J65" i="2" s="1"/>
  <c r="AT65" i="2"/>
  <c r="AP65" i="2"/>
  <c r="AA65" i="2"/>
  <c r="E65" i="2"/>
  <c r="AT64" i="2"/>
  <c r="AS64" i="2"/>
  <c r="AP64" i="2"/>
  <c r="AA64" i="2"/>
  <c r="H64" i="2"/>
  <c r="I64" i="2" s="1"/>
  <c r="J64" i="2" s="1"/>
  <c r="E64" i="2"/>
  <c r="AT63" i="2"/>
  <c r="AP63" i="2"/>
  <c r="AA63" i="2"/>
  <c r="H63" i="2"/>
  <c r="I63" i="2" s="1"/>
  <c r="J63" i="2" s="1"/>
  <c r="E63" i="2"/>
  <c r="AT62" i="2"/>
  <c r="AP62" i="2"/>
  <c r="AA62" i="2"/>
  <c r="H62" i="2"/>
  <c r="I62" i="2" s="1"/>
  <c r="J62" i="2" s="1"/>
  <c r="E62" i="2"/>
  <c r="AT61" i="2"/>
  <c r="AP61" i="2"/>
  <c r="AA61" i="2"/>
  <c r="H61" i="2"/>
  <c r="I61" i="2" s="1"/>
  <c r="J61" i="2" s="1"/>
  <c r="E61" i="2"/>
  <c r="AT60" i="2"/>
  <c r="AP60" i="2"/>
  <c r="AA60" i="2"/>
  <c r="I60" i="2"/>
  <c r="J60" i="2" s="1"/>
  <c r="H60" i="2"/>
  <c r="E60" i="2"/>
  <c r="B60" i="2"/>
  <c r="AS67" i="2" s="1"/>
  <c r="AT59" i="2"/>
  <c r="AP59" i="2"/>
  <c r="AA59" i="2"/>
  <c r="T59" i="2"/>
  <c r="J59" i="2"/>
  <c r="I59" i="2"/>
  <c r="H59" i="2"/>
  <c r="E59" i="2"/>
  <c r="B59" i="2"/>
  <c r="T61" i="2" s="1"/>
  <c r="AT58" i="2"/>
  <c r="AS58" i="2"/>
  <c r="AP58" i="2"/>
  <c r="AA58" i="2"/>
  <c r="T58" i="2"/>
  <c r="H58" i="2"/>
  <c r="I58" i="2" s="1"/>
  <c r="J58" i="2" s="1"/>
  <c r="B58" i="2"/>
  <c r="K59" i="2" s="1"/>
  <c r="L59" i="2" s="1"/>
  <c r="E54" i="2"/>
  <c r="H53" i="2" s="1"/>
  <c r="I53" i="2" s="1"/>
  <c r="J53" i="2" s="1"/>
  <c r="AT53" i="2"/>
  <c r="AP53" i="2"/>
  <c r="AG53" i="2"/>
  <c r="AA53" i="2"/>
  <c r="E53" i="2"/>
  <c r="AT52" i="2"/>
  <c r="AP52" i="2"/>
  <c r="AG52" i="2"/>
  <c r="AA52" i="2"/>
  <c r="I52" i="2"/>
  <c r="J52" i="2" s="1"/>
  <c r="H52" i="2"/>
  <c r="E52" i="2"/>
  <c r="AT51" i="2"/>
  <c r="AP51" i="2"/>
  <c r="AG51" i="2"/>
  <c r="AA51" i="2"/>
  <c r="H51" i="2"/>
  <c r="I51" i="2" s="1"/>
  <c r="J51" i="2" s="1"/>
  <c r="E51" i="2"/>
  <c r="AT50" i="2"/>
  <c r="AP50" i="2"/>
  <c r="AG50" i="2"/>
  <c r="AA50" i="2"/>
  <c r="H50" i="2"/>
  <c r="I50" i="2" s="1"/>
  <c r="J50" i="2" s="1"/>
  <c r="E50" i="2"/>
  <c r="AT49" i="2"/>
  <c r="AP49" i="2"/>
  <c r="AG49" i="2"/>
  <c r="AA49" i="2"/>
  <c r="H49" i="2"/>
  <c r="I49" i="2" s="1"/>
  <c r="J49" i="2" s="1"/>
  <c r="E49" i="2"/>
  <c r="AT48" i="2"/>
  <c r="AS48" i="2"/>
  <c r="AP48" i="2"/>
  <c r="AG48" i="2"/>
  <c r="AA48" i="2"/>
  <c r="I48" i="2"/>
  <c r="J48" i="2" s="1"/>
  <c r="H48" i="2"/>
  <c r="E48" i="2"/>
  <c r="AT47" i="2"/>
  <c r="AS47" i="2"/>
  <c r="AP47" i="2"/>
  <c r="AG47" i="2"/>
  <c r="AA47" i="2"/>
  <c r="I47" i="2"/>
  <c r="J47" i="2" s="1"/>
  <c r="H47" i="2"/>
  <c r="E47" i="2"/>
  <c r="AT46" i="2"/>
  <c r="AP46" i="2"/>
  <c r="AG46" i="2"/>
  <c r="AA46" i="2"/>
  <c r="I46" i="2"/>
  <c r="J46" i="2" s="1"/>
  <c r="H46" i="2"/>
  <c r="E46" i="2"/>
  <c r="AT45" i="2"/>
  <c r="AS45" i="2"/>
  <c r="AP45" i="2"/>
  <c r="AG45" i="2"/>
  <c r="AA45" i="2"/>
  <c r="I45" i="2"/>
  <c r="J45" i="2" s="1"/>
  <c r="H45" i="2"/>
  <c r="E45" i="2"/>
  <c r="H44" i="2" s="1"/>
  <c r="AT44" i="2"/>
  <c r="AS44" i="2"/>
  <c r="AP44" i="2"/>
  <c r="AG44" i="2"/>
  <c r="AA44" i="2"/>
  <c r="I44" i="2"/>
  <c r="J44" i="2" s="1"/>
  <c r="E44" i="2"/>
  <c r="B44" i="2"/>
  <c r="AS46" i="2" s="1"/>
  <c r="AT43" i="2"/>
  <c r="AS43" i="2"/>
  <c r="AP43" i="2"/>
  <c r="AG43" i="2"/>
  <c r="AA43" i="2"/>
  <c r="T43" i="2"/>
  <c r="I43" i="2"/>
  <c r="J43" i="2" s="1"/>
  <c r="H43" i="2"/>
  <c r="E43" i="2"/>
  <c r="B43" i="2"/>
  <c r="T51" i="2" s="1"/>
  <c r="AT42" i="2"/>
  <c r="AS42" i="2"/>
  <c r="AR42" i="2"/>
  <c r="AP42" i="2"/>
  <c r="AG42" i="2"/>
  <c r="AA42" i="2"/>
  <c r="T42" i="2"/>
  <c r="J42" i="2"/>
  <c r="H42" i="2"/>
  <c r="I42" i="2" s="1"/>
  <c r="B42" i="2"/>
  <c r="K49" i="2" s="1"/>
  <c r="L49" i="2" s="1"/>
  <c r="E38" i="2"/>
  <c r="AT37" i="2"/>
  <c r="AP37" i="2"/>
  <c r="AA37" i="2"/>
  <c r="H37" i="2"/>
  <c r="I37" i="2" s="1"/>
  <c r="J37" i="2" s="1"/>
  <c r="E37" i="2"/>
  <c r="H36" i="2" s="1"/>
  <c r="I36" i="2" s="1"/>
  <c r="J36" i="2" s="1"/>
  <c r="AT36" i="2"/>
  <c r="AP36" i="2"/>
  <c r="AA36" i="2"/>
  <c r="E36" i="2"/>
  <c r="AT35" i="2"/>
  <c r="AP35" i="2"/>
  <c r="AA35" i="2"/>
  <c r="I35" i="2"/>
  <c r="J35" i="2" s="1"/>
  <c r="H35" i="2"/>
  <c r="E35" i="2"/>
  <c r="AT34" i="2"/>
  <c r="AP34" i="2"/>
  <c r="AA34" i="2"/>
  <c r="H34" i="2"/>
  <c r="I34" i="2" s="1"/>
  <c r="J34" i="2" s="1"/>
  <c r="E34" i="2"/>
  <c r="AT33" i="2"/>
  <c r="AP33" i="2"/>
  <c r="AA33" i="2"/>
  <c r="H33" i="2"/>
  <c r="I33" i="2" s="1"/>
  <c r="J33" i="2" s="1"/>
  <c r="E33" i="2"/>
  <c r="AT32" i="2"/>
  <c r="AP32" i="2"/>
  <c r="AA32" i="2"/>
  <c r="I32" i="2"/>
  <c r="J32" i="2" s="1"/>
  <c r="H32" i="2"/>
  <c r="E32" i="2"/>
  <c r="AT31" i="2"/>
  <c r="AP31" i="2"/>
  <c r="AA31" i="2"/>
  <c r="I31" i="2"/>
  <c r="J31" i="2" s="1"/>
  <c r="H31" i="2"/>
  <c r="E31" i="2"/>
  <c r="H30" i="2" s="1"/>
  <c r="I30" i="2" s="1"/>
  <c r="J30" i="2" s="1"/>
  <c r="AT30" i="2"/>
  <c r="AS30" i="2"/>
  <c r="AP30" i="2"/>
  <c r="AA30" i="2"/>
  <c r="E30" i="2"/>
  <c r="AT29" i="2"/>
  <c r="AP29" i="2"/>
  <c r="AA29" i="2"/>
  <c r="T29" i="2"/>
  <c r="I29" i="2"/>
  <c r="J29" i="2" s="1"/>
  <c r="H29" i="2"/>
  <c r="E29" i="2"/>
  <c r="AT28" i="2"/>
  <c r="AP28" i="2"/>
  <c r="AA28" i="2"/>
  <c r="H28" i="2"/>
  <c r="I28" i="2" s="1"/>
  <c r="J28" i="2" s="1"/>
  <c r="E28" i="2"/>
  <c r="H27" i="2" s="1"/>
  <c r="B28" i="2"/>
  <c r="AT27" i="2"/>
  <c r="AP27" i="2"/>
  <c r="AA27" i="2"/>
  <c r="T27" i="2"/>
  <c r="K27" i="2"/>
  <c r="L27" i="2" s="1"/>
  <c r="I27" i="2"/>
  <c r="J27" i="2" s="1"/>
  <c r="E27" i="2"/>
  <c r="H26" i="2" s="1"/>
  <c r="I26" i="2" s="1"/>
  <c r="J26" i="2" s="1"/>
  <c r="B27" i="2"/>
  <c r="AT26" i="2"/>
  <c r="AS26" i="2"/>
  <c r="AP26" i="2"/>
  <c r="AA26" i="2"/>
  <c r="T26" i="2"/>
  <c r="L26" i="2"/>
  <c r="R26" i="2" s="1"/>
  <c r="K26" i="2"/>
  <c r="B26" i="2"/>
  <c r="AR26" i="2" s="1"/>
  <c r="E148" i="1"/>
  <c r="AW147" i="1"/>
  <c r="AV147" i="1"/>
  <c r="AS147" i="1"/>
  <c r="AG147" i="1"/>
  <c r="T147" i="1"/>
  <c r="H147" i="1"/>
  <c r="I147" i="1" s="1"/>
  <c r="J147" i="1" s="1"/>
  <c r="E147" i="1"/>
  <c r="AW146" i="1"/>
  <c r="AV146" i="1"/>
  <c r="AU146" i="1"/>
  <c r="AS146" i="1"/>
  <c r="AG146" i="1"/>
  <c r="T146" i="1"/>
  <c r="H146" i="1"/>
  <c r="I146" i="1" s="1"/>
  <c r="J146" i="1" s="1"/>
  <c r="E146" i="1"/>
  <c r="AW145" i="1"/>
  <c r="AV145" i="1"/>
  <c r="AS145" i="1"/>
  <c r="AG145" i="1"/>
  <c r="T145" i="1"/>
  <c r="J145" i="1"/>
  <c r="H145" i="1"/>
  <c r="I145" i="1" s="1"/>
  <c r="E145" i="1"/>
  <c r="H144" i="1" s="1"/>
  <c r="I144" i="1" s="1"/>
  <c r="J144" i="1" s="1"/>
  <c r="AW144" i="1"/>
  <c r="AS144" i="1"/>
  <c r="AG144" i="1"/>
  <c r="T144" i="1"/>
  <c r="E144" i="1"/>
  <c r="AW143" i="1"/>
  <c r="AV143" i="1"/>
  <c r="AS143" i="1"/>
  <c r="AG143" i="1"/>
  <c r="T143" i="1"/>
  <c r="H143" i="1"/>
  <c r="I143" i="1" s="1"/>
  <c r="J143" i="1" s="1"/>
  <c r="E143" i="1"/>
  <c r="AW142" i="1"/>
  <c r="AV142" i="1"/>
  <c r="AS142" i="1"/>
  <c r="AG142" i="1"/>
  <c r="T142" i="1"/>
  <c r="H142" i="1"/>
  <c r="I142" i="1" s="1"/>
  <c r="J142" i="1" s="1"/>
  <c r="E142" i="1"/>
  <c r="AW141" i="1"/>
  <c r="AV141" i="1"/>
  <c r="AS141" i="1"/>
  <c r="AG141" i="1"/>
  <c r="T141" i="1"/>
  <c r="J141" i="1"/>
  <c r="H141" i="1"/>
  <c r="I141" i="1" s="1"/>
  <c r="E141" i="1"/>
  <c r="H140" i="1" s="1"/>
  <c r="I140" i="1" s="1"/>
  <c r="J140" i="1" s="1"/>
  <c r="AW140" i="1"/>
  <c r="AS140" i="1"/>
  <c r="AG140" i="1"/>
  <c r="T140" i="1"/>
  <c r="E140" i="1"/>
  <c r="H139" i="1" s="1"/>
  <c r="I139" i="1" s="1"/>
  <c r="J139" i="1" s="1"/>
  <c r="AW139" i="1"/>
  <c r="AV139" i="1"/>
  <c r="AS139" i="1"/>
  <c r="AG139" i="1"/>
  <c r="E139" i="1"/>
  <c r="AW138" i="1"/>
  <c r="AV138" i="1"/>
  <c r="AU138" i="1"/>
  <c r="AS138" i="1"/>
  <c r="AG138" i="1"/>
  <c r="T138" i="1"/>
  <c r="I138" i="1"/>
  <c r="J138" i="1" s="1"/>
  <c r="H138" i="1"/>
  <c r="E138" i="1"/>
  <c r="H137" i="1" s="1"/>
  <c r="I137" i="1" s="1"/>
  <c r="J137" i="1" s="1"/>
  <c r="B138" i="1"/>
  <c r="AV144" i="1" s="1"/>
  <c r="AW137" i="1"/>
  <c r="AV137" i="1"/>
  <c r="AS137" i="1"/>
  <c r="AG137" i="1"/>
  <c r="T137" i="1"/>
  <c r="L137" i="1"/>
  <c r="E137" i="1"/>
  <c r="B137" i="1"/>
  <c r="T139" i="1" s="1"/>
  <c r="AW136" i="1"/>
  <c r="AV136" i="1"/>
  <c r="AS136" i="1"/>
  <c r="AG136" i="1"/>
  <c r="T136" i="1"/>
  <c r="I136" i="1"/>
  <c r="J136" i="1" s="1"/>
  <c r="H136" i="1"/>
  <c r="B136" i="1"/>
  <c r="K137" i="1" s="1"/>
  <c r="E133" i="1"/>
  <c r="AZ132" i="1"/>
  <c r="AW132" i="1"/>
  <c r="AS132" i="1"/>
  <c r="AG132" i="1"/>
  <c r="J132" i="1"/>
  <c r="H132" i="1"/>
  <c r="I132" i="1" s="1"/>
  <c r="E132" i="1"/>
  <c r="H131" i="1" s="1"/>
  <c r="I131" i="1" s="1"/>
  <c r="J131" i="1" s="1"/>
  <c r="AZ131" i="1"/>
  <c r="AW131" i="1"/>
  <c r="AS131" i="1"/>
  <c r="AG131" i="1"/>
  <c r="T131" i="1"/>
  <c r="E131" i="1"/>
  <c r="AZ130" i="1"/>
  <c r="AW130" i="1"/>
  <c r="AU130" i="1"/>
  <c r="AS130" i="1"/>
  <c r="AG130" i="1"/>
  <c r="I130" i="1"/>
  <c r="J130" i="1" s="1"/>
  <c r="H130" i="1"/>
  <c r="E130" i="1"/>
  <c r="H129" i="1" s="1"/>
  <c r="I129" i="1" s="1"/>
  <c r="J129" i="1" s="1"/>
  <c r="AZ129" i="1"/>
  <c r="AW129" i="1"/>
  <c r="AS129" i="1"/>
  <c r="AG129" i="1"/>
  <c r="E129" i="1"/>
  <c r="AZ128" i="1"/>
  <c r="AW128" i="1"/>
  <c r="AS128" i="1"/>
  <c r="AG128" i="1"/>
  <c r="I128" i="1"/>
  <c r="J128" i="1" s="1"/>
  <c r="H128" i="1"/>
  <c r="E128" i="1"/>
  <c r="H127" i="1" s="1"/>
  <c r="I127" i="1" s="1"/>
  <c r="J127" i="1" s="1"/>
  <c r="AZ127" i="1"/>
  <c r="AW127" i="1"/>
  <c r="AS127" i="1"/>
  <c r="AG127" i="1"/>
  <c r="K127" i="1"/>
  <c r="L127" i="1" s="1"/>
  <c r="E127" i="1"/>
  <c r="H126" i="1" s="1"/>
  <c r="I126" i="1" s="1"/>
  <c r="J126" i="1" s="1"/>
  <c r="AZ126" i="1"/>
  <c r="AW126" i="1"/>
  <c r="AS126" i="1"/>
  <c r="AG126" i="1"/>
  <c r="E126" i="1"/>
  <c r="AZ125" i="1"/>
  <c r="AW125" i="1"/>
  <c r="AU125" i="1"/>
  <c r="AS125" i="1"/>
  <c r="AG125" i="1"/>
  <c r="H125" i="1"/>
  <c r="I125" i="1" s="1"/>
  <c r="J125" i="1" s="1"/>
  <c r="E125" i="1"/>
  <c r="H124" i="1" s="1"/>
  <c r="I124" i="1" s="1"/>
  <c r="J124" i="1" s="1"/>
  <c r="AZ124" i="1"/>
  <c r="AW124" i="1"/>
  <c r="AS124" i="1"/>
  <c r="AG124" i="1"/>
  <c r="E124" i="1"/>
  <c r="AZ123" i="1"/>
  <c r="AW123" i="1"/>
  <c r="AV123" i="1"/>
  <c r="AS123" i="1"/>
  <c r="AG123" i="1"/>
  <c r="T123" i="1"/>
  <c r="H123" i="1"/>
  <c r="I123" i="1" s="1"/>
  <c r="J123" i="1" s="1"/>
  <c r="E123" i="1"/>
  <c r="H122" i="1" s="1"/>
  <c r="I122" i="1" s="1"/>
  <c r="J122" i="1" s="1"/>
  <c r="B123" i="1"/>
  <c r="AV127" i="1" s="1"/>
  <c r="AZ122" i="1"/>
  <c r="AW122" i="1"/>
  <c r="AS122" i="1"/>
  <c r="AG122" i="1"/>
  <c r="K122" i="1"/>
  <c r="L122" i="1" s="1"/>
  <c r="E122" i="1"/>
  <c r="B122" i="1"/>
  <c r="T128" i="1" s="1"/>
  <c r="AZ121" i="1"/>
  <c r="AW121" i="1"/>
  <c r="AV121" i="1"/>
  <c r="AS121" i="1"/>
  <c r="AG121" i="1"/>
  <c r="T121" i="1"/>
  <c r="H121" i="1"/>
  <c r="I121" i="1" s="1"/>
  <c r="J121" i="1" s="1"/>
  <c r="B121" i="1"/>
  <c r="K124" i="1" s="1"/>
  <c r="L124" i="1" s="1"/>
  <c r="E117" i="1"/>
  <c r="AW116" i="1"/>
  <c r="AV116" i="1"/>
  <c r="AS116" i="1"/>
  <c r="AG116" i="1"/>
  <c r="H116" i="1"/>
  <c r="I116" i="1" s="1"/>
  <c r="J116" i="1" s="1"/>
  <c r="E116" i="1"/>
  <c r="AW115" i="1"/>
  <c r="AV115" i="1"/>
  <c r="AS115" i="1"/>
  <c r="AG115" i="1"/>
  <c r="K115" i="1"/>
  <c r="L115" i="1" s="1"/>
  <c r="H115" i="1"/>
  <c r="I115" i="1" s="1"/>
  <c r="J115" i="1" s="1"/>
  <c r="E115" i="1"/>
  <c r="AW114" i="1"/>
  <c r="AV114" i="1"/>
  <c r="AS114" i="1"/>
  <c r="AG114" i="1"/>
  <c r="H114" i="1"/>
  <c r="I114" i="1" s="1"/>
  <c r="J114" i="1" s="1"/>
  <c r="E114" i="1"/>
  <c r="H113" i="1" s="1"/>
  <c r="I113" i="1" s="1"/>
  <c r="J113" i="1" s="1"/>
  <c r="AW113" i="1"/>
  <c r="AV113" i="1"/>
  <c r="AS113" i="1"/>
  <c r="AG113" i="1"/>
  <c r="E113" i="1"/>
  <c r="AW112" i="1"/>
  <c r="AV112" i="1"/>
  <c r="AU112" i="1"/>
  <c r="AS112" i="1"/>
  <c r="AG112" i="1"/>
  <c r="I112" i="1"/>
  <c r="J112" i="1" s="1"/>
  <c r="H112" i="1"/>
  <c r="E112" i="1"/>
  <c r="H111" i="1" s="1"/>
  <c r="I111" i="1" s="1"/>
  <c r="J111" i="1" s="1"/>
  <c r="AW111" i="1"/>
  <c r="AV111" i="1"/>
  <c r="AS111" i="1"/>
  <c r="AG111" i="1"/>
  <c r="K111" i="1"/>
  <c r="L111" i="1" s="1"/>
  <c r="E111" i="1"/>
  <c r="AW110" i="1"/>
  <c r="AV110" i="1"/>
  <c r="AS110" i="1"/>
  <c r="AG110" i="1"/>
  <c r="H110" i="1"/>
  <c r="I110" i="1" s="1"/>
  <c r="J110" i="1" s="1"/>
  <c r="E110" i="1"/>
  <c r="H109" i="1" s="1"/>
  <c r="I109" i="1" s="1"/>
  <c r="J109" i="1" s="1"/>
  <c r="AW109" i="1"/>
  <c r="AV109" i="1"/>
  <c r="AS109" i="1"/>
  <c r="AG109" i="1"/>
  <c r="E109" i="1"/>
  <c r="AW108" i="1"/>
  <c r="AV108" i="1"/>
  <c r="AS108" i="1"/>
  <c r="AG108" i="1"/>
  <c r="H108" i="1"/>
  <c r="I108" i="1" s="1"/>
  <c r="J108" i="1" s="1"/>
  <c r="E108" i="1"/>
  <c r="AW107" i="1"/>
  <c r="AV107" i="1"/>
  <c r="AS107" i="1"/>
  <c r="AG107" i="1"/>
  <c r="T107" i="1"/>
  <c r="I107" i="1"/>
  <c r="J107" i="1" s="1"/>
  <c r="H107" i="1"/>
  <c r="E107" i="1"/>
  <c r="B107" i="1"/>
  <c r="AW106" i="1"/>
  <c r="AV106" i="1"/>
  <c r="AS106" i="1"/>
  <c r="AG106" i="1"/>
  <c r="T106" i="1"/>
  <c r="I106" i="1"/>
  <c r="J106" i="1" s="1"/>
  <c r="H106" i="1"/>
  <c r="E106" i="1"/>
  <c r="B106" i="1"/>
  <c r="T113" i="1" s="1"/>
  <c r="AW105" i="1"/>
  <c r="AV105" i="1"/>
  <c r="AS105" i="1"/>
  <c r="AG105" i="1"/>
  <c r="H105" i="1"/>
  <c r="I105" i="1" s="1"/>
  <c r="J105" i="1" s="1"/>
  <c r="B105" i="1"/>
  <c r="AU108" i="1" s="1"/>
  <c r="E101" i="1"/>
  <c r="H100" i="1" s="1"/>
  <c r="I100" i="1" s="1"/>
  <c r="J100" i="1" s="1"/>
  <c r="AM100" i="1"/>
  <c r="E100" i="1"/>
  <c r="H99" i="1" s="1"/>
  <c r="I99" i="1" s="1"/>
  <c r="J99" i="1" s="1"/>
  <c r="AM99" i="1"/>
  <c r="E99" i="1"/>
  <c r="AM98" i="1"/>
  <c r="H98" i="1"/>
  <c r="I98" i="1" s="1"/>
  <c r="J98" i="1" s="1"/>
  <c r="E98" i="1"/>
  <c r="H97" i="1" s="1"/>
  <c r="I97" i="1" s="1"/>
  <c r="J97" i="1" s="1"/>
  <c r="AM97" i="1"/>
  <c r="E97" i="1"/>
  <c r="H96" i="1" s="1"/>
  <c r="I96" i="1" s="1"/>
  <c r="J96" i="1" s="1"/>
  <c r="AM96" i="1"/>
  <c r="AK96" i="1"/>
  <c r="E96" i="1"/>
  <c r="AM95" i="1"/>
  <c r="AK95" i="1"/>
  <c r="H95" i="1"/>
  <c r="I95" i="1" s="1"/>
  <c r="J95" i="1" s="1"/>
  <c r="E95" i="1"/>
  <c r="H94" i="1" s="1"/>
  <c r="I94" i="1" s="1"/>
  <c r="J94" i="1" s="1"/>
  <c r="AM94" i="1"/>
  <c r="E94" i="1"/>
  <c r="H93" i="1" s="1"/>
  <c r="I93" i="1" s="1"/>
  <c r="AM93" i="1"/>
  <c r="J93" i="1"/>
  <c r="E93" i="1"/>
  <c r="H92" i="1" s="1"/>
  <c r="I92" i="1" s="1"/>
  <c r="J92" i="1" s="1"/>
  <c r="AM92" i="1"/>
  <c r="E92" i="1"/>
  <c r="H91" i="1" s="1"/>
  <c r="I91" i="1" s="1"/>
  <c r="J91" i="1" s="1"/>
  <c r="AM91" i="1"/>
  <c r="E91" i="1"/>
  <c r="B91" i="1"/>
  <c r="AL94" i="1" s="1"/>
  <c r="AM90" i="1"/>
  <c r="T90" i="1"/>
  <c r="I90" i="1"/>
  <c r="J90" i="1" s="1"/>
  <c r="H90" i="1"/>
  <c r="E90" i="1"/>
  <c r="H89" i="1" s="1"/>
  <c r="I89" i="1" s="1"/>
  <c r="J89" i="1" s="1"/>
  <c r="B90" i="1"/>
  <c r="T96" i="1" s="1"/>
  <c r="AM89" i="1"/>
  <c r="AL89" i="1"/>
  <c r="T89" i="1"/>
  <c r="B89" i="1"/>
  <c r="K92" i="1" s="1"/>
  <c r="L92" i="1" s="1"/>
  <c r="E85" i="1"/>
  <c r="H84" i="1" s="1"/>
  <c r="I84" i="1" s="1"/>
  <c r="J84" i="1" s="1"/>
  <c r="AT84" i="1"/>
  <c r="AP84" i="1"/>
  <c r="AA84" i="1"/>
  <c r="E84" i="1"/>
  <c r="H83" i="1" s="1"/>
  <c r="I83" i="1" s="1"/>
  <c r="J83" i="1" s="1"/>
  <c r="AT83" i="1"/>
  <c r="AP83" i="1"/>
  <c r="AA83" i="1"/>
  <c r="E83" i="1"/>
  <c r="H82" i="1" s="1"/>
  <c r="I82" i="1" s="1"/>
  <c r="J82" i="1" s="1"/>
  <c r="AT82" i="1"/>
  <c r="AP82" i="1"/>
  <c r="AA82" i="1"/>
  <c r="E82" i="1"/>
  <c r="AT81" i="1"/>
  <c r="AR81" i="1"/>
  <c r="AP81" i="1"/>
  <c r="AA81" i="1"/>
  <c r="I81" i="1"/>
  <c r="J81" i="1" s="1"/>
  <c r="H81" i="1"/>
  <c r="E81" i="1"/>
  <c r="H80" i="1" s="1"/>
  <c r="I80" i="1" s="1"/>
  <c r="J80" i="1" s="1"/>
  <c r="AT80" i="1"/>
  <c r="AP80" i="1"/>
  <c r="AA80" i="1"/>
  <c r="K80" i="1"/>
  <c r="L80" i="1" s="1"/>
  <c r="E80" i="1"/>
  <c r="AT79" i="1"/>
  <c r="AP79" i="1"/>
  <c r="AA79" i="1"/>
  <c r="H79" i="1"/>
  <c r="I79" i="1" s="1"/>
  <c r="J79" i="1" s="1"/>
  <c r="E79" i="1"/>
  <c r="H78" i="1" s="1"/>
  <c r="I78" i="1" s="1"/>
  <c r="J78" i="1" s="1"/>
  <c r="AT78" i="1"/>
  <c r="AP78" i="1"/>
  <c r="AA78" i="1"/>
  <c r="E78" i="1"/>
  <c r="AT77" i="1"/>
  <c r="AR77" i="1"/>
  <c r="AP77" i="1"/>
  <c r="AA77" i="1"/>
  <c r="H77" i="1"/>
  <c r="I77" i="1" s="1"/>
  <c r="J77" i="1" s="1"/>
  <c r="E77" i="1"/>
  <c r="AT76" i="1"/>
  <c r="AP76" i="1"/>
  <c r="AA76" i="1"/>
  <c r="L76" i="1"/>
  <c r="I76" i="1"/>
  <c r="J76" i="1" s="1"/>
  <c r="H76" i="1"/>
  <c r="E76" i="1"/>
  <c r="AT75" i="1"/>
  <c r="AS75" i="1"/>
  <c r="AP75" i="1"/>
  <c r="AA75" i="1"/>
  <c r="T75" i="1"/>
  <c r="H75" i="1"/>
  <c r="I75" i="1" s="1"/>
  <c r="J75" i="1" s="1"/>
  <c r="E75" i="1"/>
  <c r="B75" i="1"/>
  <c r="AS84" i="1" s="1"/>
  <c r="AT74" i="1"/>
  <c r="AR74" i="1"/>
  <c r="AP74" i="1"/>
  <c r="AA74" i="1"/>
  <c r="T74" i="1"/>
  <c r="H74" i="1"/>
  <c r="I74" i="1" s="1"/>
  <c r="J74" i="1" s="1"/>
  <c r="E74" i="1"/>
  <c r="H73" i="1" s="1"/>
  <c r="I73" i="1" s="1"/>
  <c r="J73" i="1" s="1"/>
  <c r="B74" i="1"/>
  <c r="T82" i="1" s="1"/>
  <c r="AT73" i="1"/>
  <c r="AS73" i="1"/>
  <c r="AP73" i="1"/>
  <c r="AA73" i="1"/>
  <c r="T73" i="1"/>
  <c r="B73" i="1"/>
  <c r="K76" i="1" s="1"/>
  <c r="E70" i="1"/>
  <c r="AT69" i="1"/>
  <c r="AP69" i="1"/>
  <c r="AA69" i="1"/>
  <c r="T69" i="1"/>
  <c r="H69" i="1"/>
  <c r="I69" i="1" s="1"/>
  <c r="J69" i="1" s="1"/>
  <c r="E69" i="1"/>
  <c r="AT68" i="1"/>
  <c r="AP68" i="1"/>
  <c r="AA68" i="1"/>
  <c r="H68" i="1"/>
  <c r="I68" i="1" s="1"/>
  <c r="J68" i="1" s="1"/>
  <c r="E68" i="1"/>
  <c r="H67" i="1" s="1"/>
  <c r="AT67" i="1"/>
  <c r="AP67" i="1"/>
  <c r="AA67" i="1"/>
  <c r="K67" i="1"/>
  <c r="L67" i="1" s="1"/>
  <c r="I67" i="1"/>
  <c r="J67" i="1" s="1"/>
  <c r="E67" i="1"/>
  <c r="H66" i="1" s="1"/>
  <c r="I66" i="1" s="1"/>
  <c r="J66" i="1" s="1"/>
  <c r="AT66" i="1"/>
  <c r="AP66" i="1"/>
  <c r="AA66" i="1"/>
  <c r="E66" i="1"/>
  <c r="AT65" i="1"/>
  <c r="AP65" i="1"/>
  <c r="AA65" i="1"/>
  <c r="I65" i="1"/>
  <c r="J65" i="1" s="1"/>
  <c r="H65" i="1"/>
  <c r="E65" i="1"/>
  <c r="H64" i="1" s="1"/>
  <c r="I64" i="1" s="1"/>
  <c r="J64" i="1" s="1"/>
  <c r="AT64" i="1"/>
  <c r="AR64" i="1"/>
  <c r="AP64" i="1"/>
  <c r="AA64" i="1"/>
  <c r="E64" i="1"/>
  <c r="H63" i="1" s="1"/>
  <c r="AT63" i="1"/>
  <c r="AP63" i="1"/>
  <c r="AA63" i="1"/>
  <c r="K63" i="1"/>
  <c r="L63" i="1" s="1"/>
  <c r="I63" i="1"/>
  <c r="J63" i="1" s="1"/>
  <c r="E63" i="1"/>
  <c r="H62" i="1" s="1"/>
  <c r="I62" i="1" s="1"/>
  <c r="J62" i="1" s="1"/>
  <c r="AT62" i="1"/>
  <c r="AP62" i="1"/>
  <c r="AA62" i="1"/>
  <c r="E62" i="1"/>
  <c r="AT61" i="1"/>
  <c r="AP61" i="1"/>
  <c r="AA61" i="1"/>
  <c r="T61" i="1"/>
  <c r="H61" i="1"/>
  <c r="I61" i="1" s="1"/>
  <c r="J61" i="1" s="1"/>
  <c r="E61" i="1"/>
  <c r="AT60" i="1"/>
  <c r="AP60" i="1"/>
  <c r="AA60" i="1"/>
  <c r="K60" i="1"/>
  <c r="L60" i="1" s="1"/>
  <c r="H60" i="1"/>
  <c r="I60" i="1" s="1"/>
  <c r="J60" i="1" s="1"/>
  <c r="E60" i="1"/>
  <c r="B60" i="1"/>
  <c r="AT59" i="1"/>
  <c r="AP59" i="1"/>
  <c r="AA59" i="1"/>
  <c r="K59" i="1"/>
  <c r="L59" i="1" s="1"/>
  <c r="H59" i="1"/>
  <c r="I59" i="1" s="1"/>
  <c r="J59" i="1" s="1"/>
  <c r="E59" i="1"/>
  <c r="B59" i="1"/>
  <c r="T68" i="1" s="1"/>
  <c r="AT58" i="1"/>
  <c r="AP58" i="1"/>
  <c r="AA58" i="1"/>
  <c r="T58" i="1"/>
  <c r="R58" i="1"/>
  <c r="K58" i="1"/>
  <c r="L58" i="1" s="1"/>
  <c r="O58" i="1" s="1"/>
  <c r="H58" i="1"/>
  <c r="I58" i="1" s="1"/>
  <c r="J58" i="1" s="1"/>
  <c r="B58" i="1"/>
  <c r="AR67" i="1" s="1"/>
  <c r="E54" i="1"/>
  <c r="AT53" i="1"/>
  <c r="AP53" i="1"/>
  <c r="AG53" i="1"/>
  <c r="AA53" i="1"/>
  <c r="I53" i="1"/>
  <c r="J53" i="1" s="1"/>
  <c r="H53" i="1"/>
  <c r="E53" i="1"/>
  <c r="H52" i="1" s="1"/>
  <c r="I52" i="1" s="1"/>
  <c r="J52" i="1" s="1"/>
  <c r="AT52" i="1"/>
  <c r="AP52" i="1"/>
  <c r="AG52" i="1"/>
  <c r="AA52" i="1"/>
  <c r="E52" i="1"/>
  <c r="AT51" i="1"/>
  <c r="AP51" i="1"/>
  <c r="AG51" i="1"/>
  <c r="AA51" i="1"/>
  <c r="T51" i="1"/>
  <c r="H51" i="1"/>
  <c r="I51" i="1" s="1"/>
  <c r="J51" i="1" s="1"/>
  <c r="E51" i="1"/>
  <c r="H50" i="1" s="1"/>
  <c r="I50" i="1" s="1"/>
  <c r="J50" i="1" s="1"/>
  <c r="AT50" i="1"/>
  <c r="AP50" i="1"/>
  <c r="AG50" i="1"/>
  <c r="AA50" i="1"/>
  <c r="E50" i="1"/>
  <c r="H49" i="1" s="1"/>
  <c r="I49" i="1" s="1"/>
  <c r="J49" i="1" s="1"/>
  <c r="AT49" i="1"/>
  <c r="AP49" i="1"/>
  <c r="AG49" i="1"/>
  <c r="AA49" i="1"/>
  <c r="E49" i="1"/>
  <c r="H48" i="1" s="1"/>
  <c r="I48" i="1" s="1"/>
  <c r="J48" i="1" s="1"/>
  <c r="AT48" i="1"/>
  <c r="AP48" i="1"/>
  <c r="AG48" i="1"/>
  <c r="AA48" i="1"/>
  <c r="E48" i="1"/>
  <c r="AT47" i="1"/>
  <c r="AR47" i="1"/>
  <c r="AP47" i="1"/>
  <c r="AG47" i="1"/>
  <c r="AA47" i="1"/>
  <c r="H47" i="1"/>
  <c r="I47" i="1" s="1"/>
  <c r="J47" i="1" s="1"/>
  <c r="E47" i="1"/>
  <c r="H46" i="1" s="1"/>
  <c r="I46" i="1" s="1"/>
  <c r="J46" i="1" s="1"/>
  <c r="AT46" i="1"/>
  <c r="AP46" i="1"/>
  <c r="AG46" i="1"/>
  <c r="AA46" i="1"/>
  <c r="E46" i="1"/>
  <c r="H45" i="1" s="1"/>
  <c r="I45" i="1" s="1"/>
  <c r="J45" i="1" s="1"/>
  <c r="AT45" i="1"/>
  <c r="AP45" i="1"/>
  <c r="AG45" i="1"/>
  <c r="AA45" i="1"/>
  <c r="T45" i="1"/>
  <c r="E45" i="1"/>
  <c r="AT44" i="1"/>
  <c r="AR44" i="1"/>
  <c r="AP44" i="1"/>
  <c r="AG44" i="1"/>
  <c r="AA44" i="1"/>
  <c r="H44" i="1"/>
  <c r="I44" i="1" s="1"/>
  <c r="J44" i="1" s="1"/>
  <c r="E44" i="1"/>
  <c r="H43" i="1" s="1"/>
  <c r="I43" i="1" s="1"/>
  <c r="J43" i="1" s="1"/>
  <c r="B44" i="1"/>
  <c r="AT43" i="1"/>
  <c r="AP43" i="1"/>
  <c r="AG43" i="1"/>
  <c r="AA43" i="1"/>
  <c r="T43" i="1"/>
  <c r="E43" i="1"/>
  <c r="H42" i="1" s="1"/>
  <c r="I42" i="1" s="1"/>
  <c r="J42" i="1" s="1"/>
  <c r="B43" i="1"/>
  <c r="T47" i="1" s="1"/>
  <c r="AT42" i="1"/>
  <c r="AP42" i="1"/>
  <c r="AG42" i="1"/>
  <c r="AA42" i="1"/>
  <c r="T42" i="1"/>
  <c r="B42" i="1"/>
  <c r="K49" i="1" s="1"/>
  <c r="L49" i="1" s="1"/>
  <c r="E38" i="1"/>
  <c r="AT37" i="1"/>
  <c r="AS37" i="1"/>
  <c r="AP37" i="1"/>
  <c r="AA37" i="1"/>
  <c r="H37" i="1"/>
  <c r="I37" i="1" s="1"/>
  <c r="J37" i="1" s="1"/>
  <c r="E37" i="1"/>
  <c r="AT36" i="1"/>
  <c r="AP36" i="1"/>
  <c r="AA36" i="1"/>
  <c r="H36" i="1"/>
  <c r="I36" i="1" s="1"/>
  <c r="J36" i="1" s="1"/>
  <c r="E36" i="1"/>
  <c r="AT35" i="1"/>
  <c r="AP35" i="1"/>
  <c r="AA35" i="1"/>
  <c r="I35" i="1"/>
  <c r="J35" i="1" s="1"/>
  <c r="H35" i="1"/>
  <c r="E35" i="1"/>
  <c r="H34" i="1" s="1"/>
  <c r="I34" i="1" s="1"/>
  <c r="J34" i="1" s="1"/>
  <c r="AT34" i="1"/>
  <c r="AR34" i="1"/>
  <c r="AP34" i="1"/>
  <c r="AA34" i="1"/>
  <c r="E34" i="1"/>
  <c r="H33" i="1" s="1"/>
  <c r="I33" i="1" s="1"/>
  <c r="J33" i="1" s="1"/>
  <c r="AT33" i="1"/>
  <c r="AP33" i="1"/>
  <c r="AA33" i="1"/>
  <c r="K33" i="1"/>
  <c r="L33" i="1" s="1"/>
  <c r="E33" i="1"/>
  <c r="AT32" i="1"/>
  <c r="AP32" i="1"/>
  <c r="AA32" i="1"/>
  <c r="H32" i="1"/>
  <c r="I32" i="1" s="1"/>
  <c r="J32" i="1" s="1"/>
  <c r="E32" i="1"/>
  <c r="AT31" i="1"/>
  <c r="AP31" i="1"/>
  <c r="AA31" i="1"/>
  <c r="H31" i="1"/>
  <c r="I31" i="1" s="1"/>
  <c r="J31" i="1" s="1"/>
  <c r="E31" i="1"/>
  <c r="AT30" i="1"/>
  <c r="AR30" i="1"/>
  <c r="AP30" i="1"/>
  <c r="AA30" i="1"/>
  <c r="T30" i="1"/>
  <c r="H30" i="1"/>
  <c r="I30" i="1" s="1"/>
  <c r="J30" i="1" s="1"/>
  <c r="E30" i="1"/>
  <c r="AT29" i="1"/>
  <c r="AS29" i="1"/>
  <c r="AR29" i="1"/>
  <c r="AP29" i="1"/>
  <c r="AA29" i="1"/>
  <c r="H29" i="1"/>
  <c r="I29" i="1" s="1"/>
  <c r="J29" i="1" s="1"/>
  <c r="E29" i="1"/>
  <c r="H28" i="1" s="1"/>
  <c r="I28" i="1" s="1"/>
  <c r="J28" i="1" s="1"/>
  <c r="AT28" i="1"/>
  <c r="AP28" i="1"/>
  <c r="AA28" i="1"/>
  <c r="K28" i="1"/>
  <c r="L28" i="1" s="1"/>
  <c r="E28" i="1"/>
  <c r="B28" i="1"/>
  <c r="AS33" i="1" s="1"/>
  <c r="AT27" i="1"/>
  <c r="AS27" i="1"/>
  <c r="AP27" i="1"/>
  <c r="AA27" i="1"/>
  <c r="T27" i="1"/>
  <c r="H27" i="1"/>
  <c r="I27" i="1" s="1"/>
  <c r="J27" i="1" s="1"/>
  <c r="E27" i="1"/>
  <c r="B27" i="1"/>
  <c r="T34" i="1" s="1"/>
  <c r="AT26" i="1"/>
  <c r="AS26" i="1"/>
  <c r="AP26" i="1"/>
  <c r="AA26" i="1"/>
  <c r="T26" i="1"/>
  <c r="H26" i="1"/>
  <c r="I26" i="1" s="1"/>
  <c r="J26" i="1" s="1"/>
  <c r="B26" i="1"/>
  <c r="AR37" i="1" s="1"/>
  <c r="E148" i="28"/>
  <c r="AW147" i="28"/>
  <c r="AS147" i="28"/>
  <c r="AG147" i="28"/>
  <c r="T147" i="28"/>
  <c r="H147" i="28"/>
  <c r="I147" i="28" s="1"/>
  <c r="J147" i="28" s="1"/>
  <c r="E147" i="28"/>
  <c r="H146" i="28" s="1"/>
  <c r="I146" i="28" s="1"/>
  <c r="J146" i="28" s="1"/>
  <c r="AW146" i="28"/>
  <c r="AS146" i="28"/>
  <c r="AG146" i="28"/>
  <c r="E146" i="28"/>
  <c r="H145" i="28" s="1"/>
  <c r="AW145" i="28"/>
  <c r="AS145" i="28"/>
  <c r="AG145" i="28"/>
  <c r="K145" i="28"/>
  <c r="L145" i="28" s="1"/>
  <c r="I145" i="28"/>
  <c r="J145" i="28" s="1"/>
  <c r="E145" i="28"/>
  <c r="AW144" i="28"/>
  <c r="AS144" i="28"/>
  <c r="AG144" i="28"/>
  <c r="H144" i="28"/>
  <c r="I144" i="28" s="1"/>
  <c r="J144" i="28" s="1"/>
  <c r="E144" i="28"/>
  <c r="AW143" i="28"/>
  <c r="AS143" i="28"/>
  <c r="AG143" i="28"/>
  <c r="H143" i="28"/>
  <c r="I143" i="28" s="1"/>
  <c r="J143" i="28" s="1"/>
  <c r="E143" i="28"/>
  <c r="H142" i="28" s="1"/>
  <c r="I142" i="28" s="1"/>
  <c r="J142" i="28" s="1"/>
  <c r="AW142" i="28"/>
  <c r="AU142" i="28"/>
  <c r="AS142" i="28"/>
  <c r="AG142" i="28"/>
  <c r="E142" i="28"/>
  <c r="H141" i="28" s="1"/>
  <c r="AW141" i="28"/>
  <c r="AS141" i="28"/>
  <c r="AG141" i="28"/>
  <c r="K141" i="28"/>
  <c r="L141" i="28" s="1"/>
  <c r="I141" i="28"/>
  <c r="J141" i="28" s="1"/>
  <c r="E141" i="28"/>
  <c r="AW140" i="28"/>
  <c r="AS140" i="28"/>
  <c r="AG140" i="28"/>
  <c r="H140" i="28"/>
  <c r="I140" i="28" s="1"/>
  <c r="J140" i="28" s="1"/>
  <c r="E140" i="28"/>
  <c r="AW139" i="28"/>
  <c r="AS139" i="28"/>
  <c r="AG139" i="28"/>
  <c r="T139" i="28"/>
  <c r="I139" i="28"/>
  <c r="J139" i="28" s="1"/>
  <c r="H139" i="28"/>
  <c r="E139" i="28"/>
  <c r="AW138" i="28"/>
  <c r="AU138" i="28"/>
  <c r="AS138" i="28"/>
  <c r="AG138" i="28"/>
  <c r="H138" i="28"/>
  <c r="I138" i="28" s="1"/>
  <c r="J138" i="28" s="1"/>
  <c r="E138" i="28"/>
  <c r="H137" i="28" s="1"/>
  <c r="I137" i="28" s="1"/>
  <c r="J137" i="28" s="1"/>
  <c r="B138" i="28"/>
  <c r="AW137" i="28"/>
  <c r="AS137" i="28"/>
  <c r="AG137" i="28"/>
  <c r="K137" i="28"/>
  <c r="L137" i="28" s="1"/>
  <c r="E137" i="28"/>
  <c r="B137" i="28"/>
  <c r="T146" i="28" s="1"/>
  <c r="AW136" i="28"/>
  <c r="AS136" i="28"/>
  <c r="AG136" i="28"/>
  <c r="T136" i="28"/>
  <c r="H136" i="28"/>
  <c r="I136" i="28" s="1"/>
  <c r="J136" i="28" s="1"/>
  <c r="B136" i="28"/>
  <c r="AU145" i="28" s="1"/>
  <c r="E133" i="28"/>
  <c r="AZ132" i="28"/>
  <c r="AW132" i="28"/>
  <c r="AS132" i="28"/>
  <c r="AG132" i="28"/>
  <c r="K132" i="28"/>
  <c r="L132" i="28" s="1"/>
  <c r="I132" i="28"/>
  <c r="J132" i="28" s="1"/>
  <c r="H132" i="28"/>
  <c r="E132" i="28"/>
  <c r="H131" i="28" s="1"/>
  <c r="I131" i="28" s="1"/>
  <c r="J131" i="28" s="1"/>
  <c r="AZ131" i="28"/>
  <c r="AW131" i="28"/>
  <c r="AS131" i="28"/>
  <c r="AG131" i="28"/>
  <c r="E131" i="28"/>
  <c r="AZ130" i="28"/>
  <c r="AW130" i="28"/>
  <c r="AV130" i="28"/>
  <c r="AS130" i="28"/>
  <c r="AG130" i="28"/>
  <c r="H130" i="28"/>
  <c r="I130" i="28" s="1"/>
  <c r="J130" i="28" s="1"/>
  <c r="E130" i="28"/>
  <c r="H129" i="28" s="1"/>
  <c r="I129" i="28" s="1"/>
  <c r="J129" i="28" s="1"/>
  <c r="AZ129" i="28"/>
  <c r="AW129" i="28"/>
  <c r="AS129" i="28"/>
  <c r="AG129" i="28"/>
  <c r="L129" i="28"/>
  <c r="E129" i="28"/>
  <c r="AZ128" i="28"/>
  <c r="AW128" i="28"/>
  <c r="AS128" i="28"/>
  <c r="AG128" i="28"/>
  <c r="T128" i="28"/>
  <c r="I128" i="28"/>
  <c r="J128" i="28" s="1"/>
  <c r="H128" i="28"/>
  <c r="E128" i="28"/>
  <c r="AZ127" i="28"/>
  <c r="AW127" i="28"/>
  <c r="AV127" i="28"/>
  <c r="AS127" i="28"/>
  <c r="AG127" i="28"/>
  <c r="H127" i="28"/>
  <c r="I127" i="28" s="1"/>
  <c r="J127" i="28" s="1"/>
  <c r="E127" i="28"/>
  <c r="H126" i="28" s="1"/>
  <c r="I126" i="28" s="1"/>
  <c r="J126" i="28" s="1"/>
  <c r="AZ126" i="28"/>
  <c r="AW126" i="28"/>
  <c r="AS126" i="28"/>
  <c r="AG126" i="28"/>
  <c r="E126" i="28"/>
  <c r="AZ125" i="28"/>
  <c r="AW125" i="28"/>
  <c r="AS125" i="28"/>
  <c r="AG125" i="28"/>
  <c r="J125" i="28"/>
  <c r="I125" i="28"/>
  <c r="H125" i="28"/>
  <c r="E125" i="28"/>
  <c r="H124" i="28" s="1"/>
  <c r="I124" i="28" s="1"/>
  <c r="J124" i="28" s="1"/>
  <c r="AZ124" i="28"/>
  <c r="AW124" i="28"/>
  <c r="AS124" i="28"/>
  <c r="AG124" i="28"/>
  <c r="K124" i="28"/>
  <c r="L124" i="28" s="1"/>
  <c r="E124" i="28"/>
  <c r="AZ123" i="28"/>
  <c r="AW123" i="28"/>
  <c r="AS123" i="28"/>
  <c r="AG123" i="28"/>
  <c r="H123" i="28"/>
  <c r="I123" i="28" s="1"/>
  <c r="J123" i="28" s="1"/>
  <c r="E123" i="28"/>
  <c r="B123" i="28"/>
  <c r="AV132" i="28" s="1"/>
  <c r="AZ122" i="28"/>
  <c r="AW122" i="28"/>
  <c r="AV122" i="28"/>
  <c r="AS122" i="28"/>
  <c r="AG122" i="28"/>
  <c r="H122" i="28"/>
  <c r="I122" i="28" s="1"/>
  <c r="J122" i="28" s="1"/>
  <c r="E122" i="28"/>
  <c r="H121" i="28" s="1"/>
  <c r="I121" i="28" s="1"/>
  <c r="J121" i="28" s="1"/>
  <c r="B122" i="28"/>
  <c r="T125" i="28" s="1"/>
  <c r="AZ121" i="28"/>
  <c r="AW121" i="28"/>
  <c r="AS121" i="28"/>
  <c r="AG121" i="28"/>
  <c r="B121" i="28"/>
  <c r="K129" i="28" s="1"/>
  <c r="E117" i="28"/>
  <c r="H116" i="28" s="1"/>
  <c r="I116" i="28" s="1"/>
  <c r="J116" i="28" s="1"/>
  <c r="AW116" i="28"/>
  <c r="AS116" i="28"/>
  <c r="AG116" i="28"/>
  <c r="E116" i="28"/>
  <c r="H115" i="28" s="1"/>
  <c r="I115" i="28" s="1"/>
  <c r="AW115" i="28"/>
  <c r="AS115" i="28"/>
  <c r="AG115" i="28"/>
  <c r="J115" i="28"/>
  <c r="E115" i="28"/>
  <c r="H114" i="28" s="1"/>
  <c r="I114" i="28" s="1"/>
  <c r="J114" i="28" s="1"/>
  <c r="AW114" i="28"/>
  <c r="AS114" i="28"/>
  <c r="AG114" i="28"/>
  <c r="E114" i="28"/>
  <c r="AW113" i="28"/>
  <c r="AS113" i="28"/>
  <c r="AG113" i="28"/>
  <c r="T113" i="28"/>
  <c r="I113" i="28"/>
  <c r="J113" i="28" s="1"/>
  <c r="H113" i="28"/>
  <c r="E113" i="28"/>
  <c r="AW112" i="28"/>
  <c r="AV112" i="28"/>
  <c r="AS112" i="28"/>
  <c r="AG112" i="28"/>
  <c r="H112" i="28"/>
  <c r="I112" i="28" s="1"/>
  <c r="J112" i="28" s="1"/>
  <c r="E112" i="28"/>
  <c r="AW111" i="28"/>
  <c r="AS111" i="28"/>
  <c r="AG111" i="28"/>
  <c r="J111" i="28"/>
  <c r="I111" i="28"/>
  <c r="H111" i="28"/>
  <c r="E111" i="28"/>
  <c r="H110" i="28" s="1"/>
  <c r="I110" i="28" s="1"/>
  <c r="J110" i="28" s="1"/>
  <c r="AW110" i="28"/>
  <c r="AS110" i="28"/>
  <c r="AG110" i="28"/>
  <c r="E110" i="28"/>
  <c r="AW109" i="28"/>
  <c r="AS109" i="28"/>
  <c r="AG109" i="28"/>
  <c r="T109" i="28"/>
  <c r="H109" i="28"/>
  <c r="I109" i="28" s="1"/>
  <c r="J109" i="28" s="1"/>
  <c r="E109" i="28"/>
  <c r="AW108" i="28"/>
  <c r="AU108" i="28"/>
  <c r="AS108" i="28"/>
  <c r="AG108" i="28"/>
  <c r="I108" i="28"/>
  <c r="J108" i="28" s="1"/>
  <c r="H108" i="28"/>
  <c r="E108" i="28"/>
  <c r="H107" i="28" s="1"/>
  <c r="I107" i="28" s="1"/>
  <c r="J107" i="28" s="1"/>
  <c r="AW107" i="28"/>
  <c r="AS107" i="28"/>
  <c r="AG107" i="28"/>
  <c r="E107" i="28"/>
  <c r="B107" i="28"/>
  <c r="AV115" i="28" s="1"/>
  <c r="AW106" i="28"/>
  <c r="AS106" i="28"/>
  <c r="AG106" i="28"/>
  <c r="T106" i="28"/>
  <c r="H106" i="28"/>
  <c r="I106" i="28" s="1"/>
  <c r="J106" i="28" s="1"/>
  <c r="E106" i="28"/>
  <c r="H105" i="28" s="1"/>
  <c r="I105" i="28" s="1"/>
  <c r="J105" i="28" s="1"/>
  <c r="B106" i="28"/>
  <c r="T116" i="28" s="1"/>
  <c r="AW105" i="28"/>
  <c r="AU105" i="28"/>
  <c r="AS105" i="28"/>
  <c r="AG105" i="28"/>
  <c r="T105" i="28"/>
  <c r="B105" i="28"/>
  <c r="AU116" i="28" s="1"/>
  <c r="E101" i="28"/>
  <c r="AM100" i="28"/>
  <c r="K100" i="28"/>
  <c r="L100" i="28" s="1"/>
  <c r="I100" i="28"/>
  <c r="J100" i="28" s="1"/>
  <c r="H100" i="28"/>
  <c r="E100" i="28"/>
  <c r="H99" i="28" s="1"/>
  <c r="I99" i="28" s="1"/>
  <c r="J99" i="28" s="1"/>
  <c r="AM99" i="28"/>
  <c r="E99" i="28"/>
  <c r="AM98" i="28"/>
  <c r="I98" i="28"/>
  <c r="J98" i="28" s="1"/>
  <c r="H98" i="28"/>
  <c r="E98" i="28"/>
  <c r="AM97" i="28"/>
  <c r="T97" i="28"/>
  <c r="H97" i="28"/>
  <c r="I97" i="28" s="1"/>
  <c r="J97" i="28" s="1"/>
  <c r="E97" i="28"/>
  <c r="H96" i="28" s="1"/>
  <c r="I96" i="28" s="1"/>
  <c r="J96" i="28" s="1"/>
  <c r="AM96" i="28"/>
  <c r="T96" i="28"/>
  <c r="E96" i="28"/>
  <c r="H95" i="28" s="1"/>
  <c r="I95" i="28" s="1"/>
  <c r="J95" i="28" s="1"/>
  <c r="AM95" i="28"/>
  <c r="AL95" i="28"/>
  <c r="E95" i="28"/>
  <c r="AM94" i="28"/>
  <c r="AL94" i="28"/>
  <c r="H94" i="28"/>
  <c r="I94" i="28" s="1"/>
  <c r="J94" i="28" s="1"/>
  <c r="E94" i="28"/>
  <c r="AM93" i="28"/>
  <c r="K93" i="28"/>
  <c r="L93" i="28" s="1"/>
  <c r="I93" i="28"/>
  <c r="J93" i="28" s="1"/>
  <c r="H93" i="28"/>
  <c r="E93" i="28"/>
  <c r="AM92" i="28"/>
  <c r="K92" i="28"/>
  <c r="L92" i="28" s="1"/>
  <c r="R92" i="28" s="1"/>
  <c r="H92" i="28"/>
  <c r="I92" i="28" s="1"/>
  <c r="J92" i="28" s="1"/>
  <c r="E92" i="28"/>
  <c r="AM91" i="28"/>
  <c r="H91" i="28"/>
  <c r="I91" i="28" s="1"/>
  <c r="J91" i="28" s="1"/>
  <c r="E91" i="28"/>
  <c r="H90" i="28" s="1"/>
  <c r="I90" i="28" s="1"/>
  <c r="J90" i="28" s="1"/>
  <c r="B91" i="28"/>
  <c r="AL93" i="28" s="1"/>
  <c r="AM90" i="28"/>
  <c r="AL90" i="28"/>
  <c r="T90" i="28"/>
  <c r="E90" i="28"/>
  <c r="B90" i="28"/>
  <c r="T95" i="28" s="1"/>
  <c r="AM89" i="28"/>
  <c r="AL89" i="28"/>
  <c r="AK89" i="28"/>
  <c r="T89" i="28"/>
  <c r="H89" i="28"/>
  <c r="I89" i="28" s="1"/>
  <c r="J89" i="28" s="1"/>
  <c r="B89" i="28"/>
  <c r="K99" i="28" s="1"/>
  <c r="L99" i="28" s="1"/>
  <c r="E85" i="28"/>
  <c r="AT84" i="28"/>
  <c r="AP84" i="28"/>
  <c r="AA84" i="28"/>
  <c r="I84" i="28"/>
  <c r="J84" i="28" s="1"/>
  <c r="H84" i="28"/>
  <c r="E84" i="28"/>
  <c r="AT83" i="28"/>
  <c r="AP83" i="28"/>
  <c r="AA83" i="28"/>
  <c r="I83" i="28"/>
  <c r="J83" i="28" s="1"/>
  <c r="H83" i="28"/>
  <c r="E83" i="28"/>
  <c r="AT82" i="28"/>
  <c r="AP82" i="28"/>
  <c r="AA82" i="28"/>
  <c r="I82" i="28"/>
  <c r="J82" i="28" s="1"/>
  <c r="H82" i="28"/>
  <c r="E82" i="28"/>
  <c r="AT81" i="28"/>
  <c r="AP81" i="28"/>
  <c r="AA81" i="28"/>
  <c r="T81" i="28"/>
  <c r="H81" i="28"/>
  <c r="I81" i="28" s="1"/>
  <c r="J81" i="28" s="1"/>
  <c r="E81" i="28"/>
  <c r="AT80" i="28"/>
  <c r="AP80" i="28"/>
  <c r="AA80" i="28"/>
  <c r="K80" i="28"/>
  <c r="L80" i="28" s="1"/>
  <c r="H80" i="28"/>
  <c r="I80" i="28" s="1"/>
  <c r="J80" i="28" s="1"/>
  <c r="E80" i="28"/>
  <c r="AT79" i="28"/>
  <c r="AP79" i="28"/>
  <c r="AA79" i="28"/>
  <c r="H79" i="28"/>
  <c r="I79" i="28" s="1"/>
  <c r="J79" i="28" s="1"/>
  <c r="E79" i="28"/>
  <c r="H78" i="28" s="1"/>
  <c r="I78" i="28" s="1"/>
  <c r="J78" i="28" s="1"/>
  <c r="AT78" i="28"/>
  <c r="AP78" i="28"/>
  <c r="AA78" i="28"/>
  <c r="E78" i="28"/>
  <c r="AT77" i="28"/>
  <c r="AR77" i="28"/>
  <c r="AP77" i="28"/>
  <c r="AA77" i="28"/>
  <c r="H77" i="28"/>
  <c r="I77" i="28" s="1"/>
  <c r="J77" i="28" s="1"/>
  <c r="E77" i="28"/>
  <c r="H76" i="28" s="1"/>
  <c r="I76" i="28" s="1"/>
  <c r="J76" i="28" s="1"/>
  <c r="AT76" i="28"/>
  <c r="AP76" i="28"/>
  <c r="AA76" i="28"/>
  <c r="T76" i="28"/>
  <c r="E76" i="28"/>
  <c r="AT75" i="28"/>
  <c r="AR75" i="28"/>
  <c r="AP75" i="28"/>
  <c r="AA75" i="28"/>
  <c r="T75" i="28"/>
  <c r="I75" i="28"/>
  <c r="J75" i="28" s="1"/>
  <c r="H75" i="28"/>
  <c r="E75" i="28"/>
  <c r="H74" i="28" s="1"/>
  <c r="I74" i="28" s="1"/>
  <c r="J74" i="28" s="1"/>
  <c r="B75" i="28"/>
  <c r="AS78" i="28" s="1"/>
  <c r="AT74" i="28"/>
  <c r="AR74" i="28"/>
  <c r="AP74" i="28"/>
  <c r="AA74" i="28"/>
  <c r="T74" i="28"/>
  <c r="K74" i="28"/>
  <c r="L74" i="28" s="1"/>
  <c r="E74" i="28"/>
  <c r="H73" i="28" s="1"/>
  <c r="I73" i="28" s="1"/>
  <c r="B74" i="28"/>
  <c r="AT73" i="28"/>
  <c r="AP73" i="28"/>
  <c r="AA73" i="28"/>
  <c r="T73" i="28"/>
  <c r="J73" i="28"/>
  <c r="B73" i="28"/>
  <c r="K79" i="28" s="1"/>
  <c r="L79" i="28" s="1"/>
  <c r="E70" i="28"/>
  <c r="AT69" i="28"/>
  <c r="AP69" i="28"/>
  <c r="AA69" i="28"/>
  <c r="T69" i="28"/>
  <c r="I69" i="28"/>
  <c r="J69" i="28" s="1"/>
  <c r="H69" i="28"/>
  <c r="E69" i="28"/>
  <c r="H68" i="28" s="1"/>
  <c r="I68" i="28" s="1"/>
  <c r="J68" i="28" s="1"/>
  <c r="AT68" i="28"/>
  <c r="AP68" i="28"/>
  <c r="AA68" i="28"/>
  <c r="K68" i="28"/>
  <c r="L68" i="28" s="1"/>
  <c r="E68" i="28"/>
  <c r="H67" i="28" s="1"/>
  <c r="AT67" i="28"/>
  <c r="AP67" i="28"/>
  <c r="AA67" i="28"/>
  <c r="T67" i="28"/>
  <c r="K67" i="28"/>
  <c r="L67" i="28" s="1"/>
  <c r="I67" i="28"/>
  <c r="J67" i="28" s="1"/>
  <c r="E67" i="28"/>
  <c r="AT66" i="28"/>
  <c r="AP66" i="28"/>
  <c r="AA66" i="28"/>
  <c r="H66" i="28"/>
  <c r="I66" i="28" s="1"/>
  <c r="J66" i="28" s="1"/>
  <c r="E66" i="28"/>
  <c r="AT65" i="28"/>
  <c r="AR65" i="28"/>
  <c r="AP65" i="28"/>
  <c r="AA65" i="28"/>
  <c r="H65" i="28"/>
  <c r="I65" i="28" s="1"/>
  <c r="J65" i="28" s="1"/>
  <c r="E65" i="28"/>
  <c r="H64" i="28" s="1"/>
  <c r="I64" i="28" s="1"/>
  <c r="J64" i="28" s="1"/>
  <c r="AT64" i="28"/>
  <c r="AR64" i="28"/>
  <c r="AP64" i="28"/>
  <c r="AA64" i="28"/>
  <c r="T64" i="28"/>
  <c r="K64" i="28"/>
  <c r="L64" i="28" s="1"/>
  <c r="E64" i="28"/>
  <c r="H63" i="28" s="1"/>
  <c r="AT63" i="28"/>
  <c r="AP63" i="28"/>
  <c r="AA63" i="28"/>
  <c r="T63" i="28"/>
  <c r="K63" i="28"/>
  <c r="L63" i="28" s="1"/>
  <c r="I63" i="28"/>
  <c r="J63" i="28" s="1"/>
  <c r="E63" i="28"/>
  <c r="AT62" i="28"/>
  <c r="AP62" i="28"/>
  <c r="AA62" i="28"/>
  <c r="I62" i="28"/>
  <c r="J62" i="28" s="1"/>
  <c r="H62" i="28"/>
  <c r="E62" i="28"/>
  <c r="AT61" i="28"/>
  <c r="AP61" i="28"/>
  <c r="AA61" i="28"/>
  <c r="T61" i="28"/>
  <c r="H61" i="28"/>
  <c r="I61" i="28" s="1"/>
  <c r="J61" i="28" s="1"/>
  <c r="E61" i="28"/>
  <c r="AT60" i="28"/>
  <c r="AS60" i="28"/>
  <c r="AP60" i="28"/>
  <c r="AA60" i="28"/>
  <c r="H60" i="28"/>
  <c r="I60" i="28" s="1"/>
  <c r="J60" i="28" s="1"/>
  <c r="E60" i="28"/>
  <c r="B60" i="28"/>
  <c r="AT59" i="28"/>
  <c r="AP59" i="28"/>
  <c r="AA59" i="28"/>
  <c r="T59" i="28"/>
  <c r="K59" i="28"/>
  <c r="L59" i="28" s="1"/>
  <c r="R59" i="28" s="1"/>
  <c r="H59" i="28"/>
  <c r="I59" i="28" s="1"/>
  <c r="J59" i="28" s="1"/>
  <c r="E59" i="28"/>
  <c r="B59" i="28"/>
  <c r="T68" i="28" s="1"/>
  <c r="AT58" i="28"/>
  <c r="AP58" i="28"/>
  <c r="AA58" i="28"/>
  <c r="T58" i="28"/>
  <c r="I58" i="28"/>
  <c r="J58" i="28" s="1"/>
  <c r="H58" i="28"/>
  <c r="B58" i="28"/>
  <c r="AR67" i="28" s="1"/>
  <c r="E54" i="28"/>
  <c r="H53" i="28" s="1"/>
  <c r="AT53" i="28"/>
  <c r="AP53" i="28"/>
  <c r="AG53" i="28"/>
  <c r="AA53" i="28"/>
  <c r="I53" i="28"/>
  <c r="J53" i="28" s="1"/>
  <c r="E53" i="28"/>
  <c r="H52" i="28" s="1"/>
  <c r="I52" i="28" s="1"/>
  <c r="J52" i="28" s="1"/>
  <c r="AT52" i="28"/>
  <c r="AP52" i="28"/>
  <c r="AG52" i="28"/>
  <c r="AA52" i="28"/>
  <c r="T52" i="28"/>
  <c r="E52" i="28"/>
  <c r="AT51" i="28"/>
  <c r="AR51" i="28"/>
  <c r="AP51" i="28"/>
  <c r="AG51" i="28"/>
  <c r="AA51" i="28"/>
  <c r="T51" i="28"/>
  <c r="K51" i="28"/>
  <c r="L51" i="28" s="1"/>
  <c r="H51" i="28"/>
  <c r="I51" i="28" s="1"/>
  <c r="J51" i="28" s="1"/>
  <c r="E51" i="28"/>
  <c r="AT50" i="28"/>
  <c r="AP50" i="28"/>
  <c r="AG50" i="28"/>
  <c r="AA50" i="28"/>
  <c r="I50" i="28"/>
  <c r="J50" i="28" s="1"/>
  <c r="H50" i="28"/>
  <c r="E50" i="28"/>
  <c r="H49" i="28" s="1"/>
  <c r="I49" i="28" s="1"/>
  <c r="J49" i="28" s="1"/>
  <c r="AT49" i="28"/>
  <c r="AP49" i="28"/>
  <c r="AG49" i="28"/>
  <c r="AA49" i="28"/>
  <c r="T49" i="28"/>
  <c r="E49" i="28"/>
  <c r="AT48" i="28"/>
  <c r="AR48" i="28"/>
  <c r="AP48" i="28"/>
  <c r="AG48" i="28"/>
  <c r="AA48" i="28"/>
  <c r="H48" i="28"/>
  <c r="I48" i="28" s="1"/>
  <c r="J48" i="28" s="1"/>
  <c r="E48" i="28"/>
  <c r="AT47" i="28"/>
  <c r="AR47" i="28"/>
  <c r="AP47" i="28"/>
  <c r="AG47" i="28"/>
  <c r="AA47" i="28"/>
  <c r="H47" i="28"/>
  <c r="I47" i="28" s="1"/>
  <c r="J47" i="28" s="1"/>
  <c r="E47" i="28"/>
  <c r="H46" i="28" s="1"/>
  <c r="I46" i="28" s="1"/>
  <c r="J46" i="28" s="1"/>
  <c r="AT46" i="28"/>
  <c r="AR46" i="28"/>
  <c r="AP46" i="28"/>
  <c r="AG46" i="28"/>
  <c r="AA46" i="28"/>
  <c r="T46" i="28"/>
  <c r="E46" i="28"/>
  <c r="AT45" i="28"/>
  <c r="AR45" i="28"/>
  <c r="AP45" i="28"/>
  <c r="AG45" i="28"/>
  <c r="AA45" i="28"/>
  <c r="H45" i="28"/>
  <c r="I45" i="28" s="1"/>
  <c r="J45" i="28" s="1"/>
  <c r="E45" i="28"/>
  <c r="AT44" i="28"/>
  <c r="AR44" i="28"/>
  <c r="AP44" i="28"/>
  <c r="AG44" i="28"/>
  <c r="AA44" i="28"/>
  <c r="H44" i="28"/>
  <c r="I44" i="28" s="1"/>
  <c r="J44" i="28" s="1"/>
  <c r="E44" i="28"/>
  <c r="H43" i="28" s="1"/>
  <c r="I43" i="28" s="1"/>
  <c r="J43" i="28" s="1"/>
  <c r="B44" i="28"/>
  <c r="AT43" i="28"/>
  <c r="AP43" i="28"/>
  <c r="AG43" i="28"/>
  <c r="AA43" i="28"/>
  <c r="T43" i="28"/>
  <c r="E43" i="28"/>
  <c r="B43" i="28"/>
  <c r="T47" i="28" s="1"/>
  <c r="AT42" i="28"/>
  <c r="AR42" i="28"/>
  <c r="AP42" i="28"/>
  <c r="AG42" i="28"/>
  <c r="AA42" i="28"/>
  <c r="T42" i="28"/>
  <c r="K42" i="28"/>
  <c r="L42" i="28" s="1"/>
  <c r="H42" i="28"/>
  <c r="I42" i="28" s="1"/>
  <c r="J42" i="28" s="1"/>
  <c r="B42" i="28"/>
  <c r="K49" i="28" s="1"/>
  <c r="L49" i="28" s="1"/>
  <c r="E38" i="28"/>
  <c r="AT37" i="28"/>
  <c r="AS37" i="28"/>
  <c r="AP37" i="28"/>
  <c r="AA37" i="28"/>
  <c r="H37" i="28"/>
  <c r="I37" i="28" s="1"/>
  <c r="J37" i="28" s="1"/>
  <c r="E37" i="28"/>
  <c r="AT36" i="28"/>
  <c r="AP36" i="28"/>
  <c r="AA36" i="28"/>
  <c r="T36" i="28"/>
  <c r="H36" i="28"/>
  <c r="I36" i="28" s="1"/>
  <c r="J36" i="28" s="1"/>
  <c r="E36" i="28"/>
  <c r="AT35" i="28"/>
  <c r="AS35" i="28"/>
  <c r="AR35" i="28"/>
  <c r="AP35" i="28"/>
  <c r="AA35" i="28"/>
  <c r="H35" i="28"/>
  <c r="I35" i="28" s="1"/>
  <c r="J35" i="28" s="1"/>
  <c r="E35" i="28"/>
  <c r="H34" i="28" s="1"/>
  <c r="I34" i="28" s="1"/>
  <c r="J34" i="28" s="1"/>
  <c r="AT34" i="28"/>
  <c r="AR34" i="28"/>
  <c r="AP34" i="28"/>
  <c r="AA34" i="28"/>
  <c r="T34" i="28"/>
  <c r="K34" i="28"/>
  <c r="L34" i="28" s="1"/>
  <c r="E34" i="28"/>
  <c r="H33" i="28" s="1"/>
  <c r="I33" i="28" s="1"/>
  <c r="J33" i="28" s="1"/>
  <c r="AT33" i="28"/>
  <c r="AP33" i="28"/>
  <c r="AA33" i="28"/>
  <c r="T33" i="28"/>
  <c r="K33" i="28"/>
  <c r="L33" i="28" s="1"/>
  <c r="E33" i="28"/>
  <c r="AT32" i="28"/>
  <c r="AP32" i="28"/>
  <c r="AA32" i="28"/>
  <c r="H32" i="28"/>
  <c r="I32" i="28" s="1"/>
  <c r="J32" i="28" s="1"/>
  <c r="E32" i="28"/>
  <c r="AT31" i="28"/>
  <c r="AS31" i="28"/>
  <c r="AR31" i="28"/>
  <c r="AP31" i="28"/>
  <c r="AA31" i="28"/>
  <c r="H31" i="28"/>
  <c r="I31" i="28" s="1"/>
  <c r="J31" i="28" s="1"/>
  <c r="E31" i="28"/>
  <c r="AT30" i="28"/>
  <c r="AR30" i="28"/>
  <c r="AP30" i="28"/>
  <c r="AA30" i="28"/>
  <c r="T30" i="28"/>
  <c r="H30" i="28"/>
  <c r="I30" i="28" s="1"/>
  <c r="J30" i="28" s="1"/>
  <c r="E30" i="28"/>
  <c r="H29" i="28" s="1"/>
  <c r="I29" i="28" s="1"/>
  <c r="AT29" i="28"/>
  <c r="AR29" i="28"/>
  <c r="AP29" i="28"/>
  <c r="AA29" i="28"/>
  <c r="J29" i="28"/>
  <c r="E29" i="28"/>
  <c r="H28" i="28" s="1"/>
  <c r="I28" i="28" s="1"/>
  <c r="J28" i="28" s="1"/>
  <c r="AT28" i="28"/>
  <c r="AR28" i="28"/>
  <c r="AP28" i="28"/>
  <c r="AA28" i="28"/>
  <c r="K28" i="28"/>
  <c r="L28" i="28" s="1"/>
  <c r="E28" i="28"/>
  <c r="H27" i="28" s="1"/>
  <c r="I27" i="28" s="1"/>
  <c r="J27" i="28" s="1"/>
  <c r="B28" i="28"/>
  <c r="AS33" i="28" s="1"/>
  <c r="AT27" i="28"/>
  <c r="AP27" i="28"/>
  <c r="AA27" i="28"/>
  <c r="E27" i="28"/>
  <c r="B27" i="28"/>
  <c r="T27" i="28" s="1"/>
  <c r="AT26" i="28"/>
  <c r="AS26" i="28"/>
  <c r="AP26" i="28"/>
  <c r="AA26" i="28"/>
  <c r="T26" i="28"/>
  <c r="K26" i="28"/>
  <c r="L26" i="28" s="1"/>
  <c r="J26" i="28"/>
  <c r="H26" i="28"/>
  <c r="I26" i="28" s="1"/>
  <c r="B26" i="28"/>
  <c r="AR37" i="28" s="1"/>
  <c r="E148" i="30"/>
  <c r="AW147" i="30"/>
  <c r="AS147" i="30"/>
  <c r="AG147" i="30"/>
  <c r="T147" i="30"/>
  <c r="I147" i="30"/>
  <c r="J147" i="30" s="1"/>
  <c r="H147" i="30"/>
  <c r="E147" i="30"/>
  <c r="H146" i="30" s="1"/>
  <c r="I146" i="30" s="1"/>
  <c r="J146" i="30" s="1"/>
  <c r="AW146" i="30"/>
  <c r="AS146" i="30"/>
  <c r="AG146" i="30"/>
  <c r="K146" i="30"/>
  <c r="L146" i="30" s="1"/>
  <c r="E146" i="30"/>
  <c r="H145" i="30" s="1"/>
  <c r="AW145" i="30"/>
  <c r="AS145" i="30"/>
  <c r="AG145" i="30"/>
  <c r="K145" i="30"/>
  <c r="L145" i="30" s="1"/>
  <c r="I145" i="30"/>
  <c r="J145" i="30" s="1"/>
  <c r="E145" i="30"/>
  <c r="AW144" i="30"/>
  <c r="AS144" i="30"/>
  <c r="AG144" i="30"/>
  <c r="H144" i="30"/>
  <c r="I144" i="30" s="1"/>
  <c r="J144" i="30" s="1"/>
  <c r="E144" i="30"/>
  <c r="AW143" i="30"/>
  <c r="AU143" i="30"/>
  <c r="AS143" i="30"/>
  <c r="AG143" i="30"/>
  <c r="H143" i="30"/>
  <c r="I143" i="30" s="1"/>
  <c r="J143" i="30" s="1"/>
  <c r="E143" i="30"/>
  <c r="H142" i="30" s="1"/>
  <c r="I142" i="30" s="1"/>
  <c r="J142" i="30" s="1"/>
  <c r="AW142" i="30"/>
  <c r="AU142" i="30"/>
  <c r="AS142" i="30"/>
  <c r="AG142" i="30"/>
  <c r="T142" i="30"/>
  <c r="K142" i="30"/>
  <c r="L142" i="30" s="1"/>
  <c r="E142" i="30"/>
  <c r="H141" i="30" s="1"/>
  <c r="I141" i="30" s="1"/>
  <c r="J141" i="30" s="1"/>
  <c r="AW141" i="30"/>
  <c r="AS141" i="30"/>
  <c r="AG141" i="30"/>
  <c r="T141" i="30"/>
  <c r="K141" i="30"/>
  <c r="L141" i="30" s="1"/>
  <c r="E141" i="30"/>
  <c r="AW140" i="30"/>
  <c r="AS140" i="30"/>
  <c r="AG140" i="30"/>
  <c r="H140" i="30"/>
  <c r="I140" i="30" s="1"/>
  <c r="J140" i="30" s="1"/>
  <c r="E140" i="30"/>
  <c r="AW139" i="30"/>
  <c r="AS139" i="30"/>
  <c r="AG139" i="30"/>
  <c r="T139" i="30"/>
  <c r="H139" i="30"/>
  <c r="I139" i="30" s="1"/>
  <c r="J139" i="30" s="1"/>
  <c r="E139" i="30"/>
  <c r="AW138" i="30"/>
  <c r="AV138" i="30"/>
  <c r="AS138" i="30"/>
  <c r="AG138" i="30"/>
  <c r="H138" i="30"/>
  <c r="I138" i="30" s="1"/>
  <c r="J138" i="30" s="1"/>
  <c r="E138" i="30"/>
  <c r="B138" i="30"/>
  <c r="AW137" i="30"/>
  <c r="AS137" i="30"/>
  <c r="AG137" i="30"/>
  <c r="T137" i="30"/>
  <c r="K137" i="30"/>
  <c r="L137" i="30" s="1"/>
  <c r="R137" i="30" s="1"/>
  <c r="H137" i="30"/>
  <c r="I137" i="30" s="1"/>
  <c r="J137" i="30" s="1"/>
  <c r="E137" i="30"/>
  <c r="B137" i="30"/>
  <c r="T146" i="30" s="1"/>
  <c r="AW136" i="30"/>
  <c r="AS136" i="30"/>
  <c r="AG136" i="30"/>
  <c r="T136" i="30"/>
  <c r="I136" i="30"/>
  <c r="J136" i="30" s="1"/>
  <c r="H136" i="30"/>
  <c r="B136" i="30"/>
  <c r="AU145" i="30" s="1"/>
  <c r="E133" i="30"/>
  <c r="H132" i="30" s="1"/>
  <c r="AZ132" i="30"/>
  <c r="AW132" i="30"/>
  <c r="AS132" i="30"/>
  <c r="AG132" i="30"/>
  <c r="K132" i="30"/>
  <c r="L132" i="30" s="1"/>
  <c r="I132" i="30"/>
  <c r="J132" i="30" s="1"/>
  <c r="E132" i="30"/>
  <c r="AZ131" i="30"/>
  <c r="AW131" i="30"/>
  <c r="AS131" i="30"/>
  <c r="AG131" i="30"/>
  <c r="I131" i="30"/>
  <c r="J131" i="30" s="1"/>
  <c r="H131" i="30"/>
  <c r="E131" i="30"/>
  <c r="AZ130" i="30"/>
  <c r="AW130" i="30"/>
  <c r="AV130" i="30"/>
  <c r="AS130" i="30"/>
  <c r="AG130" i="30"/>
  <c r="H130" i="30"/>
  <c r="I130" i="30" s="1"/>
  <c r="J130" i="30" s="1"/>
  <c r="E130" i="30"/>
  <c r="AZ129" i="30"/>
  <c r="AW129" i="30"/>
  <c r="AS129" i="30"/>
  <c r="AG129" i="30"/>
  <c r="T129" i="30"/>
  <c r="I129" i="30"/>
  <c r="J129" i="30" s="1"/>
  <c r="H129" i="30"/>
  <c r="E129" i="30"/>
  <c r="AZ128" i="30"/>
  <c r="AW128" i="30"/>
  <c r="AV128" i="30"/>
  <c r="AS128" i="30"/>
  <c r="AG128" i="30"/>
  <c r="T128" i="30"/>
  <c r="H128" i="30"/>
  <c r="I128" i="30" s="1"/>
  <c r="J128" i="30" s="1"/>
  <c r="E128" i="30"/>
  <c r="AZ127" i="30"/>
  <c r="AW127" i="30"/>
  <c r="AV127" i="30"/>
  <c r="AS127" i="30"/>
  <c r="AG127" i="30"/>
  <c r="J127" i="30"/>
  <c r="H127" i="30"/>
  <c r="I127" i="30" s="1"/>
  <c r="E127" i="30"/>
  <c r="H126" i="30" s="1"/>
  <c r="I126" i="30" s="1"/>
  <c r="J126" i="30" s="1"/>
  <c r="AZ126" i="30"/>
  <c r="AW126" i="30"/>
  <c r="AS126" i="30"/>
  <c r="AG126" i="30"/>
  <c r="E126" i="30"/>
  <c r="H125" i="30" s="1"/>
  <c r="I125" i="30" s="1"/>
  <c r="J125" i="30" s="1"/>
  <c r="AZ125" i="30"/>
  <c r="AW125" i="30"/>
  <c r="AS125" i="30"/>
  <c r="AG125" i="30"/>
  <c r="K125" i="30"/>
  <c r="L125" i="30" s="1"/>
  <c r="E125" i="30"/>
  <c r="H124" i="30" s="1"/>
  <c r="I124" i="30" s="1"/>
  <c r="J124" i="30" s="1"/>
  <c r="AZ124" i="30"/>
  <c r="AW124" i="30"/>
  <c r="AV124" i="30"/>
  <c r="AS124" i="30"/>
  <c r="AG124" i="30"/>
  <c r="T124" i="30"/>
  <c r="K124" i="30"/>
  <c r="L124" i="30" s="1"/>
  <c r="R124" i="30" s="1"/>
  <c r="E124" i="30"/>
  <c r="AZ123" i="30"/>
  <c r="AW123" i="30"/>
  <c r="AV123" i="30"/>
  <c r="AU123" i="30"/>
  <c r="AS123" i="30"/>
  <c r="AG123" i="30"/>
  <c r="H123" i="30"/>
  <c r="I123" i="30" s="1"/>
  <c r="J123" i="30" s="1"/>
  <c r="E123" i="30"/>
  <c r="B123" i="30"/>
  <c r="AV132" i="30" s="1"/>
  <c r="AZ122" i="30"/>
  <c r="AW122" i="30"/>
  <c r="AV122" i="30"/>
  <c r="AS122" i="30"/>
  <c r="AG122" i="30"/>
  <c r="H122" i="30"/>
  <c r="I122" i="30" s="1"/>
  <c r="J122" i="30" s="1"/>
  <c r="E122" i="30"/>
  <c r="B122" i="30"/>
  <c r="T125" i="30" s="1"/>
  <c r="AZ121" i="30"/>
  <c r="AW121" i="30"/>
  <c r="AV121" i="30"/>
  <c r="AS121" i="30"/>
  <c r="AG121" i="30"/>
  <c r="T121" i="30"/>
  <c r="H121" i="30"/>
  <c r="I121" i="30" s="1"/>
  <c r="J121" i="30" s="1"/>
  <c r="B121" i="30"/>
  <c r="K129" i="30" s="1"/>
  <c r="L129" i="30" s="1"/>
  <c r="E117" i="30"/>
  <c r="H116" i="30" s="1"/>
  <c r="I116" i="30" s="1"/>
  <c r="J116" i="30" s="1"/>
  <c r="AW116" i="30"/>
  <c r="AS116" i="30"/>
  <c r="AG116" i="30"/>
  <c r="E116" i="30"/>
  <c r="H115" i="30" s="1"/>
  <c r="I115" i="30" s="1"/>
  <c r="AW115" i="30"/>
  <c r="AS115" i="30"/>
  <c r="AG115" i="30"/>
  <c r="J115" i="30"/>
  <c r="E115" i="30"/>
  <c r="H114" i="30" s="1"/>
  <c r="I114" i="30" s="1"/>
  <c r="J114" i="30" s="1"/>
  <c r="AW114" i="30"/>
  <c r="AS114" i="30"/>
  <c r="AG114" i="30"/>
  <c r="E114" i="30"/>
  <c r="AW113" i="30"/>
  <c r="AV113" i="30"/>
  <c r="AS113" i="30"/>
  <c r="AG113" i="30"/>
  <c r="T113" i="30"/>
  <c r="H113" i="30"/>
  <c r="I113" i="30" s="1"/>
  <c r="J113" i="30" s="1"/>
  <c r="E113" i="30"/>
  <c r="AW112" i="30"/>
  <c r="AV112" i="30"/>
  <c r="AS112" i="30"/>
  <c r="AG112" i="30"/>
  <c r="H112" i="30"/>
  <c r="I112" i="30" s="1"/>
  <c r="J112" i="30" s="1"/>
  <c r="E112" i="30"/>
  <c r="AW111" i="30"/>
  <c r="AS111" i="30"/>
  <c r="AG111" i="30"/>
  <c r="J111" i="30"/>
  <c r="I111" i="30"/>
  <c r="H111" i="30"/>
  <c r="E111" i="30"/>
  <c r="H110" i="30" s="1"/>
  <c r="I110" i="30" s="1"/>
  <c r="J110" i="30" s="1"/>
  <c r="AW110" i="30"/>
  <c r="AS110" i="30"/>
  <c r="AG110" i="30"/>
  <c r="E110" i="30"/>
  <c r="AW109" i="30"/>
  <c r="AV109" i="30"/>
  <c r="AS109" i="30"/>
  <c r="AG109" i="30"/>
  <c r="T109" i="30"/>
  <c r="I109" i="30"/>
  <c r="J109" i="30" s="1"/>
  <c r="H109" i="30"/>
  <c r="E109" i="30"/>
  <c r="H108" i="30" s="1"/>
  <c r="AW108" i="30"/>
  <c r="AU108" i="30"/>
  <c r="AS108" i="30"/>
  <c r="AG108" i="30"/>
  <c r="I108" i="30"/>
  <c r="J108" i="30" s="1"/>
  <c r="E108" i="30"/>
  <c r="H107" i="30" s="1"/>
  <c r="I107" i="30" s="1"/>
  <c r="J107" i="30" s="1"/>
  <c r="AW107" i="30"/>
  <c r="AS107" i="30"/>
  <c r="AG107" i="30"/>
  <c r="K107" i="30"/>
  <c r="L107" i="30" s="1"/>
  <c r="R107" i="30" s="1"/>
  <c r="E107" i="30"/>
  <c r="B107" i="30"/>
  <c r="AV115" i="30" s="1"/>
  <c r="AW106" i="30"/>
  <c r="AS106" i="30"/>
  <c r="AG106" i="30"/>
  <c r="T106" i="30"/>
  <c r="I106" i="30"/>
  <c r="J106" i="30" s="1"/>
  <c r="H106" i="30"/>
  <c r="E106" i="30"/>
  <c r="H105" i="30" s="1"/>
  <c r="I105" i="30" s="1"/>
  <c r="J105" i="30" s="1"/>
  <c r="B106" i="30"/>
  <c r="T116" i="30" s="1"/>
  <c r="AW105" i="30"/>
  <c r="AV105" i="30"/>
  <c r="AU105" i="30"/>
  <c r="AS105" i="30"/>
  <c r="AG105" i="30"/>
  <c r="B105" i="30"/>
  <c r="E101" i="30"/>
  <c r="AM100" i="30"/>
  <c r="K100" i="30"/>
  <c r="L100" i="30" s="1"/>
  <c r="I100" i="30"/>
  <c r="J100" i="30" s="1"/>
  <c r="H100" i="30"/>
  <c r="E100" i="30"/>
  <c r="H99" i="30" s="1"/>
  <c r="I99" i="30" s="1"/>
  <c r="J99" i="30" s="1"/>
  <c r="AM99" i="30"/>
  <c r="L99" i="30"/>
  <c r="R99" i="30" s="1"/>
  <c r="E99" i="30"/>
  <c r="H98" i="30" s="1"/>
  <c r="I98" i="30" s="1"/>
  <c r="J98" i="30" s="1"/>
  <c r="AM98" i="30"/>
  <c r="AK98" i="30"/>
  <c r="E98" i="30"/>
  <c r="H97" i="30" s="1"/>
  <c r="I97" i="30" s="1"/>
  <c r="J97" i="30" s="1"/>
  <c r="AM97" i="30"/>
  <c r="AL97" i="30"/>
  <c r="T97" i="30"/>
  <c r="E97" i="30"/>
  <c r="AM96" i="30"/>
  <c r="T96" i="30"/>
  <c r="H96" i="30"/>
  <c r="I96" i="30" s="1"/>
  <c r="J96" i="30" s="1"/>
  <c r="E96" i="30"/>
  <c r="AM95" i="30"/>
  <c r="AL95" i="30"/>
  <c r="K95" i="30"/>
  <c r="L95" i="30" s="1"/>
  <c r="H95" i="30"/>
  <c r="I95" i="30" s="1"/>
  <c r="J95" i="30" s="1"/>
  <c r="E95" i="30"/>
  <c r="AM94" i="30"/>
  <c r="AL94" i="30"/>
  <c r="H94" i="30"/>
  <c r="I94" i="30" s="1"/>
  <c r="J94" i="30" s="1"/>
  <c r="E94" i="30"/>
  <c r="AM93" i="30"/>
  <c r="K93" i="30"/>
  <c r="L93" i="30" s="1"/>
  <c r="I93" i="30"/>
  <c r="J93" i="30" s="1"/>
  <c r="H93" i="30"/>
  <c r="E93" i="30"/>
  <c r="AM92" i="30"/>
  <c r="K92" i="30"/>
  <c r="L92" i="30" s="1"/>
  <c r="R92" i="30" s="1"/>
  <c r="H92" i="30"/>
  <c r="I92" i="30" s="1"/>
  <c r="J92" i="30" s="1"/>
  <c r="E92" i="30"/>
  <c r="AM91" i="30"/>
  <c r="H91" i="30"/>
  <c r="I91" i="30" s="1"/>
  <c r="J91" i="30" s="1"/>
  <c r="E91" i="30"/>
  <c r="B91" i="30"/>
  <c r="AL93" i="30" s="1"/>
  <c r="AM90" i="30"/>
  <c r="AL90" i="30"/>
  <c r="T90" i="30"/>
  <c r="I90" i="30"/>
  <c r="J90" i="30" s="1"/>
  <c r="H90" i="30"/>
  <c r="E90" i="30"/>
  <c r="H89" i="30" s="1"/>
  <c r="I89" i="30" s="1"/>
  <c r="J89" i="30" s="1"/>
  <c r="B90" i="30"/>
  <c r="T89" i="30" s="1"/>
  <c r="AM89" i="30"/>
  <c r="AK89" i="30"/>
  <c r="B89" i="30"/>
  <c r="K99" i="30" s="1"/>
  <c r="E85" i="30"/>
  <c r="AT84" i="30"/>
  <c r="AP84" i="30"/>
  <c r="AA84" i="30"/>
  <c r="K84" i="30"/>
  <c r="I84" i="30"/>
  <c r="J84" i="30" s="1"/>
  <c r="H84" i="30"/>
  <c r="E84" i="30"/>
  <c r="H83" i="30" s="1"/>
  <c r="I83" i="30" s="1"/>
  <c r="J83" i="30" s="1"/>
  <c r="AT83" i="30"/>
  <c r="AP83" i="30"/>
  <c r="AA83" i="30"/>
  <c r="E83" i="30"/>
  <c r="AT82" i="30"/>
  <c r="AS82" i="30"/>
  <c r="AP82" i="30"/>
  <c r="AA82" i="30"/>
  <c r="H82" i="30"/>
  <c r="I82" i="30" s="1"/>
  <c r="J82" i="30" s="1"/>
  <c r="E82" i="30"/>
  <c r="AT81" i="30"/>
  <c r="AS81" i="30"/>
  <c r="AP81" i="30"/>
  <c r="AA81" i="30"/>
  <c r="H81" i="30"/>
  <c r="I81" i="30" s="1"/>
  <c r="J81" i="30" s="1"/>
  <c r="E81" i="30"/>
  <c r="AT80" i="30"/>
  <c r="AP80" i="30"/>
  <c r="AA80" i="30"/>
  <c r="J80" i="30"/>
  <c r="I80" i="30"/>
  <c r="H80" i="30"/>
  <c r="E80" i="30"/>
  <c r="H79" i="30" s="1"/>
  <c r="I79" i="30" s="1"/>
  <c r="J79" i="30" s="1"/>
  <c r="AT79" i="30"/>
  <c r="AP79" i="30"/>
  <c r="AA79" i="30"/>
  <c r="E79" i="30"/>
  <c r="AT78" i="30"/>
  <c r="AS78" i="30"/>
  <c r="AP78" i="30"/>
  <c r="AA78" i="30"/>
  <c r="H78" i="30"/>
  <c r="I78" i="30" s="1"/>
  <c r="J78" i="30" s="1"/>
  <c r="E78" i="30"/>
  <c r="H77" i="30" s="1"/>
  <c r="I77" i="30" s="1"/>
  <c r="J77" i="30" s="1"/>
  <c r="AT77" i="30"/>
  <c r="AS77" i="30"/>
  <c r="AP77" i="30"/>
  <c r="AA77" i="30"/>
  <c r="E77" i="30"/>
  <c r="H76" i="30" s="1"/>
  <c r="I76" i="30" s="1"/>
  <c r="J76" i="30" s="1"/>
  <c r="AT76" i="30"/>
  <c r="AP76" i="30"/>
  <c r="AA76" i="30"/>
  <c r="K76" i="30"/>
  <c r="E76" i="30"/>
  <c r="AT75" i="30"/>
  <c r="AP75" i="30"/>
  <c r="AA75" i="30"/>
  <c r="H75" i="30"/>
  <c r="I75" i="30" s="1"/>
  <c r="J75" i="30" s="1"/>
  <c r="E75" i="30"/>
  <c r="B75" i="30"/>
  <c r="AS84" i="30" s="1"/>
  <c r="AT74" i="30"/>
  <c r="AP74" i="30"/>
  <c r="AA74" i="30"/>
  <c r="K74" i="30"/>
  <c r="L74" i="30" s="1"/>
  <c r="H74" i="30"/>
  <c r="I74" i="30" s="1"/>
  <c r="J74" i="30" s="1"/>
  <c r="E74" i="30"/>
  <c r="B74" i="30"/>
  <c r="T78" i="30" s="1"/>
  <c r="AT73" i="30"/>
  <c r="AP73" i="30"/>
  <c r="AA73" i="30"/>
  <c r="K73" i="30"/>
  <c r="I73" i="30"/>
  <c r="J73" i="30" s="1"/>
  <c r="H73" i="30"/>
  <c r="B73" i="30"/>
  <c r="AR84" i="30" s="1"/>
  <c r="E70" i="30"/>
  <c r="AT69" i="30"/>
  <c r="AP69" i="30"/>
  <c r="AD69" i="30"/>
  <c r="AA69" i="30"/>
  <c r="T69" i="30"/>
  <c r="I69" i="30"/>
  <c r="J69" i="30" s="1"/>
  <c r="H69" i="30"/>
  <c r="E69" i="30"/>
  <c r="AT68" i="30"/>
  <c r="AP68" i="30"/>
  <c r="AD68" i="30"/>
  <c r="AA68" i="30"/>
  <c r="H68" i="30"/>
  <c r="I68" i="30" s="1"/>
  <c r="J68" i="30" s="1"/>
  <c r="E68" i="30"/>
  <c r="AT67" i="30"/>
  <c r="AP67" i="30"/>
  <c r="AD67" i="30"/>
  <c r="AA67" i="30"/>
  <c r="T67" i="30"/>
  <c r="K67" i="30"/>
  <c r="L67" i="30" s="1"/>
  <c r="R67" i="30" s="1"/>
  <c r="I67" i="30"/>
  <c r="J67" i="30" s="1"/>
  <c r="H67" i="30"/>
  <c r="E67" i="30"/>
  <c r="H66" i="30" s="1"/>
  <c r="I66" i="30" s="1"/>
  <c r="J66" i="30" s="1"/>
  <c r="AT66" i="30"/>
  <c r="AP66" i="30"/>
  <c r="AD66" i="30"/>
  <c r="AA66" i="30"/>
  <c r="T66" i="30"/>
  <c r="E66" i="30"/>
  <c r="H65" i="30" s="1"/>
  <c r="I65" i="30" s="1"/>
  <c r="J65" i="30" s="1"/>
  <c r="AT65" i="30"/>
  <c r="AP65" i="30"/>
  <c r="AD65" i="30"/>
  <c r="AA65" i="30"/>
  <c r="K65" i="30"/>
  <c r="L65" i="30" s="1"/>
  <c r="E65" i="30"/>
  <c r="H64" i="30" s="1"/>
  <c r="I64" i="30" s="1"/>
  <c r="AT64" i="30"/>
  <c r="AP64" i="30"/>
  <c r="AD64" i="30"/>
  <c r="AA64" i="30"/>
  <c r="J64" i="30"/>
  <c r="E64" i="30"/>
  <c r="AT63" i="30"/>
  <c r="AP63" i="30"/>
  <c r="AD63" i="30"/>
  <c r="AA63" i="30"/>
  <c r="H63" i="30"/>
  <c r="I63" i="30" s="1"/>
  <c r="J63" i="30" s="1"/>
  <c r="E63" i="30"/>
  <c r="AT62" i="30"/>
  <c r="AP62" i="30"/>
  <c r="AD62" i="30"/>
  <c r="AA62" i="30"/>
  <c r="K62" i="30"/>
  <c r="L62" i="30" s="1"/>
  <c r="I62" i="30"/>
  <c r="J62" i="30" s="1"/>
  <c r="H62" i="30"/>
  <c r="E62" i="30"/>
  <c r="H61" i="30" s="1"/>
  <c r="I61" i="30" s="1"/>
  <c r="J61" i="30" s="1"/>
  <c r="AT61" i="30"/>
  <c r="AP61" i="30"/>
  <c r="AD61" i="30"/>
  <c r="AA61" i="30"/>
  <c r="E61" i="30"/>
  <c r="AT60" i="30"/>
  <c r="AP60" i="30"/>
  <c r="AD60" i="30"/>
  <c r="AA60" i="30"/>
  <c r="I60" i="30"/>
  <c r="J60" i="30" s="1"/>
  <c r="H60" i="30"/>
  <c r="E60" i="30"/>
  <c r="B60" i="30"/>
  <c r="AS64" i="30" s="1"/>
  <c r="AT59" i="30"/>
  <c r="AP59" i="30"/>
  <c r="AD59" i="30"/>
  <c r="AA59" i="30"/>
  <c r="K59" i="30"/>
  <c r="L59" i="30" s="1"/>
  <c r="I59" i="30"/>
  <c r="J59" i="30" s="1"/>
  <c r="H59" i="30"/>
  <c r="E59" i="30"/>
  <c r="H58" i="30" s="1"/>
  <c r="I58" i="30" s="1"/>
  <c r="J58" i="30" s="1"/>
  <c r="B59" i="30"/>
  <c r="T62" i="30" s="1"/>
  <c r="AT58" i="30"/>
  <c r="AP58" i="30"/>
  <c r="AD58" i="30"/>
  <c r="AA58" i="30"/>
  <c r="T58" i="30"/>
  <c r="O58" i="30"/>
  <c r="P58" i="30" s="1"/>
  <c r="Q58" i="30" s="1"/>
  <c r="S58" i="30" s="1"/>
  <c r="U58" i="30" s="1"/>
  <c r="K58" i="30"/>
  <c r="L58" i="30" s="1"/>
  <c r="R58" i="30" s="1"/>
  <c r="B58" i="30"/>
  <c r="AR64" i="30" s="1"/>
  <c r="E54" i="30"/>
  <c r="AT53" i="30"/>
  <c r="AS53" i="30"/>
  <c r="AR53" i="30"/>
  <c r="AP53" i="30"/>
  <c r="AM53" i="30"/>
  <c r="AD53" i="30"/>
  <c r="AA53" i="30"/>
  <c r="I53" i="30"/>
  <c r="J53" i="30" s="1"/>
  <c r="H53" i="30"/>
  <c r="E53" i="30"/>
  <c r="AT52" i="30"/>
  <c r="AR52" i="30"/>
  <c r="AP52" i="30"/>
  <c r="AM52" i="30"/>
  <c r="AD52" i="30"/>
  <c r="AA52" i="30"/>
  <c r="J52" i="30"/>
  <c r="I52" i="30"/>
  <c r="H52" i="30"/>
  <c r="E52" i="30"/>
  <c r="AT51" i="30"/>
  <c r="AP51" i="30"/>
  <c r="AM51" i="30"/>
  <c r="AD51" i="30"/>
  <c r="AA51" i="30"/>
  <c r="T51" i="30"/>
  <c r="H51" i="30"/>
  <c r="I51" i="30" s="1"/>
  <c r="J51" i="30" s="1"/>
  <c r="E51" i="30"/>
  <c r="AT50" i="30"/>
  <c r="AP50" i="30"/>
  <c r="AM50" i="30"/>
  <c r="AD50" i="30"/>
  <c r="AA50" i="30"/>
  <c r="H50" i="30"/>
  <c r="I50" i="30" s="1"/>
  <c r="J50" i="30" s="1"/>
  <c r="E50" i="30"/>
  <c r="AT49" i="30"/>
  <c r="AP49" i="30"/>
  <c r="AM49" i="30"/>
  <c r="AD49" i="30"/>
  <c r="AA49" i="30"/>
  <c r="T49" i="30"/>
  <c r="H49" i="30"/>
  <c r="I49" i="30" s="1"/>
  <c r="J49" i="30" s="1"/>
  <c r="E49" i="30"/>
  <c r="AT48" i="30"/>
  <c r="AR48" i="30"/>
  <c r="AP48" i="30"/>
  <c r="AM48" i="30"/>
  <c r="AD48" i="30"/>
  <c r="AA48" i="30"/>
  <c r="T48" i="30"/>
  <c r="H48" i="30"/>
  <c r="I48" i="30" s="1"/>
  <c r="J48" i="30" s="1"/>
  <c r="E48" i="30"/>
  <c r="AT47" i="30"/>
  <c r="AS47" i="30"/>
  <c r="AP47" i="30"/>
  <c r="AM47" i="30"/>
  <c r="AD47" i="30"/>
  <c r="AA47" i="30"/>
  <c r="J47" i="30"/>
  <c r="H47" i="30"/>
  <c r="I47" i="30" s="1"/>
  <c r="E47" i="30"/>
  <c r="H46" i="30" s="1"/>
  <c r="I46" i="30" s="1"/>
  <c r="J46" i="30" s="1"/>
  <c r="AT46" i="30"/>
  <c r="AP46" i="30"/>
  <c r="AM46" i="30"/>
  <c r="AD46" i="30"/>
  <c r="AA46" i="30"/>
  <c r="E46" i="30"/>
  <c r="H45" i="30" s="1"/>
  <c r="I45" i="30" s="1"/>
  <c r="J45" i="30" s="1"/>
  <c r="AT45" i="30"/>
  <c r="AS45" i="30"/>
  <c r="AP45" i="30"/>
  <c r="AM45" i="30"/>
  <c r="AD45" i="30"/>
  <c r="AA45" i="30"/>
  <c r="K45" i="30"/>
  <c r="L45" i="30" s="1"/>
  <c r="E45" i="30"/>
  <c r="H44" i="30" s="1"/>
  <c r="I44" i="30" s="1"/>
  <c r="J44" i="30" s="1"/>
  <c r="AT44" i="30"/>
  <c r="AP44" i="30"/>
  <c r="AM44" i="30"/>
  <c r="AD44" i="30"/>
  <c r="AA44" i="30"/>
  <c r="T44" i="30"/>
  <c r="K44" i="30"/>
  <c r="L44" i="30" s="1"/>
  <c r="R44" i="30" s="1"/>
  <c r="E44" i="30"/>
  <c r="B44" i="30"/>
  <c r="AS44" i="30" s="1"/>
  <c r="AT43" i="30"/>
  <c r="AS43" i="30"/>
  <c r="AR43" i="30"/>
  <c r="AP43" i="30"/>
  <c r="AM43" i="30"/>
  <c r="AD43" i="30"/>
  <c r="AA43" i="30"/>
  <c r="T43" i="30"/>
  <c r="H43" i="30"/>
  <c r="I43" i="30" s="1"/>
  <c r="J43" i="30" s="1"/>
  <c r="E43" i="30"/>
  <c r="H42" i="30" s="1"/>
  <c r="B43" i="30"/>
  <c r="T53" i="30" s="1"/>
  <c r="AT42" i="30"/>
  <c r="AS42" i="30"/>
  <c r="AR42" i="30"/>
  <c r="AP42" i="30"/>
  <c r="AM42" i="30"/>
  <c r="AD42" i="30"/>
  <c r="AA42" i="30"/>
  <c r="K42" i="30"/>
  <c r="L42" i="30" s="1"/>
  <c r="I42" i="30"/>
  <c r="J42" i="30" s="1"/>
  <c r="B42" i="30"/>
  <c r="K49" i="30" s="1"/>
  <c r="L49" i="30" s="1"/>
  <c r="E38" i="30"/>
  <c r="AT37" i="30"/>
  <c r="AP37" i="30"/>
  <c r="AM37" i="30"/>
  <c r="AD37" i="30"/>
  <c r="AA37" i="30"/>
  <c r="H37" i="30"/>
  <c r="I37" i="30" s="1"/>
  <c r="J37" i="30" s="1"/>
  <c r="E37" i="30"/>
  <c r="AT36" i="30"/>
  <c r="AP36" i="30"/>
  <c r="AM36" i="30"/>
  <c r="AD36" i="30"/>
  <c r="AA36" i="30"/>
  <c r="H36" i="30"/>
  <c r="I36" i="30" s="1"/>
  <c r="J36" i="30" s="1"/>
  <c r="E36" i="30"/>
  <c r="AT35" i="30"/>
  <c r="AP35" i="30"/>
  <c r="AM35" i="30"/>
  <c r="AD35" i="30"/>
  <c r="AA35" i="30"/>
  <c r="H35" i="30"/>
  <c r="I35" i="30" s="1"/>
  <c r="J35" i="30" s="1"/>
  <c r="E35" i="30"/>
  <c r="AT34" i="30"/>
  <c r="AS34" i="30"/>
  <c r="AP34" i="30"/>
  <c r="AM34" i="30"/>
  <c r="AD34" i="30"/>
  <c r="AA34" i="30"/>
  <c r="J34" i="30"/>
  <c r="I34" i="30"/>
  <c r="H34" i="30"/>
  <c r="E34" i="30"/>
  <c r="AT33" i="30"/>
  <c r="AS33" i="30"/>
  <c r="AP33" i="30"/>
  <c r="AM33" i="30"/>
  <c r="AD33" i="30"/>
  <c r="AA33" i="30"/>
  <c r="J33" i="30"/>
  <c r="I33" i="30"/>
  <c r="H33" i="30"/>
  <c r="E33" i="30"/>
  <c r="AT32" i="30"/>
  <c r="AP32" i="30"/>
  <c r="AM32" i="30"/>
  <c r="AD32" i="30"/>
  <c r="AA32" i="30"/>
  <c r="H32" i="30"/>
  <c r="I32" i="30" s="1"/>
  <c r="J32" i="30" s="1"/>
  <c r="E32" i="30"/>
  <c r="AT31" i="30"/>
  <c r="AP31" i="30"/>
  <c r="AM31" i="30"/>
  <c r="AD31" i="30"/>
  <c r="AA31" i="30"/>
  <c r="H31" i="30"/>
  <c r="I31" i="30" s="1"/>
  <c r="J31" i="30" s="1"/>
  <c r="E31" i="30"/>
  <c r="AT30" i="30"/>
  <c r="AP30" i="30"/>
  <c r="AM30" i="30"/>
  <c r="AD30" i="30"/>
  <c r="AA30" i="30"/>
  <c r="T30" i="30"/>
  <c r="H30" i="30"/>
  <c r="I30" i="30" s="1"/>
  <c r="J30" i="30" s="1"/>
  <c r="E30" i="30"/>
  <c r="AT29" i="30"/>
  <c r="AS29" i="30"/>
  <c r="AP29" i="30"/>
  <c r="AM29" i="30"/>
  <c r="AD29" i="30"/>
  <c r="AA29" i="30"/>
  <c r="I29" i="30"/>
  <c r="J29" i="30" s="1"/>
  <c r="H29" i="30"/>
  <c r="E29" i="30"/>
  <c r="AT28" i="30"/>
  <c r="AR28" i="30"/>
  <c r="AP28" i="30"/>
  <c r="AM28" i="30"/>
  <c r="AD28" i="30"/>
  <c r="AA28" i="30"/>
  <c r="I28" i="30"/>
  <c r="J28" i="30" s="1"/>
  <c r="H28" i="30"/>
  <c r="E28" i="30"/>
  <c r="B28" i="30"/>
  <c r="AS30" i="30" s="1"/>
  <c r="AT27" i="30"/>
  <c r="AS27" i="30"/>
  <c r="AP27" i="30"/>
  <c r="AM27" i="30"/>
  <c r="AD27" i="30"/>
  <c r="AA27" i="30"/>
  <c r="H27" i="30"/>
  <c r="I27" i="30" s="1"/>
  <c r="J27" i="30" s="1"/>
  <c r="E27" i="30"/>
  <c r="H26" i="30" s="1"/>
  <c r="I26" i="30" s="1"/>
  <c r="J26" i="30" s="1"/>
  <c r="B27" i="30"/>
  <c r="AT26" i="30"/>
  <c r="AS26" i="30"/>
  <c r="AP26" i="30"/>
  <c r="AM26" i="30"/>
  <c r="AD26" i="30"/>
  <c r="AA26" i="30"/>
  <c r="B26" i="30"/>
  <c r="AR29" i="30" s="1"/>
  <c r="E148" i="15"/>
  <c r="AW147" i="15"/>
  <c r="AS147" i="15"/>
  <c r="AG147" i="15"/>
  <c r="H147" i="15"/>
  <c r="I147" i="15" s="1"/>
  <c r="J147" i="15" s="1"/>
  <c r="E147" i="15"/>
  <c r="AW146" i="15"/>
  <c r="AS146" i="15"/>
  <c r="AG146" i="15"/>
  <c r="J146" i="15"/>
  <c r="H146" i="15"/>
  <c r="I146" i="15" s="1"/>
  <c r="E146" i="15"/>
  <c r="AW145" i="15"/>
  <c r="AV145" i="15"/>
  <c r="AS145" i="15"/>
  <c r="AG145" i="15"/>
  <c r="J145" i="15"/>
  <c r="H145" i="15"/>
  <c r="I145" i="15" s="1"/>
  <c r="E145" i="15"/>
  <c r="AW144" i="15"/>
  <c r="AS144" i="15"/>
  <c r="AG144" i="15"/>
  <c r="I144" i="15"/>
  <c r="J144" i="15" s="1"/>
  <c r="H144" i="15"/>
  <c r="E144" i="15"/>
  <c r="AW143" i="15"/>
  <c r="AS143" i="15"/>
  <c r="AG143" i="15"/>
  <c r="I143" i="15"/>
  <c r="J143" i="15" s="1"/>
  <c r="H143" i="15"/>
  <c r="E143" i="15"/>
  <c r="H142" i="15" s="1"/>
  <c r="I142" i="15" s="1"/>
  <c r="AW142" i="15"/>
  <c r="AS142" i="15"/>
  <c r="AG142" i="15"/>
  <c r="J142" i="15"/>
  <c r="E142" i="15"/>
  <c r="AW141" i="15"/>
  <c r="AV141" i="15"/>
  <c r="AS141" i="15"/>
  <c r="AG141" i="15"/>
  <c r="J141" i="15"/>
  <c r="H141" i="15"/>
  <c r="I141" i="15" s="1"/>
  <c r="E141" i="15"/>
  <c r="AW140" i="15"/>
  <c r="AS140" i="15"/>
  <c r="AG140" i="15"/>
  <c r="I140" i="15"/>
  <c r="J140" i="15" s="1"/>
  <c r="H140" i="15"/>
  <c r="E140" i="15"/>
  <c r="AW139" i="15"/>
  <c r="AS139" i="15"/>
  <c r="AG139" i="15"/>
  <c r="H139" i="15"/>
  <c r="I139" i="15" s="1"/>
  <c r="J139" i="15" s="1"/>
  <c r="E139" i="15"/>
  <c r="H138" i="15" s="1"/>
  <c r="I138" i="15" s="1"/>
  <c r="J138" i="15" s="1"/>
  <c r="AW138" i="15"/>
  <c r="AS138" i="15"/>
  <c r="AG138" i="15"/>
  <c r="E138" i="15"/>
  <c r="B138" i="15"/>
  <c r="AW137" i="15"/>
  <c r="AV137" i="15"/>
  <c r="AS137" i="15"/>
  <c r="AG137" i="15"/>
  <c r="H137" i="15"/>
  <c r="I137" i="15" s="1"/>
  <c r="J137" i="15" s="1"/>
  <c r="E137" i="15"/>
  <c r="B137" i="15"/>
  <c r="AW136" i="15"/>
  <c r="AV136" i="15"/>
  <c r="AS136" i="15"/>
  <c r="AG136" i="15"/>
  <c r="K136" i="15"/>
  <c r="I136" i="15"/>
  <c r="J136" i="15" s="1"/>
  <c r="H136" i="15"/>
  <c r="B136" i="15"/>
  <c r="K138" i="15" s="1"/>
  <c r="E133" i="15"/>
  <c r="H132" i="15" s="1"/>
  <c r="I132" i="15" s="1"/>
  <c r="J132" i="15" s="1"/>
  <c r="AZ132" i="15"/>
  <c r="AW132" i="15"/>
  <c r="AS132" i="15"/>
  <c r="AG132" i="15"/>
  <c r="E132" i="15"/>
  <c r="H131" i="15" s="1"/>
  <c r="I131" i="15" s="1"/>
  <c r="J131" i="15" s="1"/>
  <c r="AZ131" i="15"/>
  <c r="AW131" i="15"/>
  <c r="AS131" i="15"/>
  <c r="AG131" i="15"/>
  <c r="K131" i="15"/>
  <c r="L131" i="15" s="1"/>
  <c r="E131" i="15"/>
  <c r="H130" i="15" s="1"/>
  <c r="I130" i="15" s="1"/>
  <c r="J130" i="15" s="1"/>
  <c r="AZ130" i="15"/>
  <c r="AW130" i="15"/>
  <c r="AS130" i="15"/>
  <c r="AG130" i="15"/>
  <c r="E130" i="15"/>
  <c r="AZ129" i="15"/>
  <c r="AW129" i="15"/>
  <c r="AU129" i="15"/>
  <c r="AS129" i="15"/>
  <c r="AG129" i="15"/>
  <c r="T129" i="15"/>
  <c r="I129" i="15"/>
  <c r="J129" i="15" s="1"/>
  <c r="H129" i="15"/>
  <c r="E129" i="15"/>
  <c r="H128" i="15" s="1"/>
  <c r="I128" i="15" s="1"/>
  <c r="J128" i="15" s="1"/>
  <c r="AZ128" i="15"/>
  <c r="AW128" i="15"/>
  <c r="AV128" i="15"/>
  <c r="AS128" i="15"/>
  <c r="AG128" i="15"/>
  <c r="K128" i="15"/>
  <c r="L128" i="15" s="1"/>
  <c r="R128" i="15" s="1"/>
  <c r="E128" i="15"/>
  <c r="H127" i="15" s="1"/>
  <c r="I127" i="15" s="1"/>
  <c r="J127" i="15" s="1"/>
  <c r="AZ127" i="15"/>
  <c r="AW127" i="15"/>
  <c r="AS127" i="15"/>
  <c r="AG127" i="15"/>
  <c r="E127" i="15"/>
  <c r="AZ126" i="15"/>
  <c r="AW126" i="15"/>
  <c r="AU126" i="15"/>
  <c r="AS126" i="15"/>
  <c r="AG126" i="15"/>
  <c r="K126" i="15"/>
  <c r="L126" i="15" s="1"/>
  <c r="I126" i="15"/>
  <c r="J126" i="15" s="1"/>
  <c r="H126" i="15"/>
  <c r="E126" i="15"/>
  <c r="H125" i="15" s="1"/>
  <c r="I125" i="15" s="1"/>
  <c r="J125" i="15" s="1"/>
  <c r="AZ125" i="15"/>
  <c r="AW125" i="15"/>
  <c r="AS125" i="15"/>
  <c r="AG125" i="15"/>
  <c r="K125" i="15"/>
  <c r="L125" i="15" s="1"/>
  <c r="E125" i="15"/>
  <c r="AZ124" i="15"/>
  <c r="AW124" i="15"/>
  <c r="AV124" i="15"/>
  <c r="AS124" i="15"/>
  <c r="AG124" i="15"/>
  <c r="H124" i="15"/>
  <c r="I124" i="15" s="1"/>
  <c r="J124" i="15" s="1"/>
  <c r="E124" i="15"/>
  <c r="AZ123" i="15"/>
  <c r="AW123" i="15"/>
  <c r="AU123" i="15"/>
  <c r="AS123" i="15"/>
  <c r="AG123" i="15"/>
  <c r="H123" i="15"/>
  <c r="I123" i="15" s="1"/>
  <c r="J123" i="15" s="1"/>
  <c r="E123" i="15"/>
  <c r="H122" i="15" s="1"/>
  <c r="I122" i="15" s="1"/>
  <c r="J122" i="15" s="1"/>
  <c r="B123" i="15"/>
  <c r="AV125" i="15" s="1"/>
  <c r="AZ122" i="15"/>
  <c r="AW122" i="15"/>
  <c r="AS122" i="15"/>
  <c r="AG122" i="15"/>
  <c r="E122" i="15"/>
  <c r="B122" i="15"/>
  <c r="T126" i="15" s="1"/>
  <c r="AZ121" i="15"/>
  <c r="AW121" i="15"/>
  <c r="AV121" i="15"/>
  <c r="AS121" i="15"/>
  <c r="AG121" i="15"/>
  <c r="J121" i="15"/>
  <c r="H121" i="15"/>
  <c r="I121" i="15" s="1"/>
  <c r="B121" i="15"/>
  <c r="K127" i="15" s="1"/>
  <c r="L127" i="15" s="1"/>
  <c r="E117" i="15"/>
  <c r="H116" i="15" s="1"/>
  <c r="I116" i="15" s="1"/>
  <c r="J116" i="15" s="1"/>
  <c r="AW116" i="15"/>
  <c r="AS116" i="15"/>
  <c r="AG116" i="15"/>
  <c r="T116" i="15"/>
  <c r="K116" i="15"/>
  <c r="L116" i="15" s="1"/>
  <c r="E116" i="15"/>
  <c r="AW115" i="15"/>
  <c r="AU115" i="15"/>
  <c r="AS115" i="15"/>
  <c r="AG115" i="15"/>
  <c r="H115" i="15"/>
  <c r="I115" i="15" s="1"/>
  <c r="J115" i="15" s="1"/>
  <c r="E115" i="15"/>
  <c r="H114" i="15" s="1"/>
  <c r="I114" i="15" s="1"/>
  <c r="J114" i="15" s="1"/>
  <c r="AW114" i="15"/>
  <c r="AU114" i="15"/>
  <c r="AS114" i="15"/>
  <c r="AG114" i="15"/>
  <c r="K114" i="15"/>
  <c r="L114" i="15" s="1"/>
  <c r="E114" i="15"/>
  <c r="AW113" i="15"/>
  <c r="AS113" i="15"/>
  <c r="AG113" i="15"/>
  <c r="K113" i="15"/>
  <c r="L113" i="15" s="1"/>
  <c r="H113" i="15"/>
  <c r="I113" i="15" s="1"/>
  <c r="J113" i="15" s="1"/>
  <c r="E113" i="15"/>
  <c r="H112" i="15" s="1"/>
  <c r="I112" i="15" s="1"/>
  <c r="J112" i="15" s="1"/>
  <c r="AW112" i="15"/>
  <c r="AS112" i="15"/>
  <c r="AG112" i="15"/>
  <c r="E112" i="15"/>
  <c r="AW111" i="15"/>
  <c r="AU111" i="15"/>
  <c r="AS111" i="15"/>
  <c r="AG111" i="15"/>
  <c r="H111" i="15"/>
  <c r="I111" i="15" s="1"/>
  <c r="J111" i="15" s="1"/>
  <c r="E111" i="15"/>
  <c r="H110" i="15" s="1"/>
  <c r="I110" i="15" s="1"/>
  <c r="J110" i="15" s="1"/>
  <c r="AW110" i="15"/>
  <c r="AU110" i="15"/>
  <c r="AS110" i="15"/>
  <c r="AG110" i="15"/>
  <c r="K110" i="15"/>
  <c r="L110" i="15" s="1"/>
  <c r="E110" i="15"/>
  <c r="H109" i="15" s="1"/>
  <c r="I109" i="15" s="1"/>
  <c r="J109" i="15" s="1"/>
  <c r="AW109" i="15"/>
  <c r="AU109" i="15"/>
  <c r="AS109" i="15"/>
  <c r="AG109" i="15"/>
  <c r="E109" i="15"/>
  <c r="H108" i="15" s="1"/>
  <c r="I108" i="15" s="1"/>
  <c r="J108" i="15" s="1"/>
  <c r="AW108" i="15"/>
  <c r="AS108" i="15"/>
  <c r="AG108" i="15"/>
  <c r="T108" i="15"/>
  <c r="K108" i="15"/>
  <c r="E108" i="15"/>
  <c r="AW107" i="15"/>
  <c r="AS107" i="15"/>
  <c r="AG107" i="15"/>
  <c r="K107" i="15"/>
  <c r="L107" i="15" s="1"/>
  <c r="H107" i="15"/>
  <c r="I107" i="15" s="1"/>
  <c r="J107" i="15" s="1"/>
  <c r="E107" i="15"/>
  <c r="B107" i="15"/>
  <c r="AW106" i="15"/>
  <c r="AU106" i="15"/>
  <c r="AS106" i="15"/>
  <c r="AG106" i="15"/>
  <c r="K106" i="15"/>
  <c r="L106" i="15" s="1"/>
  <c r="I106" i="15"/>
  <c r="J106" i="15" s="1"/>
  <c r="H106" i="15"/>
  <c r="E106" i="15"/>
  <c r="H105" i="15" s="1"/>
  <c r="I105" i="15" s="1"/>
  <c r="J105" i="15" s="1"/>
  <c r="B106" i="15"/>
  <c r="T114" i="15" s="1"/>
  <c r="AW105" i="15"/>
  <c r="AS105" i="15"/>
  <c r="AG105" i="15"/>
  <c r="T105" i="15"/>
  <c r="K105" i="15"/>
  <c r="L105" i="15" s="1"/>
  <c r="O105" i="15" s="1"/>
  <c r="B105" i="15"/>
  <c r="AU116" i="15" s="1"/>
  <c r="E101" i="15"/>
  <c r="AM100" i="15"/>
  <c r="AL100" i="15"/>
  <c r="I100" i="15"/>
  <c r="J100" i="15" s="1"/>
  <c r="H100" i="15"/>
  <c r="E100" i="15"/>
  <c r="H99" i="15" s="1"/>
  <c r="I99" i="15" s="1"/>
  <c r="J99" i="15" s="1"/>
  <c r="AM99" i="15"/>
  <c r="AL99" i="15"/>
  <c r="E99" i="15"/>
  <c r="H98" i="15" s="1"/>
  <c r="I98" i="15" s="1"/>
  <c r="J98" i="15" s="1"/>
  <c r="AM98" i="15"/>
  <c r="K98" i="15"/>
  <c r="L98" i="15" s="1"/>
  <c r="E98" i="15"/>
  <c r="H97" i="15" s="1"/>
  <c r="I97" i="15" s="1"/>
  <c r="J97" i="15" s="1"/>
  <c r="AM97" i="15"/>
  <c r="AL97" i="15"/>
  <c r="K97" i="15"/>
  <c r="L97" i="15" s="1"/>
  <c r="E97" i="15"/>
  <c r="AM96" i="15"/>
  <c r="H96" i="15"/>
  <c r="I96" i="15" s="1"/>
  <c r="J96" i="15" s="1"/>
  <c r="E96" i="15"/>
  <c r="H95" i="15" s="1"/>
  <c r="I95" i="15" s="1"/>
  <c r="J95" i="15" s="1"/>
  <c r="AM95" i="15"/>
  <c r="E95" i="15"/>
  <c r="AM94" i="15"/>
  <c r="H94" i="15"/>
  <c r="I94" i="15" s="1"/>
  <c r="J94" i="15" s="1"/>
  <c r="E94" i="15"/>
  <c r="AM93" i="15"/>
  <c r="AK93" i="15"/>
  <c r="I93" i="15"/>
  <c r="J93" i="15" s="1"/>
  <c r="H93" i="15"/>
  <c r="E93" i="15"/>
  <c r="AM92" i="15"/>
  <c r="AL92" i="15"/>
  <c r="H92" i="15"/>
  <c r="I92" i="15" s="1"/>
  <c r="J92" i="15" s="1"/>
  <c r="E92" i="15"/>
  <c r="AM91" i="15"/>
  <c r="K91" i="15"/>
  <c r="L91" i="15" s="1"/>
  <c r="H91" i="15"/>
  <c r="I91" i="15" s="1"/>
  <c r="J91" i="15" s="1"/>
  <c r="E91" i="15"/>
  <c r="B91" i="15"/>
  <c r="AL96" i="15" s="1"/>
  <c r="AM90" i="15"/>
  <c r="AL90" i="15"/>
  <c r="K90" i="15"/>
  <c r="L90" i="15" s="1"/>
  <c r="I90" i="15"/>
  <c r="J90" i="15" s="1"/>
  <c r="H90" i="15"/>
  <c r="E90" i="15"/>
  <c r="B90" i="15"/>
  <c r="T98" i="15" s="1"/>
  <c r="AM89" i="15"/>
  <c r="I89" i="15"/>
  <c r="J89" i="15" s="1"/>
  <c r="H89" i="15"/>
  <c r="B89" i="15"/>
  <c r="AK96" i="15" s="1"/>
  <c r="E85" i="15"/>
  <c r="AT84" i="15"/>
  <c r="AP84" i="15"/>
  <c r="AA84" i="15"/>
  <c r="I84" i="15"/>
  <c r="J84" i="15" s="1"/>
  <c r="H84" i="15"/>
  <c r="E84" i="15"/>
  <c r="H83" i="15" s="1"/>
  <c r="AT83" i="15"/>
  <c r="AS83" i="15"/>
  <c r="AP83" i="15"/>
  <c r="AA83" i="15"/>
  <c r="K83" i="15"/>
  <c r="L83" i="15" s="1"/>
  <c r="I83" i="15"/>
  <c r="J83" i="15" s="1"/>
  <c r="E83" i="15"/>
  <c r="AT82" i="15"/>
  <c r="AS82" i="15"/>
  <c r="AP82" i="15"/>
  <c r="AA82" i="15"/>
  <c r="H82" i="15"/>
  <c r="I82" i="15" s="1"/>
  <c r="J82" i="15" s="1"/>
  <c r="E82" i="15"/>
  <c r="AT81" i="15"/>
  <c r="AP81" i="15"/>
  <c r="AA81" i="15"/>
  <c r="H81" i="15"/>
  <c r="I81" i="15" s="1"/>
  <c r="J81" i="15" s="1"/>
  <c r="E81" i="15"/>
  <c r="AT80" i="15"/>
  <c r="AR80" i="15"/>
  <c r="AP80" i="15"/>
  <c r="AA80" i="15"/>
  <c r="H80" i="15"/>
  <c r="I80" i="15" s="1"/>
  <c r="J80" i="15" s="1"/>
  <c r="E80" i="15"/>
  <c r="H79" i="15" s="1"/>
  <c r="I79" i="15" s="1"/>
  <c r="J79" i="15" s="1"/>
  <c r="AT79" i="15"/>
  <c r="AP79" i="15"/>
  <c r="AA79" i="15"/>
  <c r="K79" i="15"/>
  <c r="L79" i="15" s="1"/>
  <c r="E79" i="15"/>
  <c r="AT78" i="15"/>
  <c r="AS78" i="15"/>
  <c r="AP78" i="15"/>
  <c r="AA78" i="15"/>
  <c r="H78" i="15"/>
  <c r="I78" i="15" s="1"/>
  <c r="J78" i="15" s="1"/>
  <c r="E78" i="15"/>
  <c r="H77" i="15" s="1"/>
  <c r="I77" i="15" s="1"/>
  <c r="J77" i="15" s="1"/>
  <c r="AT77" i="15"/>
  <c r="AP77" i="15"/>
  <c r="AA77" i="15"/>
  <c r="E77" i="15"/>
  <c r="AT76" i="15"/>
  <c r="AS76" i="15"/>
  <c r="AP76" i="15"/>
  <c r="AA76" i="15"/>
  <c r="H76" i="15"/>
  <c r="I76" i="15" s="1"/>
  <c r="J76" i="15" s="1"/>
  <c r="E76" i="15"/>
  <c r="AT75" i="15"/>
  <c r="AP75" i="15"/>
  <c r="AA75" i="15"/>
  <c r="J75" i="15"/>
  <c r="I75" i="15"/>
  <c r="H75" i="15"/>
  <c r="E75" i="15"/>
  <c r="B75" i="15"/>
  <c r="AS81" i="15" s="1"/>
  <c r="AT74" i="15"/>
  <c r="AS74" i="15"/>
  <c r="AP74" i="15"/>
  <c r="AA74" i="15"/>
  <c r="J74" i="15"/>
  <c r="I74" i="15"/>
  <c r="H74" i="15"/>
  <c r="E74" i="15"/>
  <c r="B74" i="15"/>
  <c r="T79" i="15" s="1"/>
  <c r="AT73" i="15"/>
  <c r="AS73" i="15"/>
  <c r="AP73" i="15"/>
  <c r="AA73" i="15"/>
  <c r="T73" i="15"/>
  <c r="H73" i="15"/>
  <c r="I73" i="15" s="1"/>
  <c r="J73" i="15" s="1"/>
  <c r="B73" i="15"/>
  <c r="K77" i="15" s="1"/>
  <c r="L77" i="15" s="1"/>
  <c r="E70" i="15"/>
  <c r="H69" i="15" s="1"/>
  <c r="I69" i="15" s="1"/>
  <c r="J69" i="15" s="1"/>
  <c r="AT69" i="15"/>
  <c r="AP69" i="15"/>
  <c r="AD69" i="15"/>
  <c r="AA69" i="15"/>
  <c r="K69" i="15"/>
  <c r="L69" i="15" s="1"/>
  <c r="E69" i="15"/>
  <c r="AT68" i="15"/>
  <c r="AP68" i="15"/>
  <c r="AD68" i="15"/>
  <c r="AA68" i="15"/>
  <c r="T68" i="15"/>
  <c r="H68" i="15"/>
  <c r="I68" i="15" s="1"/>
  <c r="J68" i="15" s="1"/>
  <c r="E68" i="15"/>
  <c r="AT67" i="15"/>
  <c r="AR67" i="15"/>
  <c r="AP67" i="15"/>
  <c r="AD67" i="15"/>
  <c r="AA67" i="15"/>
  <c r="H67" i="15"/>
  <c r="I67" i="15" s="1"/>
  <c r="J67" i="15" s="1"/>
  <c r="E67" i="15"/>
  <c r="AT66" i="15"/>
  <c r="AP66" i="15"/>
  <c r="AD66" i="15"/>
  <c r="AA66" i="15"/>
  <c r="K66" i="15"/>
  <c r="L66" i="15" s="1"/>
  <c r="H66" i="15"/>
  <c r="I66" i="15" s="1"/>
  <c r="J66" i="15" s="1"/>
  <c r="E66" i="15"/>
  <c r="AT65" i="15"/>
  <c r="AP65" i="15"/>
  <c r="AD65" i="15"/>
  <c r="AA65" i="15"/>
  <c r="T65" i="15"/>
  <c r="J65" i="15"/>
  <c r="I65" i="15"/>
  <c r="H65" i="15"/>
  <c r="E65" i="15"/>
  <c r="H64" i="15" s="1"/>
  <c r="I64" i="15" s="1"/>
  <c r="J64" i="15" s="1"/>
  <c r="AT64" i="15"/>
  <c r="AP64" i="15"/>
  <c r="AD64" i="15"/>
  <c r="AA64" i="15"/>
  <c r="E64" i="15"/>
  <c r="H63" i="15" s="1"/>
  <c r="I63" i="15" s="1"/>
  <c r="AT63" i="15"/>
  <c r="AP63" i="15"/>
  <c r="AD63" i="15"/>
  <c r="AA63" i="15"/>
  <c r="J63" i="15"/>
  <c r="E63" i="15"/>
  <c r="H62" i="15" s="1"/>
  <c r="I62" i="15" s="1"/>
  <c r="J62" i="15" s="1"/>
  <c r="AT62" i="15"/>
  <c r="AP62" i="15"/>
  <c r="AD62" i="15"/>
  <c r="AA62" i="15"/>
  <c r="E62" i="15"/>
  <c r="H61" i="15" s="1"/>
  <c r="I61" i="15" s="1"/>
  <c r="J61" i="15" s="1"/>
  <c r="AT61" i="15"/>
  <c r="AP61" i="15"/>
  <c r="AD61" i="15"/>
  <c r="AA61" i="15"/>
  <c r="E61" i="15"/>
  <c r="H60" i="15" s="1"/>
  <c r="I60" i="15" s="1"/>
  <c r="J60" i="15" s="1"/>
  <c r="AT60" i="15"/>
  <c r="AP60" i="15"/>
  <c r="AD60" i="15"/>
  <c r="AA60" i="15"/>
  <c r="E60" i="15"/>
  <c r="H59" i="15" s="1"/>
  <c r="I59" i="15" s="1"/>
  <c r="J59" i="15" s="1"/>
  <c r="B60" i="15"/>
  <c r="AS68" i="15" s="1"/>
  <c r="AT59" i="15"/>
  <c r="AS59" i="15"/>
  <c r="AP59" i="15"/>
  <c r="AD59" i="15"/>
  <c r="AA59" i="15"/>
  <c r="T59" i="15"/>
  <c r="R59" i="15"/>
  <c r="K59" i="15"/>
  <c r="L59" i="15" s="1"/>
  <c r="E59" i="15"/>
  <c r="B59" i="15"/>
  <c r="T63" i="15" s="1"/>
  <c r="AT58" i="15"/>
  <c r="AR58" i="15"/>
  <c r="AP58" i="15"/>
  <c r="AD58" i="15"/>
  <c r="AA58" i="15"/>
  <c r="K58" i="15"/>
  <c r="L58" i="15" s="1"/>
  <c r="H58" i="15"/>
  <c r="I58" i="15" s="1"/>
  <c r="J58" i="15" s="1"/>
  <c r="B58" i="15"/>
  <c r="AR62" i="15" s="1"/>
  <c r="E54" i="15"/>
  <c r="H53" i="15" s="1"/>
  <c r="I53" i="15" s="1"/>
  <c r="J53" i="15" s="1"/>
  <c r="AT53" i="15"/>
  <c r="AP53" i="15"/>
  <c r="AM53" i="15"/>
  <c r="AD53" i="15"/>
  <c r="AA53" i="15"/>
  <c r="E53" i="15"/>
  <c r="H52" i="15" s="1"/>
  <c r="I52" i="15" s="1"/>
  <c r="J52" i="15" s="1"/>
  <c r="AT52" i="15"/>
  <c r="AP52" i="15"/>
  <c r="AM52" i="15"/>
  <c r="AD52" i="15"/>
  <c r="AA52" i="15"/>
  <c r="E52" i="15"/>
  <c r="H51" i="15" s="1"/>
  <c r="I51" i="15" s="1"/>
  <c r="J51" i="15" s="1"/>
  <c r="AT51" i="15"/>
  <c r="AP51" i="15"/>
  <c r="AM51" i="15"/>
  <c r="AD51" i="15"/>
  <c r="AA51" i="15"/>
  <c r="K51" i="15"/>
  <c r="L51" i="15" s="1"/>
  <c r="E51" i="15"/>
  <c r="AT50" i="15"/>
  <c r="AP50" i="15"/>
  <c r="AM50" i="15"/>
  <c r="AD50" i="15"/>
  <c r="AA50" i="15"/>
  <c r="H50" i="15"/>
  <c r="I50" i="15" s="1"/>
  <c r="J50" i="15" s="1"/>
  <c r="E50" i="15"/>
  <c r="H49" i="15" s="1"/>
  <c r="I49" i="15" s="1"/>
  <c r="J49" i="15" s="1"/>
  <c r="AT49" i="15"/>
  <c r="AR49" i="15"/>
  <c r="AP49" i="15"/>
  <c r="AM49" i="15"/>
  <c r="AD49" i="15"/>
  <c r="AA49" i="15"/>
  <c r="E49" i="15"/>
  <c r="H48" i="15" s="1"/>
  <c r="I48" i="15" s="1"/>
  <c r="J48" i="15" s="1"/>
  <c r="AT48" i="15"/>
  <c r="AP48" i="15"/>
  <c r="AM48" i="15"/>
  <c r="AD48" i="15"/>
  <c r="AA48" i="15"/>
  <c r="E48" i="15"/>
  <c r="AT47" i="15"/>
  <c r="AP47" i="15"/>
  <c r="AM47" i="15"/>
  <c r="AD47" i="15"/>
  <c r="AA47" i="15"/>
  <c r="I47" i="15"/>
  <c r="J47" i="15" s="1"/>
  <c r="H47" i="15"/>
  <c r="E47" i="15"/>
  <c r="H46" i="15" s="1"/>
  <c r="I46" i="15" s="1"/>
  <c r="AT46" i="15"/>
  <c r="AR46" i="15"/>
  <c r="AP46" i="15"/>
  <c r="AM46" i="15"/>
  <c r="AD46" i="15"/>
  <c r="AA46" i="15"/>
  <c r="J46" i="15"/>
  <c r="E46" i="15"/>
  <c r="H45" i="15" s="1"/>
  <c r="I45" i="15" s="1"/>
  <c r="J45" i="15" s="1"/>
  <c r="AT45" i="15"/>
  <c r="AP45" i="15"/>
  <c r="AM45" i="15"/>
  <c r="AD45" i="15"/>
  <c r="AA45" i="15"/>
  <c r="T45" i="15"/>
  <c r="E45" i="15"/>
  <c r="AT44" i="15"/>
  <c r="AP44" i="15"/>
  <c r="AM44" i="15"/>
  <c r="AD44" i="15"/>
  <c r="AA44" i="15"/>
  <c r="H44" i="15"/>
  <c r="I44" i="15" s="1"/>
  <c r="J44" i="15" s="1"/>
  <c r="E44" i="15"/>
  <c r="B44" i="15"/>
  <c r="AT43" i="15"/>
  <c r="AR43" i="15"/>
  <c r="AP43" i="15"/>
  <c r="AM43" i="15"/>
  <c r="AD43" i="15"/>
  <c r="AA43" i="15"/>
  <c r="H43" i="15"/>
  <c r="I43" i="15" s="1"/>
  <c r="J43" i="15" s="1"/>
  <c r="E43" i="15"/>
  <c r="H42" i="15" s="1"/>
  <c r="I42" i="15" s="1"/>
  <c r="J42" i="15" s="1"/>
  <c r="B43" i="15"/>
  <c r="T46" i="15" s="1"/>
  <c r="AT42" i="15"/>
  <c r="AR42" i="15"/>
  <c r="AP42" i="15"/>
  <c r="AM42" i="15"/>
  <c r="AD42" i="15"/>
  <c r="AA42" i="15"/>
  <c r="K42" i="15"/>
  <c r="L42" i="15" s="1"/>
  <c r="B42" i="15"/>
  <c r="AR45" i="15" s="1"/>
  <c r="E38" i="15"/>
  <c r="H37" i="15" s="1"/>
  <c r="I37" i="15" s="1"/>
  <c r="J37" i="15" s="1"/>
  <c r="AT37" i="15"/>
  <c r="AP37" i="15"/>
  <c r="AM37" i="15"/>
  <c r="AD37" i="15"/>
  <c r="AA37" i="15"/>
  <c r="E37" i="15"/>
  <c r="AT36" i="15"/>
  <c r="AP36" i="15"/>
  <c r="AM36" i="15"/>
  <c r="AD36" i="15"/>
  <c r="AA36" i="15"/>
  <c r="T36" i="15"/>
  <c r="I36" i="15"/>
  <c r="J36" i="15" s="1"/>
  <c r="H36" i="15"/>
  <c r="E36" i="15"/>
  <c r="AT35" i="15"/>
  <c r="AR35" i="15"/>
  <c r="AP35" i="15"/>
  <c r="AM35" i="15"/>
  <c r="AD35" i="15"/>
  <c r="AA35" i="15"/>
  <c r="K35" i="15"/>
  <c r="L35" i="15" s="1"/>
  <c r="I35" i="15"/>
  <c r="J35" i="15" s="1"/>
  <c r="H35" i="15"/>
  <c r="E35" i="15"/>
  <c r="AT34" i="15"/>
  <c r="AP34" i="15"/>
  <c r="AM34" i="15"/>
  <c r="AD34" i="15"/>
  <c r="AA34" i="15"/>
  <c r="I34" i="15"/>
  <c r="J34" i="15" s="1"/>
  <c r="H34" i="15"/>
  <c r="E34" i="15"/>
  <c r="AT33" i="15"/>
  <c r="AP33" i="15"/>
  <c r="AM33" i="15"/>
  <c r="AD33" i="15"/>
  <c r="AA33" i="15"/>
  <c r="H33" i="15"/>
  <c r="I33" i="15" s="1"/>
  <c r="J33" i="15" s="1"/>
  <c r="E33" i="15"/>
  <c r="H32" i="15" s="1"/>
  <c r="I32" i="15" s="1"/>
  <c r="J32" i="15" s="1"/>
  <c r="AT32" i="15"/>
  <c r="AP32" i="15"/>
  <c r="AM32" i="15"/>
  <c r="AD32" i="15"/>
  <c r="AA32" i="15"/>
  <c r="K32" i="15"/>
  <c r="L32" i="15" s="1"/>
  <c r="E32" i="15"/>
  <c r="AT31" i="15"/>
  <c r="AP31" i="15"/>
  <c r="AM31" i="15"/>
  <c r="AD31" i="15"/>
  <c r="AA31" i="15"/>
  <c r="H31" i="15"/>
  <c r="I31" i="15" s="1"/>
  <c r="J31" i="15" s="1"/>
  <c r="E31" i="15"/>
  <c r="AT30" i="15"/>
  <c r="AR30" i="15"/>
  <c r="AP30" i="15"/>
  <c r="AM30" i="15"/>
  <c r="AD30" i="15"/>
  <c r="AA30" i="15"/>
  <c r="H30" i="15"/>
  <c r="I30" i="15" s="1"/>
  <c r="J30" i="15" s="1"/>
  <c r="E30" i="15"/>
  <c r="AT29" i="15"/>
  <c r="AP29" i="15"/>
  <c r="AM29" i="15"/>
  <c r="AD29" i="15"/>
  <c r="AA29" i="15"/>
  <c r="H29" i="15"/>
  <c r="I29" i="15" s="1"/>
  <c r="J29" i="15" s="1"/>
  <c r="E29" i="15"/>
  <c r="AT28" i="15"/>
  <c r="AP28" i="15"/>
  <c r="AM28" i="15"/>
  <c r="AD28" i="15"/>
  <c r="AA28" i="15"/>
  <c r="J28" i="15"/>
  <c r="I28" i="15"/>
  <c r="H28" i="15"/>
  <c r="E28" i="15"/>
  <c r="B28" i="15"/>
  <c r="AS31" i="15" s="1"/>
  <c r="AT27" i="15"/>
  <c r="AP27" i="15"/>
  <c r="AM27" i="15"/>
  <c r="AD27" i="15"/>
  <c r="AA27" i="15"/>
  <c r="T27" i="15"/>
  <c r="K27" i="15"/>
  <c r="L27" i="15" s="1"/>
  <c r="H27" i="15"/>
  <c r="I27" i="15" s="1"/>
  <c r="J27" i="15" s="1"/>
  <c r="E27" i="15"/>
  <c r="B27" i="15"/>
  <c r="T35" i="15" s="1"/>
  <c r="AT26" i="15"/>
  <c r="AR26" i="15"/>
  <c r="AP26" i="15"/>
  <c r="AM26" i="15"/>
  <c r="AD26" i="15"/>
  <c r="AA26" i="15"/>
  <c r="T26" i="15"/>
  <c r="H26" i="15"/>
  <c r="I26" i="15" s="1"/>
  <c r="J26" i="15" s="1"/>
  <c r="B26" i="15"/>
  <c r="K26" i="15" s="1"/>
  <c r="L26" i="15" s="1"/>
  <c r="E148" i="29"/>
  <c r="H147" i="29" s="1"/>
  <c r="I147" i="29" s="1"/>
  <c r="J147" i="29" s="1"/>
  <c r="AW147" i="29"/>
  <c r="AS147" i="29"/>
  <c r="AG147" i="29"/>
  <c r="E147" i="29"/>
  <c r="AW146" i="29"/>
  <c r="AS146" i="29"/>
  <c r="AG146" i="29"/>
  <c r="J146" i="29"/>
  <c r="I146" i="29"/>
  <c r="H146" i="29"/>
  <c r="E146" i="29"/>
  <c r="AW145" i="29"/>
  <c r="AS145" i="29"/>
  <c r="AG145" i="29"/>
  <c r="I145" i="29"/>
  <c r="J145" i="29" s="1"/>
  <c r="H145" i="29"/>
  <c r="E145" i="29"/>
  <c r="H144" i="29" s="1"/>
  <c r="I144" i="29" s="1"/>
  <c r="J144" i="29" s="1"/>
  <c r="AW144" i="29"/>
  <c r="AU144" i="29"/>
  <c r="AS144" i="29"/>
  <c r="AG144" i="29"/>
  <c r="E144" i="29"/>
  <c r="H143" i="29" s="1"/>
  <c r="I143" i="29" s="1"/>
  <c r="J143" i="29" s="1"/>
  <c r="AW143" i="29"/>
  <c r="AS143" i="29"/>
  <c r="AG143" i="29"/>
  <c r="K143" i="29"/>
  <c r="L143" i="29" s="1"/>
  <c r="E143" i="29"/>
  <c r="AW142" i="29"/>
  <c r="AS142" i="29"/>
  <c r="AG142" i="29"/>
  <c r="J142" i="29"/>
  <c r="I142" i="29"/>
  <c r="H142" i="29"/>
  <c r="E142" i="29"/>
  <c r="AW141" i="29"/>
  <c r="AS141" i="29"/>
  <c r="AG141" i="29"/>
  <c r="T141" i="29"/>
  <c r="I141" i="29"/>
  <c r="J141" i="29" s="1"/>
  <c r="H141" i="29"/>
  <c r="E141" i="29"/>
  <c r="AW140" i="29"/>
  <c r="AU140" i="29"/>
  <c r="AS140" i="29"/>
  <c r="AG140" i="29"/>
  <c r="H140" i="29"/>
  <c r="I140" i="29" s="1"/>
  <c r="J140" i="29" s="1"/>
  <c r="E140" i="29"/>
  <c r="H139" i="29" s="1"/>
  <c r="I139" i="29" s="1"/>
  <c r="J139" i="29" s="1"/>
  <c r="AW139" i="29"/>
  <c r="AS139" i="29"/>
  <c r="AG139" i="29"/>
  <c r="L139" i="29"/>
  <c r="K139" i="29"/>
  <c r="E139" i="29"/>
  <c r="H138" i="29" s="1"/>
  <c r="I138" i="29" s="1"/>
  <c r="J138" i="29" s="1"/>
  <c r="AW138" i="29"/>
  <c r="AS138" i="29"/>
  <c r="AG138" i="29"/>
  <c r="T138" i="29"/>
  <c r="E138" i="29"/>
  <c r="H137" i="29" s="1"/>
  <c r="I137" i="29" s="1"/>
  <c r="J137" i="29" s="1"/>
  <c r="B138" i="29"/>
  <c r="AV142" i="29" s="1"/>
  <c r="AW137" i="29"/>
  <c r="AU137" i="29"/>
  <c r="AS137" i="29"/>
  <c r="AG137" i="29"/>
  <c r="T137" i="29"/>
  <c r="E137" i="29"/>
  <c r="H136" i="29" s="1"/>
  <c r="I136" i="29" s="1"/>
  <c r="B137" i="29"/>
  <c r="T147" i="29" s="1"/>
  <c r="AW136" i="29"/>
  <c r="AS136" i="29"/>
  <c r="AG136" i="29"/>
  <c r="J136" i="29"/>
  <c r="B136" i="29"/>
  <c r="AU146" i="29" s="1"/>
  <c r="E133" i="29"/>
  <c r="AZ132" i="29"/>
  <c r="AW132" i="29"/>
  <c r="AS132" i="29"/>
  <c r="AG132" i="29"/>
  <c r="I132" i="29"/>
  <c r="J132" i="29" s="1"/>
  <c r="H132" i="29"/>
  <c r="E132" i="29"/>
  <c r="AZ131" i="29"/>
  <c r="AW131" i="29"/>
  <c r="AS131" i="29"/>
  <c r="AG131" i="29"/>
  <c r="J131" i="29"/>
  <c r="I131" i="29"/>
  <c r="H131" i="29"/>
  <c r="E131" i="29"/>
  <c r="AZ130" i="29"/>
  <c r="AW130" i="29"/>
  <c r="AS130" i="29"/>
  <c r="AG130" i="29"/>
  <c r="T130" i="29"/>
  <c r="I130" i="29"/>
  <c r="J130" i="29" s="1"/>
  <c r="H130" i="29"/>
  <c r="E130" i="29"/>
  <c r="AZ129" i="29"/>
  <c r="AW129" i="29"/>
  <c r="AV129" i="29"/>
  <c r="AS129" i="29"/>
  <c r="AG129" i="29"/>
  <c r="H129" i="29"/>
  <c r="I129" i="29" s="1"/>
  <c r="J129" i="29" s="1"/>
  <c r="E129" i="29"/>
  <c r="AZ128" i="29"/>
  <c r="AW128" i="29"/>
  <c r="AS128" i="29"/>
  <c r="AG128" i="29"/>
  <c r="I128" i="29"/>
  <c r="J128" i="29" s="1"/>
  <c r="H128" i="29"/>
  <c r="E128" i="29"/>
  <c r="AZ127" i="29"/>
  <c r="AW127" i="29"/>
  <c r="AS127" i="29"/>
  <c r="AG127" i="29"/>
  <c r="T127" i="29"/>
  <c r="H127" i="29"/>
  <c r="I127" i="29" s="1"/>
  <c r="J127" i="29" s="1"/>
  <c r="E127" i="29"/>
  <c r="AZ126" i="29"/>
  <c r="AW126" i="29"/>
  <c r="AV126" i="29"/>
  <c r="AS126" i="29"/>
  <c r="AG126" i="29"/>
  <c r="H126" i="29"/>
  <c r="I126" i="29" s="1"/>
  <c r="J126" i="29" s="1"/>
  <c r="E126" i="29"/>
  <c r="AZ125" i="29"/>
  <c r="AW125" i="29"/>
  <c r="AS125" i="29"/>
  <c r="AG125" i="29"/>
  <c r="H125" i="29"/>
  <c r="I125" i="29" s="1"/>
  <c r="J125" i="29" s="1"/>
  <c r="E125" i="29"/>
  <c r="AZ124" i="29"/>
  <c r="AW124" i="29"/>
  <c r="AU124" i="29"/>
  <c r="AS124" i="29"/>
  <c r="AG124" i="29"/>
  <c r="H124" i="29"/>
  <c r="I124" i="29" s="1"/>
  <c r="J124" i="29" s="1"/>
  <c r="E124" i="29"/>
  <c r="H123" i="29" s="1"/>
  <c r="I123" i="29" s="1"/>
  <c r="J123" i="29" s="1"/>
  <c r="AZ123" i="29"/>
  <c r="AW123" i="29"/>
  <c r="AS123" i="29"/>
  <c r="AG123" i="29"/>
  <c r="K123" i="29"/>
  <c r="L123" i="29" s="1"/>
  <c r="E123" i="29"/>
  <c r="B123" i="29"/>
  <c r="AV130" i="29" s="1"/>
  <c r="AZ122" i="29"/>
  <c r="AW122" i="29"/>
  <c r="AS122" i="29"/>
  <c r="AG122" i="29"/>
  <c r="T122" i="29"/>
  <c r="H122" i="29"/>
  <c r="I122" i="29" s="1"/>
  <c r="J122" i="29" s="1"/>
  <c r="E122" i="29"/>
  <c r="H121" i="29" s="1"/>
  <c r="I121" i="29" s="1"/>
  <c r="J121" i="29" s="1"/>
  <c r="B122" i="29"/>
  <c r="T131" i="29" s="1"/>
  <c r="AZ121" i="29"/>
  <c r="AW121" i="29"/>
  <c r="AV121" i="29"/>
  <c r="AS121" i="29"/>
  <c r="AG121" i="29"/>
  <c r="T121" i="29"/>
  <c r="K121" i="29"/>
  <c r="L121" i="29" s="1"/>
  <c r="B121" i="29"/>
  <c r="K127" i="29" s="1"/>
  <c r="L127" i="29" s="1"/>
  <c r="E117" i="29"/>
  <c r="AW116" i="29"/>
  <c r="AS116" i="29"/>
  <c r="AG116" i="29"/>
  <c r="H116" i="29"/>
  <c r="I116" i="29" s="1"/>
  <c r="J116" i="29" s="1"/>
  <c r="E116" i="29"/>
  <c r="AW115" i="29"/>
  <c r="AS115" i="29"/>
  <c r="AG115" i="29"/>
  <c r="I115" i="29"/>
  <c r="J115" i="29" s="1"/>
  <c r="H115" i="29"/>
  <c r="E115" i="29"/>
  <c r="AW114" i="29"/>
  <c r="AV114" i="29"/>
  <c r="AS114" i="29"/>
  <c r="AG114" i="29"/>
  <c r="H114" i="29"/>
  <c r="I114" i="29" s="1"/>
  <c r="J114" i="29" s="1"/>
  <c r="E114" i="29"/>
  <c r="AW113" i="29"/>
  <c r="AS113" i="29"/>
  <c r="AG113" i="29"/>
  <c r="H113" i="29"/>
  <c r="I113" i="29" s="1"/>
  <c r="J113" i="29" s="1"/>
  <c r="E113" i="29"/>
  <c r="AW112" i="29"/>
  <c r="AS112" i="29"/>
  <c r="AG112" i="29"/>
  <c r="T112" i="29"/>
  <c r="I112" i="29"/>
  <c r="J112" i="29" s="1"/>
  <c r="H112" i="29"/>
  <c r="E112" i="29"/>
  <c r="AW111" i="29"/>
  <c r="AS111" i="29"/>
  <c r="AG111" i="29"/>
  <c r="I111" i="29"/>
  <c r="J111" i="29" s="1"/>
  <c r="H111" i="29"/>
  <c r="E111" i="29"/>
  <c r="AW110" i="29"/>
  <c r="AV110" i="29"/>
  <c r="AS110" i="29"/>
  <c r="AG110" i="29"/>
  <c r="H110" i="29"/>
  <c r="I110" i="29" s="1"/>
  <c r="J110" i="29" s="1"/>
  <c r="E110" i="29"/>
  <c r="H109" i="29" s="1"/>
  <c r="I109" i="29" s="1"/>
  <c r="J109" i="29" s="1"/>
  <c r="AW109" i="29"/>
  <c r="AS109" i="29"/>
  <c r="AG109" i="29"/>
  <c r="E109" i="29"/>
  <c r="AW108" i="29"/>
  <c r="AS108" i="29"/>
  <c r="AG108" i="29"/>
  <c r="J108" i="29"/>
  <c r="I108" i="29"/>
  <c r="H108" i="29"/>
  <c r="E108" i="29"/>
  <c r="AW107" i="29"/>
  <c r="AU107" i="29"/>
  <c r="AS107" i="29"/>
  <c r="AG107" i="29"/>
  <c r="H107" i="29"/>
  <c r="I107" i="29" s="1"/>
  <c r="J107" i="29" s="1"/>
  <c r="E107" i="29"/>
  <c r="H106" i="29" s="1"/>
  <c r="I106" i="29" s="1"/>
  <c r="B107" i="29"/>
  <c r="AV116" i="29" s="1"/>
  <c r="AW106" i="29"/>
  <c r="AV106" i="29"/>
  <c r="AS106" i="29"/>
  <c r="AG106" i="29"/>
  <c r="J106" i="29"/>
  <c r="E106" i="29"/>
  <c r="B106" i="29"/>
  <c r="T106" i="29" s="1"/>
  <c r="AW105" i="29"/>
  <c r="AV105" i="29"/>
  <c r="AS105" i="29"/>
  <c r="AG105" i="29"/>
  <c r="T105" i="29"/>
  <c r="H105" i="29"/>
  <c r="I105" i="29" s="1"/>
  <c r="J105" i="29" s="1"/>
  <c r="B105" i="29"/>
  <c r="AU116" i="29" s="1"/>
  <c r="E101" i="29"/>
  <c r="AM100" i="29"/>
  <c r="AK100" i="29"/>
  <c r="H100" i="29"/>
  <c r="I100" i="29" s="1"/>
  <c r="J100" i="29" s="1"/>
  <c r="E100" i="29"/>
  <c r="AM99" i="29"/>
  <c r="AK99" i="29"/>
  <c r="H99" i="29"/>
  <c r="I99" i="29" s="1"/>
  <c r="J99" i="29" s="1"/>
  <c r="E99" i="29"/>
  <c r="AM98" i="29"/>
  <c r="H98" i="29"/>
  <c r="I98" i="29" s="1"/>
  <c r="J98" i="29" s="1"/>
  <c r="E98" i="29"/>
  <c r="AM97" i="29"/>
  <c r="J97" i="29"/>
  <c r="H97" i="29"/>
  <c r="I97" i="29" s="1"/>
  <c r="E97" i="29"/>
  <c r="AM96" i="29"/>
  <c r="H96" i="29"/>
  <c r="I96" i="29" s="1"/>
  <c r="J96" i="29" s="1"/>
  <c r="E96" i="29"/>
  <c r="H95" i="29" s="1"/>
  <c r="I95" i="29" s="1"/>
  <c r="J95" i="29" s="1"/>
  <c r="AM95" i="29"/>
  <c r="E95" i="29"/>
  <c r="H94" i="29" s="1"/>
  <c r="I94" i="29" s="1"/>
  <c r="J94" i="29" s="1"/>
  <c r="AM94" i="29"/>
  <c r="E94" i="29"/>
  <c r="H93" i="29" s="1"/>
  <c r="I93" i="29" s="1"/>
  <c r="J93" i="29" s="1"/>
  <c r="AM93" i="29"/>
  <c r="E93" i="29"/>
  <c r="H92" i="29" s="1"/>
  <c r="I92" i="29" s="1"/>
  <c r="J92" i="29" s="1"/>
  <c r="AM92" i="29"/>
  <c r="AK92" i="29"/>
  <c r="E92" i="29"/>
  <c r="H91" i="29" s="1"/>
  <c r="I91" i="29" s="1"/>
  <c r="J91" i="29" s="1"/>
  <c r="AM91" i="29"/>
  <c r="E91" i="29"/>
  <c r="B91" i="29"/>
  <c r="AL95" i="29" s="1"/>
  <c r="AM90" i="29"/>
  <c r="AK90" i="29"/>
  <c r="L90" i="29"/>
  <c r="K90" i="29"/>
  <c r="H90" i="29"/>
  <c r="I90" i="29" s="1"/>
  <c r="J90" i="29" s="1"/>
  <c r="E90" i="29"/>
  <c r="B90" i="29"/>
  <c r="T94" i="29" s="1"/>
  <c r="AM89" i="29"/>
  <c r="AL89" i="29"/>
  <c r="AK89" i="29"/>
  <c r="T89" i="29"/>
  <c r="K89" i="29"/>
  <c r="L89" i="29" s="1"/>
  <c r="I89" i="29"/>
  <c r="J89" i="29" s="1"/>
  <c r="H89" i="29"/>
  <c r="B89" i="29"/>
  <c r="E85" i="29"/>
  <c r="AT84" i="29"/>
  <c r="AS84" i="29"/>
  <c r="AP84" i="29"/>
  <c r="AA84" i="29"/>
  <c r="K84" i="29"/>
  <c r="L84" i="29" s="1"/>
  <c r="H84" i="29"/>
  <c r="I84" i="29" s="1"/>
  <c r="J84" i="29" s="1"/>
  <c r="E84" i="29"/>
  <c r="AT83" i="29"/>
  <c r="AS83" i="29"/>
  <c r="AP83" i="29"/>
  <c r="AA83" i="29"/>
  <c r="K83" i="29"/>
  <c r="L83" i="29" s="1"/>
  <c r="J83" i="29"/>
  <c r="I83" i="29"/>
  <c r="H83" i="29"/>
  <c r="E83" i="29"/>
  <c r="AT82" i="29"/>
  <c r="AS82" i="29"/>
  <c r="AR82" i="29"/>
  <c r="AP82" i="29"/>
  <c r="AA82" i="29"/>
  <c r="H82" i="29"/>
  <c r="I82" i="29" s="1"/>
  <c r="J82" i="29" s="1"/>
  <c r="E82" i="29"/>
  <c r="AT81" i="29"/>
  <c r="AS81" i="29"/>
  <c r="AR81" i="29"/>
  <c r="AP81" i="29"/>
  <c r="AA81" i="29"/>
  <c r="T81" i="29"/>
  <c r="K81" i="29"/>
  <c r="H81" i="29"/>
  <c r="I81" i="29" s="1"/>
  <c r="J81" i="29" s="1"/>
  <c r="E81" i="29"/>
  <c r="H80" i="29" s="1"/>
  <c r="I80" i="29" s="1"/>
  <c r="J80" i="29" s="1"/>
  <c r="AT80" i="29"/>
  <c r="AR80" i="29"/>
  <c r="AP80" i="29"/>
  <c r="AA80" i="29"/>
  <c r="K80" i="29"/>
  <c r="E80" i="29"/>
  <c r="H79" i="29" s="1"/>
  <c r="I79" i="29" s="1"/>
  <c r="J79" i="29" s="1"/>
  <c r="AT79" i="29"/>
  <c r="AP79" i="29"/>
  <c r="AA79" i="29"/>
  <c r="K79" i="29"/>
  <c r="L79" i="29" s="1"/>
  <c r="E79" i="29"/>
  <c r="AT78" i="29"/>
  <c r="AS78" i="29"/>
  <c r="AR78" i="29"/>
  <c r="AP78" i="29"/>
  <c r="AA78" i="29"/>
  <c r="H78" i="29"/>
  <c r="I78" i="29" s="1"/>
  <c r="J78" i="29" s="1"/>
  <c r="E78" i="29"/>
  <c r="H77" i="29" s="1"/>
  <c r="I77" i="29" s="1"/>
  <c r="J77" i="29" s="1"/>
  <c r="AT77" i="29"/>
  <c r="AS77" i="29"/>
  <c r="AR77" i="29"/>
  <c r="AP77" i="29"/>
  <c r="AA77" i="29"/>
  <c r="T77" i="29"/>
  <c r="E77" i="29"/>
  <c r="AT76" i="29"/>
  <c r="AS76" i="29"/>
  <c r="AR76" i="29"/>
  <c r="AP76" i="29"/>
  <c r="AA76" i="29"/>
  <c r="K76" i="29"/>
  <c r="L76" i="29" s="1"/>
  <c r="H76" i="29"/>
  <c r="I76" i="29" s="1"/>
  <c r="J76" i="29" s="1"/>
  <c r="E76" i="29"/>
  <c r="H75" i="29" s="1"/>
  <c r="I75" i="29" s="1"/>
  <c r="J75" i="29" s="1"/>
  <c r="AT75" i="29"/>
  <c r="AR75" i="29"/>
  <c r="AP75" i="29"/>
  <c r="AA75" i="29"/>
  <c r="K75" i="29"/>
  <c r="L75" i="29" s="1"/>
  <c r="E75" i="29"/>
  <c r="H74" i="29" s="1"/>
  <c r="I74" i="29" s="1"/>
  <c r="J74" i="29" s="1"/>
  <c r="B75" i="29"/>
  <c r="AS79" i="29" s="1"/>
  <c r="AT74" i="29"/>
  <c r="AS74" i="29"/>
  <c r="AR74" i="29"/>
  <c r="AP74" i="29"/>
  <c r="AA74" i="29"/>
  <c r="E74" i="29"/>
  <c r="B74" i="29"/>
  <c r="T84" i="29" s="1"/>
  <c r="AT73" i="29"/>
  <c r="AS73" i="29"/>
  <c r="AP73" i="29"/>
  <c r="AA73" i="29"/>
  <c r="K73" i="29"/>
  <c r="L73" i="29" s="1"/>
  <c r="H73" i="29"/>
  <c r="I73" i="29" s="1"/>
  <c r="J73" i="29" s="1"/>
  <c r="B73" i="29"/>
  <c r="AR83" i="29" s="1"/>
  <c r="E70" i="29"/>
  <c r="H69" i="29" s="1"/>
  <c r="I69" i="29" s="1"/>
  <c r="J69" i="29" s="1"/>
  <c r="AT69" i="29"/>
  <c r="AP69" i="29"/>
  <c r="AA69" i="29"/>
  <c r="K69" i="29"/>
  <c r="L69" i="29" s="1"/>
  <c r="E69" i="29"/>
  <c r="H68" i="29" s="1"/>
  <c r="I68" i="29" s="1"/>
  <c r="J68" i="29" s="1"/>
  <c r="AT68" i="29"/>
  <c r="AP68" i="29"/>
  <c r="AA68" i="29"/>
  <c r="E68" i="29"/>
  <c r="AT67" i="29"/>
  <c r="AR67" i="29"/>
  <c r="AP67" i="29"/>
  <c r="AA67" i="29"/>
  <c r="J67" i="29"/>
  <c r="I67" i="29"/>
  <c r="H67" i="29"/>
  <c r="E67" i="29"/>
  <c r="AT66" i="29"/>
  <c r="AS66" i="29"/>
  <c r="AR66" i="29"/>
  <c r="AP66" i="29"/>
  <c r="AA66" i="29"/>
  <c r="K66" i="29"/>
  <c r="L66" i="29" s="1"/>
  <c r="H66" i="29"/>
  <c r="I66" i="29" s="1"/>
  <c r="J66" i="29" s="1"/>
  <c r="E66" i="29"/>
  <c r="H65" i="29" s="1"/>
  <c r="I65" i="29" s="1"/>
  <c r="J65" i="29" s="1"/>
  <c r="AT65" i="29"/>
  <c r="AS65" i="29"/>
  <c r="AP65" i="29"/>
  <c r="AA65" i="29"/>
  <c r="K65" i="29"/>
  <c r="E65" i="29"/>
  <c r="AT64" i="29"/>
  <c r="AP64" i="29"/>
  <c r="AA64" i="29"/>
  <c r="J64" i="29"/>
  <c r="I64" i="29"/>
  <c r="H64" i="29"/>
  <c r="E64" i="29"/>
  <c r="AT63" i="29"/>
  <c r="AR63" i="29"/>
  <c r="AP63" i="29"/>
  <c r="AA63" i="29"/>
  <c r="H63" i="29"/>
  <c r="I63" i="29" s="1"/>
  <c r="J63" i="29" s="1"/>
  <c r="E63" i="29"/>
  <c r="AT62" i="29"/>
  <c r="AS62" i="29"/>
  <c r="AR62" i="29"/>
  <c r="AP62" i="29"/>
  <c r="AA62" i="29"/>
  <c r="I62" i="29"/>
  <c r="J62" i="29" s="1"/>
  <c r="H62" i="29"/>
  <c r="E62" i="29"/>
  <c r="AT61" i="29"/>
  <c r="AR61" i="29"/>
  <c r="AP61" i="29"/>
  <c r="AA61" i="29"/>
  <c r="I61" i="29"/>
  <c r="J61" i="29" s="1"/>
  <c r="H61" i="29"/>
  <c r="E61" i="29"/>
  <c r="H60" i="29" s="1"/>
  <c r="I60" i="29" s="1"/>
  <c r="J60" i="29" s="1"/>
  <c r="AT60" i="29"/>
  <c r="AR60" i="29"/>
  <c r="AP60" i="29"/>
  <c r="AA60" i="29"/>
  <c r="K60" i="29"/>
  <c r="L60" i="29" s="1"/>
  <c r="E60" i="29"/>
  <c r="H59" i="29" s="1"/>
  <c r="I59" i="29" s="1"/>
  <c r="J59" i="29" s="1"/>
  <c r="B60" i="29"/>
  <c r="AS69" i="29" s="1"/>
  <c r="AT59" i="29"/>
  <c r="AP59" i="29"/>
  <c r="AA59" i="29"/>
  <c r="E59" i="29"/>
  <c r="H58" i="29" s="1"/>
  <c r="I58" i="29" s="1"/>
  <c r="J58" i="29" s="1"/>
  <c r="B59" i="29"/>
  <c r="T67" i="29" s="1"/>
  <c r="AT58" i="29"/>
  <c r="AP58" i="29"/>
  <c r="AA58" i="29"/>
  <c r="K58" i="29"/>
  <c r="L58" i="29" s="1"/>
  <c r="B58" i="29"/>
  <c r="K61" i="29" s="1"/>
  <c r="L61" i="29" s="1"/>
  <c r="E54" i="29"/>
  <c r="AT53" i="29"/>
  <c r="AR53" i="29"/>
  <c r="AP53" i="29"/>
  <c r="AG53" i="29"/>
  <c r="AA53" i="29"/>
  <c r="T53" i="29"/>
  <c r="H53" i="29"/>
  <c r="I53" i="29" s="1"/>
  <c r="J53" i="29" s="1"/>
  <c r="E53" i="29"/>
  <c r="AT52" i="29"/>
  <c r="AP52" i="29"/>
  <c r="AG52" i="29"/>
  <c r="AA52" i="29"/>
  <c r="K52" i="29"/>
  <c r="L52" i="29" s="1"/>
  <c r="H52" i="29"/>
  <c r="I52" i="29" s="1"/>
  <c r="J52" i="29" s="1"/>
  <c r="E52" i="29"/>
  <c r="H51" i="29" s="1"/>
  <c r="I51" i="29" s="1"/>
  <c r="J51" i="29" s="1"/>
  <c r="AT51" i="29"/>
  <c r="AS51" i="29"/>
  <c r="AP51" i="29"/>
  <c r="AG51" i="29"/>
  <c r="AA51" i="29"/>
  <c r="E51" i="29"/>
  <c r="AT50" i="29"/>
  <c r="AR50" i="29"/>
  <c r="AP50" i="29"/>
  <c r="AG50" i="29"/>
  <c r="AA50" i="29"/>
  <c r="T50" i="29"/>
  <c r="H50" i="29"/>
  <c r="I50" i="29" s="1"/>
  <c r="J50" i="29" s="1"/>
  <c r="E50" i="29"/>
  <c r="AT49" i="29"/>
  <c r="AP49" i="29"/>
  <c r="AG49" i="29"/>
  <c r="AA49" i="29"/>
  <c r="H49" i="29"/>
  <c r="I49" i="29" s="1"/>
  <c r="J49" i="29" s="1"/>
  <c r="E49" i="29"/>
  <c r="H48" i="29" s="1"/>
  <c r="I48" i="29" s="1"/>
  <c r="J48" i="29" s="1"/>
  <c r="AT48" i="29"/>
  <c r="AP48" i="29"/>
  <c r="AG48" i="29"/>
  <c r="AA48" i="29"/>
  <c r="T48" i="29"/>
  <c r="L48" i="29"/>
  <c r="R48" i="29" s="1"/>
  <c r="K48" i="29"/>
  <c r="E48" i="29"/>
  <c r="AT47" i="29"/>
  <c r="AP47" i="29"/>
  <c r="AG47" i="29"/>
  <c r="AA47" i="29"/>
  <c r="H47" i="29"/>
  <c r="I47" i="29" s="1"/>
  <c r="J47" i="29" s="1"/>
  <c r="E47" i="29"/>
  <c r="H46" i="29" s="1"/>
  <c r="I46" i="29" s="1"/>
  <c r="J46" i="29" s="1"/>
  <c r="AT46" i="29"/>
  <c r="AS46" i="29"/>
  <c r="AP46" i="29"/>
  <c r="AG46" i="29"/>
  <c r="AA46" i="29"/>
  <c r="K46" i="29"/>
  <c r="L46" i="29" s="1"/>
  <c r="E46" i="29"/>
  <c r="H45" i="29" s="1"/>
  <c r="I45" i="29" s="1"/>
  <c r="J45" i="29" s="1"/>
  <c r="AT45" i="29"/>
  <c r="AP45" i="29"/>
  <c r="AG45" i="29"/>
  <c r="AA45" i="29"/>
  <c r="T45" i="29"/>
  <c r="L45" i="29"/>
  <c r="R45" i="29" s="1"/>
  <c r="K45" i="29"/>
  <c r="E45" i="29"/>
  <c r="AT44" i="29"/>
  <c r="AP44" i="29"/>
  <c r="AG44" i="29"/>
  <c r="AA44" i="29"/>
  <c r="H44" i="29"/>
  <c r="I44" i="29" s="1"/>
  <c r="J44" i="29" s="1"/>
  <c r="E44" i="29"/>
  <c r="H43" i="29" s="1"/>
  <c r="I43" i="29" s="1"/>
  <c r="J43" i="29" s="1"/>
  <c r="B44" i="29"/>
  <c r="AS48" i="29" s="1"/>
  <c r="AT43" i="29"/>
  <c r="AP43" i="29"/>
  <c r="AG43" i="29"/>
  <c r="AA43" i="29"/>
  <c r="K43" i="29"/>
  <c r="L43" i="29" s="1"/>
  <c r="E43" i="29"/>
  <c r="H42" i="29" s="1"/>
  <c r="I42" i="29" s="1"/>
  <c r="J42" i="29" s="1"/>
  <c r="B43" i="29"/>
  <c r="T46" i="29" s="1"/>
  <c r="AT42" i="29"/>
  <c r="AS42" i="29"/>
  <c r="AP42" i="29"/>
  <c r="AG42" i="29"/>
  <c r="AA42" i="29"/>
  <c r="B42" i="29"/>
  <c r="K51" i="29" s="1"/>
  <c r="L51" i="29" s="1"/>
  <c r="E38" i="29"/>
  <c r="AT37" i="29"/>
  <c r="AP37" i="29"/>
  <c r="AA37" i="29"/>
  <c r="T37" i="29"/>
  <c r="I37" i="29"/>
  <c r="J37" i="29" s="1"/>
  <c r="H37" i="29"/>
  <c r="E37" i="29"/>
  <c r="AT36" i="29"/>
  <c r="AR36" i="29"/>
  <c r="AP36" i="29"/>
  <c r="AA36" i="29"/>
  <c r="H36" i="29"/>
  <c r="I36" i="29" s="1"/>
  <c r="J36" i="29" s="1"/>
  <c r="E36" i="29"/>
  <c r="H35" i="29" s="1"/>
  <c r="I35" i="29" s="1"/>
  <c r="J35" i="29" s="1"/>
  <c r="AT35" i="29"/>
  <c r="AS35" i="29"/>
  <c r="AP35" i="29"/>
  <c r="AA35" i="29"/>
  <c r="T35" i="29"/>
  <c r="L35" i="29"/>
  <c r="R35" i="29" s="1"/>
  <c r="K35" i="29"/>
  <c r="E35" i="29"/>
  <c r="AT34" i="29"/>
  <c r="AP34" i="29"/>
  <c r="AA34" i="29"/>
  <c r="H34" i="29"/>
  <c r="I34" i="29" s="1"/>
  <c r="J34" i="29" s="1"/>
  <c r="E34" i="29"/>
  <c r="AT33" i="29"/>
  <c r="AS33" i="29"/>
  <c r="AP33" i="29"/>
  <c r="AA33" i="29"/>
  <c r="H33" i="29"/>
  <c r="I33" i="29" s="1"/>
  <c r="J33" i="29" s="1"/>
  <c r="E33" i="29"/>
  <c r="AT32" i="29"/>
  <c r="AS32" i="29"/>
  <c r="AR32" i="29"/>
  <c r="AP32" i="29"/>
  <c r="AA32" i="29"/>
  <c r="T32" i="29"/>
  <c r="H32" i="29"/>
  <c r="I32" i="29" s="1"/>
  <c r="J32" i="29" s="1"/>
  <c r="E32" i="29"/>
  <c r="H31" i="29" s="1"/>
  <c r="I31" i="29" s="1"/>
  <c r="J31" i="29" s="1"/>
  <c r="AT31" i="29"/>
  <c r="AS31" i="29"/>
  <c r="AP31" i="29"/>
  <c r="AA31" i="29"/>
  <c r="T31" i="29"/>
  <c r="L31" i="29"/>
  <c r="R31" i="29" s="1"/>
  <c r="K31" i="29"/>
  <c r="E31" i="29"/>
  <c r="AT30" i="29"/>
  <c r="AP30" i="29"/>
  <c r="AA30" i="29"/>
  <c r="I30" i="29"/>
  <c r="J30" i="29" s="1"/>
  <c r="H30" i="29"/>
  <c r="E30" i="29"/>
  <c r="H29" i="29" s="1"/>
  <c r="I29" i="29" s="1"/>
  <c r="J29" i="29" s="1"/>
  <c r="AT29" i="29"/>
  <c r="AS29" i="29"/>
  <c r="AP29" i="29"/>
  <c r="AA29" i="29"/>
  <c r="K29" i="29"/>
  <c r="L29" i="29" s="1"/>
  <c r="E29" i="29"/>
  <c r="AT28" i="29"/>
  <c r="AS28" i="29"/>
  <c r="AP28" i="29"/>
  <c r="AA28" i="29"/>
  <c r="I28" i="29"/>
  <c r="J28" i="29" s="1"/>
  <c r="H28" i="29"/>
  <c r="E28" i="29"/>
  <c r="B28" i="29"/>
  <c r="AS34" i="29" s="1"/>
  <c r="AT27" i="29"/>
  <c r="AS27" i="29"/>
  <c r="AP27" i="29"/>
  <c r="AA27" i="29"/>
  <c r="T27" i="29"/>
  <c r="H27" i="29"/>
  <c r="I27" i="29" s="1"/>
  <c r="J27" i="29" s="1"/>
  <c r="E27" i="29"/>
  <c r="B27" i="29"/>
  <c r="T33" i="29" s="1"/>
  <c r="AT26" i="29"/>
  <c r="AS26" i="29"/>
  <c r="AP26" i="29"/>
  <c r="AA26" i="29"/>
  <c r="T26" i="29"/>
  <c r="I26" i="29"/>
  <c r="J26" i="29" s="1"/>
  <c r="H26" i="29"/>
  <c r="B26" i="29"/>
  <c r="AR28" i="29" s="1"/>
  <c r="E148" i="33"/>
  <c r="AW147" i="33"/>
  <c r="AS147" i="33"/>
  <c r="AG147" i="33"/>
  <c r="K147" i="33"/>
  <c r="L147" i="33" s="1"/>
  <c r="H147" i="33"/>
  <c r="I147" i="33" s="1"/>
  <c r="J147" i="33" s="1"/>
  <c r="E147" i="33"/>
  <c r="H146" i="33" s="1"/>
  <c r="I146" i="33" s="1"/>
  <c r="J146" i="33" s="1"/>
  <c r="AW146" i="33"/>
  <c r="AS146" i="33"/>
  <c r="AG146" i="33"/>
  <c r="E146" i="33"/>
  <c r="AW145" i="33"/>
  <c r="AV145" i="33"/>
  <c r="AU145" i="33"/>
  <c r="AS145" i="33"/>
  <c r="AG145" i="33"/>
  <c r="H145" i="33"/>
  <c r="I145" i="33" s="1"/>
  <c r="J145" i="33" s="1"/>
  <c r="E145" i="33"/>
  <c r="AW144" i="33"/>
  <c r="AV144" i="33"/>
  <c r="AU144" i="33"/>
  <c r="AS144" i="33"/>
  <c r="AG144" i="33"/>
  <c r="K144" i="33"/>
  <c r="H144" i="33"/>
  <c r="I144" i="33" s="1"/>
  <c r="J144" i="33" s="1"/>
  <c r="E144" i="33"/>
  <c r="H143" i="33" s="1"/>
  <c r="I143" i="33" s="1"/>
  <c r="J143" i="33" s="1"/>
  <c r="AW143" i="33"/>
  <c r="AV143" i="33"/>
  <c r="AS143" i="33"/>
  <c r="AG143" i="33"/>
  <c r="K143" i="33"/>
  <c r="E143" i="33"/>
  <c r="AW142" i="33"/>
  <c r="AS142" i="33"/>
  <c r="AG142" i="33"/>
  <c r="H142" i="33"/>
  <c r="I142" i="33" s="1"/>
  <c r="J142" i="33" s="1"/>
  <c r="E142" i="33"/>
  <c r="AW141" i="33"/>
  <c r="AV141" i="33"/>
  <c r="AU141" i="33"/>
  <c r="AS141" i="33"/>
  <c r="AG141" i="33"/>
  <c r="H141" i="33"/>
  <c r="I141" i="33" s="1"/>
  <c r="J141" i="33" s="1"/>
  <c r="E141" i="33"/>
  <c r="AW140" i="33"/>
  <c r="AV140" i="33"/>
  <c r="AU140" i="33"/>
  <c r="AS140" i="33"/>
  <c r="AG140" i="33"/>
  <c r="I140" i="33"/>
  <c r="J140" i="33" s="1"/>
  <c r="H140" i="33"/>
  <c r="E140" i="33"/>
  <c r="AW139" i="33"/>
  <c r="AU139" i="33"/>
  <c r="AS139" i="33"/>
  <c r="AG139" i="33"/>
  <c r="I139" i="33"/>
  <c r="J139" i="33" s="1"/>
  <c r="H139" i="33"/>
  <c r="E139" i="33"/>
  <c r="H138" i="33" s="1"/>
  <c r="I138" i="33" s="1"/>
  <c r="J138" i="33" s="1"/>
  <c r="AW138" i="33"/>
  <c r="AU138" i="33"/>
  <c r="AS138" i="33"/>
  <c r="AG138" i="33"/>
  <c r="K138" i="33"/>
  <c r="L138" i="33" s="1"/>
  <c r="E138" i="33"/>
  <c r="H137" i="33" s="1"/>
  <c r="I137" i="33" s="1"/>
  <c r="J137" i="33" s="1"/>
  <c r="B138" i="33"/>
  <c r="AV147" i="33" s="1"/>
  <c r="AW137" i="33"/>
  <c r="AS137" i="33"/>
  <c r="AG137" i="33"/>
  <c r="E137" i="33"/>
  <c r="B137" i="33"/>
  <c r="T145" i="33" s="1"/>
  <c r="AW136" i="33"/>
  <c r="AV136" i="33"/>
  <c r="AS136" i="33"/>
  <c r="AG136" i="33"/>
  <c r="K136" i="33"/>
  <c r="L136" i="33" s="1"/>
  <c r="H136" i="33"/>
  <c r="I136" i="33" s="1"/>
  <c r="J136" i="33" s="1"/>
  <c r="B136" i="33"/>
  <c r="K139" i="33" s="1"/>
  <c r="L139" i="33" s="1"/>
  <c r="E133" i="33"/>
  <c r="AZ132" i="33"/>
  <c r="AW132" i="33"/>
  <c r="AV132" i="33"/>
  <c r="AU132" i="33"/>
  <c r="AS132" i="33"/>
  <c r="AG132" i="33"/>
  <c r="H132" i="33"/>
  <c r="I132" i="33" s="1"/>
  <c r="J132" i="33" s="1"/>
  <c r="E132" i="33"/>
  <c r="H131" i="33" s="1"/>
  <c r="I131" i="33" s="1"/>
  <c r="J131" i="33" s="1"/>
  <c r="AZ131" i="33"/>
  <c r="AW131" i="33"/>
  <c r="AS131" i="33"/>
  <c r="AG131" i="33"/>
  <c r="K131" i="33"/>
  <c r="L131" i="33" s="1"/>
  <c r="E131" i="33"/>
  <c r="H130" i="33" s="1"/>
  <c r="I130" i="33" s="1"/>
  <c r="J130" i="33" s="1"/>
  <c r="AZ130" i="33"/>
  <c r="AW130" i="33"/>
  <c r="AU130" i="33"/>
  <c r="AS130" i="33"/>
  <c r="AG130" i="33"/>
  <c r="K130" i="33"/>
  <c r="L130" i="33" s="1"/>
  <c r="E130" i="33"/>
  <c r="H129" i="33" s="1"/>
  <c r="I129" i="33" s="1"/>
  <c r="J129" i="33" s="1"/>
  <c r="AZ129" i="33"/>
  <c r="AW129" i="33"/>
  <c r="AU129" i="33"/>
  <c r="AS129" i="33"/>
  <c r="AG129" i="33"/>
  <c r="K129" i="33"/>
  <c r="L129" i="33" s="1"/>
  <c r="E129" i="33"/>
  <c r="H128" i="33" s="1"/>
  <c r="I128" i="33" s="1"/>
  <c r="J128" i="33" s="1"/>
  <c r="AZ128" i="33"/>
  <c r="AW128" i="33"/>
  <c r="AU128" i="33"/>
  <c r="AS128" i="33"/>
  <c r="AG128" i="33"/>
  <c r="E128" i="33"/>
  <c r="H127" i="33" s="1"/>
  <c r="I127" i="33" s="1"/>
  <c r="J127" i="33" s="1"/>
  <c r="AZ127" i="33"/>
  <c r="AW127" i="33"/>
  <c r="AU127" i="33"/>
  <c r="AS127" i="33"/>
  <c r="AG127" i="33"/>
  <c r="T127" i="33"/>
  <c r="E127" i="33"/>
  <c r="AZ126" i="33"/>
  <c r="AW126" i="33"/>
  <c r="AV126" i="33"/>
  <c r="AS126" i="33"/>
  <c r="AG126" i="33"/>
  <c r="I126" i="33"/>
  <c r="J126" i="33" s="1"/>
  <c r="H126" i="33"/>
  <c r="E126" i="33"/>
  <c r="AZ125" i="33"/>
  <c r="AW125" i="33"/>
  <c r="AS125" i="33"/>
  <c r="AG125" i="33"/>
  <c r="H125" i="33"/>
  <c r="I125" i="33" s="1"/>
  <c r="J125" i="33" s="1"/>
  <c r="E125" i="33"/>
  <c r="AZ124" i="33"/>
  <c r="AW124" i="33"/>
  <c r="AS124" i="33"/>
  <c r="AG124" i="33"/>
  <c r="J124" i="33"/>
  <c r="I124" i="33"/>
  <c r="H124" i="33"/>
  <c r="E124" i="33"/>
  <c r="AZ123" i="33"/>
  <c r="AW123" i="33"/>
  <c r="AS123" i="33"/>
  <c r="AG123" i="33"/>
  <c r="T123" i="33"/>
  <c r="L123" i="33"/>
  <c r="R123" i="33" s="1"/>
  <c r="K123" i="33"/>
  <c r="H123" i="33"/>
  <c r="I123" i="33" s="1"/>
  <c r="J123" i="33" s="1"/>
  <c r="E123" i="33"/>
  <c r="B123" i="33"/>
  <c r="AV131" i="33" s="1"/>
  <c r="AZ122" i="33"/>
  <c r="AW122" i="33"/>
  <c r="AU122" i="33"/>
  <c r="AS122" i="33"/>
  <c r="AG122" i="33"/>
  <c r="T122" i="33"/>
  <c r="I122" i="33"/>
  <c r="J122" i="33" s="1"/>
  <c r="H122" i="33"/>
  <c r="E122" i="33"/>
  <c r="H121" i="33" s="1"/>
  <c r="I121" i="33" s="1"/>
  <c r="J121" i="33" s="1"/>
  <c r="B122" i="33"/>
  <c r="T132" i="33" s="1"/>
  <c r="AZ121" i="33"/>
  <c r="AW121" i="33"/>
  <c r="AS121" i="33"/>
  <c r="AG121" i="33"/>
  <c r="B121" i="33"/>
  <c r="K128" i="33" s="1"/>
  <c r="L128" i="33" s="1"/>
  <c r="E117" i="33"/>
  <c r="H116" i="33" s="1"/>
  <c r="I116" i="33" s="1"/>
  <c r="J116" i="33" s="1"/>
  <c r="AW116" i="33"/>
  <c r="AS116" i="33"/>
  <c r="AG116" i="33"/>
  <c r="E116" i="33"/>
  <c r="AW115" i="33"/>
  <c r="AU115" i="33"/>
  <c r="AS115" i="33"/>
  <c r="AG115" i="33"/>
  <c r="K115" i="33"/>
  <c r="L115" i="33" s="1"/>
  <c r="I115" i="33"/>
  <c r="J115" i="33" s="1"/>
  <c r="H115" i="33"/>
  <c r="E115" i="33"/>
  <c r="AW114" i="33"/>
  <c r="AS114" i="33"/>
  <c r="AG114" i="33"/>
  <c r="I114" i="33"/>
  <c r="J114" i="33" s="1"/>
  <c r="H114" i="33"/>
  <c r="E114" i="33"/>
  <c r="AW113" i="33"/>
  <c r="AU113" i="33"/>
  <c r="AS113" i="33"/>
  <c r="AG113" i="33"/>
  <c r="I113" i="33"/>
  <c r="J113" i="33" s="1"/>
  <c r="H113" i="33"/>
  <c r="E113" i="33"/>
  <c r="H112" i="33" s="1"/>
  <c r="I112" i="33" s="1"/>
  <c r="J112" i="33" s="1"/>
  <c r="AW112" i="33"/>
  <c r="AU112" i="33"/>
  <c r="AS112" i="33"/>
  <c r="AG112" i="33"/>
  <c r="K112" i="33"/>
  <c r="L112" i="33" s="1"/>
  <c r="E112" i="33"/>
  <c r="H111" i="33" s="1"/>
  <c r="I111" i="33" s="1"/>
  <c r="J111" i="33" s="1"/>
  <c r="AW111" i="33"/>
  <c r="AS111" i="33"/>
  <c r="AG111" i="33"/>
  <c r="K111" i="33"/>
  <c r="L111" i="33" s="1"/>
  <c r="E111" i="33"/>
  <c r="AW110" i="33"/>
  <c r="AS110" i="33"/>
  <c r="AG110" i="33"/>
  <c r="I110" i="33"/>
  <c r="J110" i="33" s="1"/>
  <c r="H110" i="33"/>
  <c r="E110" i="33"/>
  <c r="AW109" i="33"/>
  <c r="AU109" i="33"/>
  <c r="AS109" i="33"/>
  <c r="AG109" i="33"/>
  <c r="H109" i="33"/>
  <c r="I109" i="33" s="1"/>
  <c r="J109" i="33" s="1"/>
  <c r="E109" i="33"/>
  <c r="AW108" i="33"/>
  <c r="AS108" i="33"/>
  <c r="AG108" i="33"/>
  <c r="T108" i="33"/>
  <c r="H108" i="33"/>
  <c r="I108" i="33" s="1"/>
  <c r="J108" i="33" s="1"/>
  <c r="E108" i="33"/>
  <c r="AW107" i="33"/>
  <c r="AS107" i="33"/>
  <c r="AG107" i="33"/>
  <c r="T107" i="33"/>
  <c r="J107" i="33"/>
  <c r="I107" i="33"/>
  <c r="H107" i="33"/>
  <c r="E107" i="33"/>
  <c r="B107" i="33"/>
  <c r="AV114" i="33" s="1"/>
  <c r="AW106" i="33"/>
  <c r="AU106" i="33"/>
  <c r="AS106" i="33"/>
  <c r="AG106" i="33"/>
  <c r="K106" i="33"/>
  <c r="L106" i="33" s="1"/>
  <c r="H106" i="33"/>
  <c r="I106" i="33" s="1"/>
  <c r="J106" i="33" s="1"/>
  <c r="E106" i="33"/>
  <c r="H105" i="33" s="1"/>
  <c r="I105" i="33" s="1"/>
  <c r="J105" i="33" s="1"/>
  <c r="B106" i="33"/>
  <c r="T115" i="33" s="1"/>
  <c r="AW105" i="33"/>
  <c r="AS105" i="33"/>
  <c r="AG105" i="33"/>
  <c r="R105" i="33"/>
  <c r="L105" i="33"/>
  <c r="O105" i="33" s="1"/>
  <c r="K105" i="33"/>
  <c r="B105" i="33"/>
  <c r="AU114" i="33" s="1"/>
  <c r="E101" i="33"/>
  <c r="H100" i="33" s="1"/>
  <c r="I100" i="33" s="1"/>
  <c r="J100" i="33" s="1"/>
  <c r="AM100" i="33"/>
  <c r="E100" i="33"/>
  <c r="H99" i="33" s="1"/>
  <c r="I99" i="33" s="1"/>
  <c r="J99" i="33" s="1"/>
  <c r="AM99" i="33"/>
  <c r="AL99" i="33"/>
  <c r="AK99" i="33"/>
  <c r="T99" i="33"/>
  <c r="K99" i="33"/>
  <c r="L99" i="33" s="1"/>
  <c r="E99" i="33"/>
  <c r="H98" i="33" s="1"/>
  <c r="I98" i="33" s="1"/>
  <c r="J98" i="33" s="1"/>
  <c r="AM98" i="33"/>
  <c r="AK98" i="33"/>
  <c r="E98" i="33"/>
  <c r="AM97" i="33"/>
  <c r="AK97" i="33"/>
  <c r="K97" i="33"/>
  <c r="L97" i="33" s="1"/>
  <c r="H97" i="33"/>
  <c r="I97" i="33" s="1"/>
  <c r="J97" i="33" s="1"/>
  <c r="E97" i="33"/>
  <c r="H96" i="33" s="1"/>
  <c r="I96" i="33" s="1"/>
  <c r="J96" i="33" s="1"/>
  <c r="AM96" i="33"/>
  <c r="E96" i="33"/>
  <c r="H95" i="33" s="1"/>
  <c r="I95" i="33" s="1"/>
  <c r="J95" i="33" s="1"/>
  <c r="AM95" i="33"/>
  <c r="AK95" i="33"/>
  <c r="T95" i="33"/>
  <c r="K95" i="33"/>
  <c r="L95" i="33" s="1"/>
  <c r="E95" i="33"/>
  <c r="AM94" i="33"/>
  <c r="AK94" i="33"/>
  <c r="K94" i="33"/>
  <c r="L94" i="33" s="1"/>
  <c r="H94" i="33"/>
  <c r="I94" i="33" s="1"/>
  <c r="J94" i="33" s="1"/>
  <c r="E94" i="33"/>
  <c r="H93" i="33" s="1"/>
  <c r="I93" i="33" s="1"/>
  <c r="J93" i="33" s="1"/>
  <c r="AM93" i="33"/>
  <c r="AL93" i="33"/>
  <c r="T93" i="33"/>
  <c r="E93" i="33"/>
  <c r="H92" i="33" s="1"/>
  <c r="I92" i="33" s="1"/>
  <c r="J92" i="33" s="1"/>
  <c r="AM92" i="33"/>
  <c r="AL92" i="33"/>
  <c r="AK92" i="33"/>
  <c r="T92" i="33"/>
  <c r="E92" i="33"/>
  <c r="AM91" i="33"/>
  <c r="T91" i="33"/>
  <c r="L91" i="33"/>
  <c r="R91" i="33" s="1"/>
  <c r="K91" i="33"/>
  <c r="H91" i="33"/>
  <c r="I91" i="33" s="1"/>
  <c r="J91" i="33" s="1"/>
  <c r="E91" i="33"/>
  <c r="H90" i="33" s="1"/>
  <c r="I90" i="33" s="1"/>
  <c r="J90" i="33" s="1"/>
  <c r="B91" i="33"/>
  <c r="AL91" i="33" s="1"/>
  <c r="AM90" i="33"/>
  <c r="AL90" i="33"/>
  <c r="AK90" i="33"/>
  <c r="K90" i="33"/>
  <c r="L90" i="33" s="1"/>
  <c r="E90" i="33"/>
  <c r="B90" i="33"/>
  <c r="T100" i="33" s="1"/>
  <c r="AM89" i="33"/>
  <c r="AL89" i="33"/>
  <c r="T89" i="33"/>
  <c r="H89" i="33"/>
  <c r="I89" i="33" s="1"/>
  <c r="J89" i="33" s="1"/>
  <c r="B89" i="33"/>
  <c r="K96" i="33" s="1"/>
  <c r="L96" i="33" s="1"/>
  <c r="E85" i="33"/>
  <c r="AT84" i="33"/>
  <c r="AS84" i="33"/>
  <c r="AP84" i="33"/>
  <c r="AA84" i="33"/>
  <c r="H84" i="33"/>
  <c r="I84" i="33" s="1"/>
  <c r="J84" i="33" s="1"/>
  <c r="E84" i="33"/>
  <c r="AT83" i="33"/>
  <c r="AS83" i="33"/>
  <c r="AR83" i="33"/>
  <c r="AP83" i="33"/>
  <c r="AA83" i="33"/>
  <c r="T83" i="33"/>
  <c r="I83" i="33"/>
  <c r="J83" i="33" s="1"/>
  <c r="H83" i="33"/>
  <c r="E83" i="33"/>
  <c r="AT82" i="33"/>
  <c r="AP82" i="33"/>
  <c r="AA82" i="33"/>
  <c r="I82" i="33"/>
  <c r="J82" i="33" s="1"/>
  <c r="H82" i="33"/>
  <c r="E82" i="33"/>
  <c r="H81" i="33" s="1"/>
  <c r="I81" i="33" s="1"/>
  <c r="J81" i="33" s="1"/>
  <c r="AT81" i="33"/>
  <c r="AR81" i="33"/>
  <c r="AP81" i="33"/>
  <c r="AA81" i="33"/>
  <c r="E81" i="33"/>
  <c r="H80" i="33" s="1"/>
  <c r="I80" i="33" s="1"/>
  <c r="J80" i="33" s="1"/>
  <c r="AT80" i="33"/>
  <c r="AS80" i="33"/>
  <c r="AP80" i="33"/>
  <c r="AA80" i="33"/>
  <c r="K80" i="33"/>
  <c r="L80" i="33" s="1"/>
  <c r="E80" i="33"/>
  <c r="AT79" i="33"/>
  <c r="AS79" i="33"/>
  <c r="AP79" i="33"/>
  <c r="AA79" i="33"/>
  <c r="I79" i="33"/>
  <c r="J79" i="33" s="1"/>
  <c r="H79" i="33"/>
  <c r="E79" i="33"/>
  <c r="AT78" i="33"/>
  <c r="AP78" i="33"/>
  <c r="AA78" i="33"/>
  <c r="I78" i="33"/>
  <c r="J78" i="33" s="1"/>
  <c r="H78" i="33"/>
  <c r="E78" i="33"/>
  <c r="AT77" i="33"/>
  <c r="AR77" i="33"/>
  <c r="AP77" i="33"/>
  <c r="AA77" i="33"/>
  <c r="H77" i="33"/>
  <c r="I77" i="33" s="1"/>
  <c r="J77" i="33" s="1"/>
  <c r="E77" i="33"/>
  <c r="H76" i="33" s="1"/>
  <c r="I76" i="33" s="1"/>
  <c r="J76" i="33" s="1"/>
  <c r="AT76" i="33"/>
  <c r="AP76" i="33"/>
  <c r="AA76" i="33"/>
  <c r="T76" i="33"/>
  <c r="E76" i="33"/>
  <c r="AT75" i="33"/>
  <c r="AP75" i="33"/>
  <c r="AA75" i="33"/>
  <c r="J75" i="33"/>
  <c r="I75" i="33"/>
  <c r="H75" i="33"/>
  <c r="E75" i="33"/>
  <c r="B75" i="33"/>
  <c r="AS75" i="33" s="1"/>
  <c r="AT74" i="33"/>
  <c r="AP74" i="33"/>
  <c r="AA74" i="33"/>
  <c r="T74" i="33"/>
  <c r="I74" i="33"/>
  <c r="J74" i="33" s="1"/>
  <c r="H74" i="33"/>
  <c r="E74" i="33"/>
  <c r="B74" i="33"/>
  <c r="T84" i="33" s="1"/>
  <c r="AT73" i="33"/>
  <c r="AS73" i="33"/>
  <c r="AP73" i="33"/>
  <c r="AA73" i="33"/>
  <c r="T73" i="33"/>
  <c r="H73" i="33"/>
  <c r="I73" i="33" s="1"/>
  <c r="J73" i="33" s="1"/>
  <c r="B73" i="33"/>
  <c r="K82" i="33" s="1"/>
  <c r="L82" i="33" s="1"/>
  <c r="E70" i="33"/>
  <c r="AT69" i="33"/>
  <c r="AP69" i="33"/>
  <c r="AA69" i="33"/>
  <c r="J69" i="33"/>
  <c r="I69" i="33"/>
  <c r="H69" i="33"/>
  <c r="E69" i="33"/>
  <c r="AT68" i="33"/>
  <c r="AP68" i="33"/>
  <c r="AA68" i="33"/>
  <c r="T68" i="33"/>
  <c r="I68" i="33"/>
  <c r="J68" i="33" s="1"/>
  <c r="H68" i="33"/>
  <c r="E68" i="33"/>
  <c r="AT67" i="33"/>
  <c r="AR67" i="33"/>
  <c r="AP67" i="33"/>
  <c r="AA67" i="33"/>
  <c r="T67" i="33"/>
  <c r="I67" i="33"/>
  <c r="J67" i="33" s="1"/>
  <c r="H67" i="33"/>
  <c r="E67" i="33"/>
  <c r="H66" i="33" s="1"/>
  <c r="I66" i="33" s="1"/>
  <c r="J66" i="33" s="1"/>
  <c r="AT66" i="33"/>
  <c r="AR66" i="33"/>
  <c r="AP66" i="33"/>
  <c r="AA66" i="33"/>
  <c r="K66" i="33"/>
  <c r="L66" i="33" s="1"/>
  <c r="E66" i="33"/>
  <c r="H65" i="33" s="1"/>
  <c r="I65" i="33" s="1"/>
  <c r="J65" i="33" s="1"/>
  <c r="AT65" i="33"/>
  <c r="AR65" i="33"/>
  <c r="AP65" i="33"/>
  <c r="AA65" i="33"/>
  <c r="K65" i="33"/>
  <c r="L65" i="33" s="1"/>
  <c r="E65" i="33"/>
  <c r="H64" i="33" s="1"/>
  <c r="I64" i="33" s="1"/>
  <c r="J64" i="33" s="1"/>
  <c r="AT64" i="33"/>
  <c r="AP64" i="33"/>
  <c r="AA64" i="33"/>
  <c r="T64" i="33"/>
  <c r="K64" i="33"/>
  <c r="L64" i="33" s="1"/>
  <c r="E64" i="33"/>
  <c r="AT63" i="33"/>
  <c r="AR63" i="33"/>
  <c r="AP63" i="33"/>
  <c r="AA63" i="33"/>
  <c r="T63" i="33"/>
  <c r="I63" i="33"/>
  <c r="J63" i="33" s="1"/>
  <c r="H63" i="33"/>
  <c r="E63" i="33"/>
  <c r="AT62" i="33"/>
  <c r="AR62" i="33"/>
  <c r="AP62" i="33"/>
  <c r="AA62" i="33"/>
  <c r="L62" i="33"/>
  <c r="R62" i="33" s="1"/>
  <c r="K62" i="33"/>
  <c r="H62" i="33"/>
  <c r="I62" i="33" s="1"/>
  <c r="J62" i="33" s="1"/>
  <c r="E62" i="33"/>
  <c r="H61" i="33" s="1"/>
  <c r="I61" i="33" s="1"/>
  <c r="J61" i="33" s="1"/>
  <c r="AT61" i="33"/>
  <c r="AP61" i="33"/>
  <c r="AA61" i="33"/>
  <c r="T61" i="33"/>
  <c r="L61" i="33"/>
  <c r="R61" i="33" s="1"/>
  <c r="K61" i="33"/>
  <c r="E61" i="33"/>
  <c r="AT60" i="33"/>
  <c r="AP60" i="33"/>
  <c r="AA60" i="33"/>
  <c r="J60" i="33"/>
  <c r="I60" i="33"/>
  <c r="H60" i="33"/>
  <c r="E60" i="33"/>
  <c r="B60" i="33"/>
  <c r="AS69" i="33" s="1"/>
  <c r="AT59" i="33"/>
  <c r="AP59" i="33"/>
  <c r="AA59" i="33"/>
  <c r="T59" i="33"/>
  <c r="K59" i="33"/>
  <c r="L59" i="33" s="1"/>
  <c r="I59" i="33"/>
  <c r="J59" i="33" s="1"/>
  <c r="H59" i="33"/>
  <c r="E59" i="33"/>
  <c r="B59" i="33"/>
  <c r="T66" i="33" s="1"/>
  <c r="AT58" i="33"/>
  <c r="AP58" i="33"/>
  <c r="AA58" i="33"/>
  <c r="T58" i="33"/>
  <c r="J58" i="33"/>
  <c r="I58" i="33"/>
  <c r="H58" i="33"/>
  <c r="B58" i="33"/>
  <c r="AR69" i="33" s="1"/>
  <c r="E54" i="33"/>
  <c r="AT53" i="33"/>
  <c r="AP53" i="33"/>
  <c r="AG53" i="33"/>
  <c r="AA53" i="33"/>
  <c r="X53" i="33"/>
  <c r="T53" i="33"/>
  <c r="H53" i="33"/>
  <c r="I53" i="33" s="1"/>
  <c r="J53" i="33" s="1"/>
  <c r="E53" i="33"/>
  <c r="AT52" i="33"/>
  <c r="AP52" i="33"/>
  <c r="AG52" i="33"/>
  <c r="AA52" i="33"/>
  <c r="X52" i="33"/>
  <c r="T52" i="33"/>
  <c r="I52" i="33"/>
  <c r="J52" i="33" s="1"/>
  <c r="H52" i="33"/>
  <c r="E52" i="33"/>
  <c r="AT51" i="33"/>
  <c r="AP51" i="33"/>
  <c r="AG51" i="33"/>
  <c r="AA51" i="33"/>
  <c r="X51" i="33"/>
  <c r="T51" i="33"/>
  <c r="I51" i="33"/>
  <c r="J51" i="33" s="1"/>
  <c r="H51" i="33"/>
  <c r="E51" i="33"/>
  <c r="AT50" i="33"/>
  <c r="AP50" i="33"/>
  <c r="AG50" i="33"/>
  <c r="AA50" i="33"/>
  <c r="X50" i="33"/>
  <c r="K50" i="33"/>
  <c r="L50" i="33" s="1"/>
  <c r="I50" i="33"/>
  <c r="J50" i="33" s="1"/>
  <c r="H50" i="33"/>
  <c r="E50" i="33"/>
  <c r="AT49" i="33"/>
  <c r="AS49" i="33"/>
  <c r="AP49" i="33"/>
  <c r="AG49" i="33"/>
  <c r="AA49" i="33"/>
  <c r="X49" i="33"/>
  <c r="K49" i="33"/>
  <c r="L49" i="33" s="1"/>
  <c r="H49" i="33"/>
  <c r="I49" i="33" s="1"/>
  <c r="J49" i="33" s="1"/>
  <c r="E49" i="33"/>
  <c r="H48" i="33" s="1"/>
  <c r="I48" i="33" s="1"/>
  <c r="J48" i="33" s="1"/>
  <c r="AT48" i="33"/>
  <c r="AP48" i="33"/>
  <c r="AG48" i="33"/>
  <c r="AA48" i="33"/>
  <c r="X48" i="33"/>
  <c r="E48" i="33"/>
  <c r="H47" i="33" s="1"/>
  <c r="I47" i="33" s="1"/>
  <c r="J47" i="33" s="1"/>
  <c r="AT47" i="33"/>
  <c r="AS47" i="33"/>
  <c r="AP47" i="33"/>
  <c r="AG47" i="33"/>
  <c r="AA47" i="33"/>
  <c r="X47" i="33"/>
  <c r="E47" i="33"/>
  <c r="H46" i="33" s="1"/>
  <c r="I46" i="33" s="1"/>
  <c r="J46" i="33" s="1"/>
  <c r="AT46" i="33"/>
  <c r="AP46" i="33"/>
  <c r="AG46" i="33"/>
  <c r="AA46" i="33"/>
  <c r="X46" i="33"/>
  <c r="E46" i="33"/>
  <c r="AT45" i="33"/>
  <c r="AS45" i="33"/>
  <c r="AP45" i="33"/>
  <c r="AG45" i="33"/>
  <c r="AA45" i="33"/>
  <c r="X45" i="33"/>
  <c r="H45" i="33"/>
  <c r="I45" i="33" s="1"/>
  <c r="J45" i="33" s="1"/>
  <c r="E45" i="33"/>
  <c r="H44" i="33" s="1"/>
  <c r="I44" i="33" s="1"/>
  <c r="J44" i="33" s="1"/>
  <c r="AT44" i="33"/>
  <c r="AS44" i="33"/>
  <c r="AP44" i="33"/>
  <c r="AG44" i="33"/>
  <c r="AA44" i="33"/>
  <c r="X44" i="33"/>
  <c r="E44" i="33"/>
  <c r="B44" i="33"/>
  <c r="AS46" i="33" s="1"/>
  <c r="AT43" i="33"/>
  <c r="AP43" i="33"/>
  <c r="AG43" i="33"/>
  <c r="AA43" i="33"/>
  <c r="X43" i="33"/>
  <c r="H43" i="33"/>
  <c r="I43" i="33" s="1"/>
  <c r="J43" i="33" s="1"/>
  <c r="E43" i="33"/>
  <c r="B43" i="33"/>
  <c r="T45" i="33" s="1"/>
  <c r="AT42" i="33"/>
  <c r="AP42" i="33"/>
  <c r="AG42" i="33"/>
  <c r="AA42" i="33"/>
  <c r="X42" i="33"/>
  <c r="T42" i="33"/>
  <c r="H42" i="33"/>
  <c r="I42" i="33" s="1"/>
  <c r="J42" i="33" s="1"/>
  <c r="B42" i="33"/>
  <c r="AR44" i="33" s="1"/>
  <c r="E38" i="33"/>
  <c r="AT37" i="33"/>
  <c r="AS37" i="33"/>
  <c r="AP37" i="33"/>
  <c r="AA37" i="33"/>
  <c r="T37" i="33"/>
  <c r="I37" i="33"/>
  <c r="J37" i="33" s="1"/>
  <c r="H37" i="33"/>
  <c r="E37" i="33"/>
  <c r="H36" i="33" s="1"/>
  <c r="I36" i="33" s="1"/>
  <c r="J36" i="33" s="1"/>
  <c r="AT36" i="33"/>
  <c r="AR36" i="33"/>
  <c r="AP36" i="33"/>
  <c r="AA36" i="33"/>
  <c r="K36" i="33"/>
  <c r="L36" i="33" s="1"/>
  <c r="E36" i="33"/>
  <c r="H35" i="33" s="1"/>
  <c r="I35" i="33" s="1"/>
  <c r="J35" i="33" s="1"/>
  <c r="AT35" i="33"/>
  <c r="AS35" i="33"/>
  <c r="AP35" i="33"/>
  <c r="AA35" i="33"/>
  <c r="E35" i="33"/>
  <c r="H34" i="33" s="1"/>
  <c r="I34" i="33" s="1"/>
  <c r="J34" i="33" s="1"/>
  <c r="AT34" i="33"/>
  <c r="AS34" i="33"/>
  <c r="AR34" i="33"/>
  <c r="AP34" i="33"/>
  <c r="AA34" i="33"/>
  <c r="T34" i="33"/>
  <c r="K34" i="33"/>
  <c r="L34" i="33" s="1"/>
  <c r="E34" i="33"/>
  <c r="H33" i="33" s="1"/>
  <c r="I33" i="33" s="1"/>
  <c r="J33" i="33" s="1"/>
  <c r="AT33" i="33"/>
  <c r="AP33" i="33"/>
  <c r="AA33" i="33"/>
  <c r="E33" i="33"/>
  <c r="AT32" i="33"/>
  <c r="AS32" i="33"/>
  <c r="AP32" i="33"/>
  <c r="AA32" i="33"/>
  <c r="T32" i="33"/>
  <c r="I32" i="33"/>
  <c r="J32" i="33" s="1"/>
  <c r="H32" i="33"/>
  <c r="E32" i="33"/>
  <c r="H31" i="33" s="1"/>
  <c r="I31" i="33" s="1"/>
  <c r="J31" i="33" s="1"/>
  <c r="AT31" i="33"/>
  <c r="AR31" i="33"/>
  <c r="AP31" i="33"/>
  <c r="AA31" i="33"/>
  <c r="E31" i="33"/>
  <c r="AT30" i="33"/>
  <c r="AS30" i="33"/>
  <c r="AR30" i="33"/>
  <c r="AP30" i="33"/>
  <c r="AA30" i="33"/>
  <c r="H30" i="33"/>
  <c r="I30" i="33" s="1"/>
  <c r="J30" i="33" s="1"/>
  <c r="E30" i="33"/>
  <c r="H29" i="33" s="1"/>
  <c r="I29" i="33" s="1"/>
  <c r="J29" i="33" s="1"/>
  <c r="AT29" i="33"/>
  <c r="AS29" i="33"/>
  <c r="AR29" i="33"/>
  <c r="AP29" i="33"/>
  <c r="AA29" i="33"/>
  <c r="T29" i="33"/>
  <c r="K29" i="33"/>
  <c r="L29" i="33" s="1"/>
  <c r="E29" i="33"/>
  <c r="H28" i="33" s="1"/>
  <c r="I28" i="33" s="1"/>
  <c r="J28" i="33" s="1"/>
  <c r="AT28" i="33"/>
  <c r="AP28" i="33"/>
  <c r="AA28" i="33"/>
  <c r="E28" i="33"/>
  <c r="B28" i="33"/>
  <c r="AS33" i="33" s="1"/>
  <c r="AT27" i="33"/>
  <c r="AP27" i="33"/>
  <c r="AA27" i="33"/>
  <c r="T27" i="33"/>
  <c r="H27" i="33"/>
  <c r="I27" i="33" s="1"/>
  <c r="J27" i="33" s="1"/>
  <c r="E27" i="33"/>
  <c r="B27" i="33"/>
  <c r="T30" i="33" s="1"/>
  <c r="AT26" i="33"/>
  <c r="AR26" i="33"/>
  <c r="AP26" i="33"/>
  <c r="AA26" i="33"/>
  <c r="T26" i="33"/>
  <c r="H26" i="33"/>
  <c r="I26" i="33" s="1"/>
  <c r="J26" i="33" s="1"/>
  <c r="B26" i="33"/>
  <c r="K37" i="33" s="1"/>
  <c r="L37" i="33" s="1"/>
  <c r="H29" i="32"/>
  <c r="G29" i="32"/>
  <c r="F29" i="32"/>
  <c r="E29" i="32"/>
  <c r="D29" i="32"/>
  <c r="C29" i="32"/>
  <c r="H27" i="32"/>
  <c r="H28" i="32" s="1"/>
  <c r="G27" i="32"/>
  <c r="G28" i="32" s="1"/>
  <c r="F27" i="32"/>
  <c r="F28" i="32" s="1"/>
  <c r="E27" i="32"/>
  <c r="E28" i="32" s="1"/>
  <c r="D27" i="32"/>
  <c r="D28" i="32" s="1"/>
  <c r="C27" i="32"/>
  <c r="C28" i="32" s="1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R47" i="34" l="1"/>
  <c r="R125" i="34"/>
  <c r="R147" i="34"/>
  <c r="R144" i="34"/>
  <c r="R111" i="34"/>
  <c r="E123" i="34"/>
  <c r="H122" i="34" s="1"/>
  <c r="I122" i="34" s="1"/>
  <c r="J122" i="34" s="1"/>
  <c r="D137" i="34"/>
  <c r="E138" i="34" s="1"/>
  <c r="H137" i="34" s="1"/>
  <c r="I137" i="34" s="1"/>
  <c r="J137" i="34" s="1"/>
  <c r="R99" i="34"/>
  <c r="R50" i="34"/>
  <c r="R29" i="34"/>
  <c r="K137" i="34"/>
  <c r="L137" i="34" s="1"/>
  <c r="AU138" i="34"/>
  <c r="AU136" i="34"/>
  <c r="K138" i="34"/>
  <c r="L138" i="34" s="1"/>
  <c r="AU139" i="34"/>
  <c r="K136" i="34"/>
  <c r="L136" i="34" s="1"/>
  <c r="K139" i="34"/>
  <c r="L139" i="34" s="1"/>
  <c r="R115" i="34"/>
  <c r="R94" i="34"/>
  <c r="R44" i="34"/>
  <c r="AU141" i="34"/>
  <c r="R109" i="34"/>
  <c r="R106" i="34"/>
  <c r="R89" i="34"/>
  <c r="T81" i="34"/>
  <c r="T84" i="34"/>
  <c r="T75" i="34"/>
  <c r="T78" i="34"/>
  <c r="T73" i="34"/>
  <c r="L74" i="34"/>
  <c r="L77" i="34"/>
  <c r="L80" i="34"/>
  <c r="T82" i="34"/>
  <c r="T74" i="34"/>
  <c r="T80" i="34"/>
  <c r="T83" i="34"/>
  <c r="T77" i="34"/>
  <c r="D82" i="34"/>
  <c r="E68" i="34"/>
  <c r="H67" i="34" s="1"/>
  <c r="I67" i="34" s="1"/>
  <c r="J67" i="34" s="1"/>
  <c r="O42" i="34"/>
  <c r="P42" i="34" s="1"/>
  <c r="Q42" i="34" s="1"/>
  <c r="S42" i="34" s="1"/>
  <c r="AU147" i="34"/>
  <c r="AU144" i="34"/>
  <c r="K140" i="34"/>
  <c r="L140" i="34" s="1"/>
  <c r="R112" i="34"/>
  <c r="R45" i="34"/>
  <c r="R27" i="34"/>
  <c r="O27" i="34"/>
  <c r="P27" i="34" s="1"/>
  <c r="Q27" i="34" s="1"/>
  <c r="S27" i="34" s="1"/>
  <c r="U27" i="34" s="1"/>
  <c r="AQ27" i="34" s="1"/>
  <c r="R53" i="34"/>
  <c r="K143" i="34"/>
  <c r="L143" i="34" s="1"/>
  <c r="E110" i="34"/>
  <c r="H109" i="34" s="1"/>
  <c r="I109" i="34" s="1"/>
  <c r="J109" i="34" s="1"/>
  <c r="D125" i="34"/>
  <c r="R78" i="34"/>
  <c r="E116" i="34"/>
  <c r="H115" i="34" s="1"/>
  <c r="I115" i="34" s="1"/>
  <c r="J115" i="34" s="1"/>
  <c r="D131" i="34"/>
  <c r="K146" i="34"/>
  <c r="L146" i="34" s="1"/>
  <c r="R116" i="34"/>
  <c r="E90" i="34"/>
  <c r="H89" i="34" s="1"/>
  <c r="I89" i="34" s="1"/>
  <c r="J89" i="34" s="1"/>
  <c r="P89" i="34" s="1"/>
  <c r="Q89" i="34" s="1"/>
  <c r="S89" i="34" s="1"/>
  <c r="U89" i="34" s="1"/>
  <c r="AJ89" i="34" s="1"/>
  <c r="D105" i="34"/>
  <c r="R48" i="34"/>
  <c r="R124" i="34"/>
  <c r="R82" i="34"/>
  <c r="R75" i="34"/>
  <c r="D91" i="34"/>
  <c r="E76" i="34"/>
  <c r="H75" i="34" s="1"/>
  <c r="I75" i="34" s="1"/>
  <c r="J75" i="34" s="1"/>
  <c r="AU140" i="34"/>
  <c r="E117" i="34"/>
  <c r="H116" i="34" s="1"/>
  <c r="I116" i="34" s="1"/>
  <c r="J116" i="34" s="1"/>
  <c r="D132" i="34"/>
  <c r="R100" i="34"/>
  <c r="R98" i="34"/>
  <c r="O28" i="34"/>
  <c r="P28" i="34" s="1"/>
  <c r="Q28" i="34" s="1"/>
  <c r="S28" i="34" s="1"/>
  <c r="U28" i="34" s="1"/>
  <c r="AQ28" i="34" s="1"/>
  <c r="R28" i="34"/>
  <c r="AU146" i="34"/>
  <c r="AU143" i="34"/>
  <c r="E100" i="34"/>
  <c r="H99" i="34" s="1"/>
  <c r="I99" i="34" s="1"/>
  <c r="J99" i="34" s="1"/>
  <c r="L79" i="34"/>
  <c r="T76" i="34"/>
  <c r="K142" i="34"/>
  <c r="L142" i="34" s="1"/>
  <c r="D128" i="34"/>
  <c r="AV106" i="34"/>
  <c r="AV112" i="34"/>
  <c r="AV115" i="34"/>
  <c r="AV109" i="34"/>
  <c r="AV113" i="34"/>
  <c r="AV116" i="34"/>
  <c r="AV107" i="34"/>
  <c r="AV110" i="34"/>
  <c r="AV105" i="34"/>
  <c r="AV114" i="34"/>
  <c r="R95" i="34"/>
  <c r="R69" i="34"/>
  <c r="O43" i="34"/>
  <c r="P43" i="34" s="1"/>
  <c r="Q43" i="34" s="1"/>
  <c r="S43" i="34" s="1"/>
  <c r="R43" i="34"/>
  <c r="K145" i="34"/>
  <c r="L145" i="34" s="1"/>
  <c r="D129" i="34"/>
  <c r="E114" i="34"/>
  <c r="H113" i="34" s="1"/>
  <c r="I113" i="34" s="1"/>
  <c r="J113" i="34" s="1"/>
  <c r="L76" i="34"/>
  <c r="L73" i="34"/>
  <c r="L46" i="34"/>
  <c r="K121" i="34"/>
  <c r="L121" i="34" s="1"/>
  <c r="K123" i="34"/>
  <c r="L123" i="34" s="1"/>
  <c r="AU128" i="34"/>
  <c r="K132" i="34"/>
  <c r="L132" i="34" s="1"/>
  <c r="AU126" i="34"/>
  <c r="K130" i="34"/>
  <c r="L130" i="34" s="1"/>
  <c r="AU122" i="34"/>
  <c r="K128" i="34"/>
  <c r="L128" i="34" s="1"/>
  <c r="K126" i="34"/>
  <c r="L126" i="34" s="1"/>
  <c r="AU131" i="34"/>
  <c r="K122" i="34"/>
  <c r="L122" i="34" s="1"/>
  <c r="AU127" i="34"/>
  <c r="K131" i="34"/>
  <c r="L131" i="34" s="1"/>
  <c r="AU121" i="34"/>
  <c r="AU123" i="34"/>
  <c r="K127" i="34"/>
  <c r="L127" i="34" s="1"/>
  <c r="AU132" i="34"/>
  <c r="O105" i="34"/>
  <c r="L83" i="34"/>
  <c r="E80" i="34"/>
  <c r="H79" i="34" s="1"/>
  <c r="I79" i="34" s="1"/>
  <c r="J79" i="34" s="1"/>
  <c r="D95" i="34"/>
  <c r="R66" i="34"/>
  <c r="D78" i="34"/>
  <c r="E64" i="34"/>
  <c r="H63" i="34" s="1"/>
  <c r="I63" i="34" s="1"/>
  <c r="J63" i="34" s="1"/>
  <c r="T49" i="34"/>
  <c r="T44" i="34"/>
  <c r="T42" i="34"/>
  <c r="T52" i="34"/>
  <c r="T47" i="34"/>
  <c r="T50" i="34"/>
  <c r="L51" i="34"/>
  <c r="T45" i="34"/>
  <c r="T53" i="34"/>
  <c r="T43" i="34"/>
  <c r="T48" i="34"/>
  <c r="L49" i="34"/>
  <c r="T51" i="34"/>
  <c r="L52" i="34"/>
  <c r="AU142" i="34"/>
  <c r="K129" i="34"/>
  <c r="L129" i="34" s="1"/>
  <c r="R96" i="34"/>
  <c r="R91" i="34"/>
  <c r="E77" i="34"/>
  <c r="H76" i="34" s="1"/>
  <c r="I76" i="34" s="1"/>
  <c r="J76" i="34" s="1"/>
  <c r="D92" i="34"/>
  <c r="AU145" i="34"/>
  <c r="K141" i="34"/>
  <c r="L141" i="34" s="1"/>
  <c r="AU137" i="34"/>
  <c r="R84" i="34"/>
  <c r="R81" i="34"/>
  <c r="AV121" i="34"/>
  <c r="R113" i="34"/>
  <c r="AL89" i="34"/>
  <c r="K64" i="34"/>
  <c r="L64" i="34" s="1"/>
  <c r="K61" i="34"/>
  <c r="L61" i="34" s="1"/>
  <c r="AS28" i="34"/>
  <c r="AK89" i="34"/>
  <c r="AS73" i="34"/>
  <c r="K67" i="34"/>
  <c r="L67" i="34" s="1"/>
  <c r="K58" i="34"/>
  <c r="L58" i="34" s="1"/>
  <c r="R37" i="34"/>
  <c r="R26" i="34"/>
  <c r="S26" i="34" s="1"/>
  <c r="U26" i="34" s="1"/>
  <c r="AQ26" i="34" s="1"/>
  <c r="AS35" i="34"/>
  <c r="R33" i="34"/>
  <c r="AS31" i="34"/>
  <c r="AR64" i="34"/>
  <c r="AR61" i="34"/>
  <c r="E61" i="34"/>
  <c r="H60" i="34" s="1"/>
  <c r="I60" i="34" s="1"/>
  <c r="J60" i="34" s="1"/>
  <c r="AR67" i="34"/>
  <c r="K63" i="34"/>
  <c r="L63" i="34" s="1"/>
  <c r="K60" i="34"/>
  <c r="L60" i="34" s="1"/>
  <c r="AR58" i="34"/>
  <c r="AS27" i="34"/>
  <c r="K90" i="34"/>
  <c r="L90" i="34" s="1"/>
  <c r="AS34" i="34"/>
  <c r="R32" i="34"/>
  <c r="AS30" i="34"/>
  <c r="AR63" i="34"/>
  <c r="AR60" i="34"/>
  <c r="AS26" i="34"/>
  <c r="K65" i="34"/>
  <c r="L65" i="34" s="1"/>
  <c r="K62" i="34"/>
  <c r="L62" i="34" s="1"/>
  <c r="K59" i="34"/>
  <c r="L59" i="34" s="1"/>
  <c r="AS33" i="34"/>
  <c r="R97" i="33"/>
  <c r="R147" i="33"/>
  <c r="R58" i="29"/>
  <c r="O58" i="29"/>
  <c r="P58" i="29" s="1"/>
  <c r="Q58" i="29" s="1"/>
  <c r="S58" i="29" s="1"/>
  <c r="R112" i="33"/>
  <c r="P105" i="33"/>
  <c r="Q105" i="33" s="1"/>
  <c r="S105" i="33" s="1"/>
  <c r="R52" i="29"/>
  <c r="R130" i="33"/>
  <c r="R43" i="29"/>
  <c r="R49" i="33"/>
  <c r="R76" i="29"/>
  <c r="R94" i="33"/>
  <c r="R115" i="33"/>
  <c r="R66" i="29"/>
  <c r="R64" i="33"/>
  <c r="R65" i="33"/>
  <c r="R138" i="33"/>
  <c r="R83" i="29"/>
  <c r="O89" i="29"/>
  <c r="P89" i="29" s="1"/>
  <c r="Q89" i="29" s="1"/>
  <c r="R89" i="29"/>
  <c r="R82" i="33"/>
  <c r="R80" i="33"/>
  <c r="R96" i="33"/>
  <c r="R99" i="33"/>
  <c r="R139" i="33"/>
  <c r="R46" i="29"/>
  <c r="R69" i="29"/>
  <c r="R95" i="33"/>
  <c r="R79" i="29"/>
  <c r="R61" i="29"/>
  <c r="R106" i="33"/>
  <c r="O106" i="33"/>
  <c r="P106" i="33" s="1"/>
  <c r="Q106" i="33" s="1"/>
  <c r="S106" i="33" s="1"/>
  <c r="R131" i="33"/>
  <c r="R136" i="33"/>
  <c r="O136" i="33"/>
  <c r="P136" i="33" s="1"/>
  <c r="Q136" i="33" s="1"/>
  <c r="S136" i="33" s="1"/>
  <c r="U136" i="33" s="1"/>
  <c r="AT136" i="33" s="1"/>
  <c r="R59" i="33"/>
  <c r="R111" i="33"/>
  <c r="R51" i="29"/>
  <c r="R66" i="33"/>
  <c r="R129" i="33"/>
  <c r="R60" i="29"/>
  <c r="R75" i="29"/>
  <c r="R50" i="33"/>
  <c r="R84" i="29"/>
  <c r="R90" i="33"/>
  <c r="R128" i="33"/>
  <c r="R29" i="29"/>
  <c r="R73" i="29"/>
  <c r="O73" i="29"/>
  <c r="P73" i="29" s="1"/>
  <c r="Q73" i="29" s="1"/>
  <c r="K28" i="33"/>
  <c r="L28" i="33" s="1"/>
  <c r="T31" i="33"/>
  <c r="K33" i="33"/>
  <c r="L33" i="33" s="1"/>
  <c r="T36" i="33"/>
  <c r="AR42" i="33"/>
  <c r="T43" i="33"/>
  <c r="K44" i="33"/>
  <c r="L44" i="33" s="1"/>
  <c r="T48" i="33"/>
  <c r="AR52" i="33"/>
  <c r="K58" i="33"/>
  <c r="L58" i="33" s="1"/>
  <c r="AS62" i="33"/>
  <c r="AS66" i="33"/>
  <c r="K69" i="33"/>
  <c r="L69" i="33" s="1"/>
  <c r="K75" i="33"/>
  <c r="L75" i="33" s="1"/>
  <c r="AR76" i="33"/>
  <c r="T77" i="33"/>
  <c r="T81" i="33"/>
  <c r="T94" i="33"/>
  <c r="AK100" i="33"/>
  <c r="AU107" i="33"/>
  <c r="T112" i="33"/>
  <c r="K121" i="33"/>
  <c r="L121" i="33" s="1"/>
  <c r="AU124" i="33"/>
  <c r="AV129" i="33"/>
  <c r="T130" i="33"/>
  <c r="AU137" i="33"/>
  <c r="T138" i="33"/>
  <c r="AS36" i="29"/>
  <c r="AR43" i="29"/>
  <c r="T44" i="29"/>
  <c r="T47" i="29"/>
  <c r="AR49" i="29"/>
  <c r="AR52" i="29"/>
  <c r="AR59" i="29"/>
  <c r="T60" i="29"/>
  <c r="R139" i="29"/>
  <c r="R32" i="15"/>
  <c r="R83" i="15"/>
  <c r="R106" i="15"/>
  <c r="L143" i="33"/>
  <c r="L65" i="29"/>
  <c r="O90" i="29"/>
  <c r="P90" i="29" s="1"/>
  <c r="Q90" i="29" s="1"/>
  <c r="AR35" i="33"/>
  <c r="AS42" i="33"/>
  <c r="AR47" i="33"/>
  <c r="K52" i="33"/>
  <c r="L52" i="33" s="1"/>
  <c r="AS52" i="33"/>
  <c r="AR59" i="33"/>
  <c r="T60" i="33"/>
  <c r="AS76" i="33"/>
  <c r="K79" i="33"/>
  <c r="L79" i="33" s="1"/>
  <c r="AR80" i="33"/>
  <c r="K83" i="33"/>
  <c r="L83" i="33" s="1"/>
  <c r="AK93" i="33"/>
  <c r="K98" i="33"/>
  <c r="L98" i="33" s="1"/>
  <c r="AL100" i="33"/>
  <c r="T105" i="33"/>
  <c r="AV107" i="33"/>
  <c r="K110" i="33"/>
  <c r="L110" i="33" s="1"/>
  <c r="AU111" i="33"/>
  <c r="K114" i="33"/>
  <c r="L114" i="33" s="1"/>
  <c r="T116" i="33"/>
  <c r="AV124" i="33"/>
  <c r="K126" i="33"/>
  <c r="L126" i="33" s="1"/>
  <c r="AV137" i="33"/>
  <c r="K140" i="33"/>
  <c r="L140" i="33" s="1"/>
  <c r="T142" i="33"/>
  <c r="K28" i="29"/>
  <c r="L28" i="29" s="1"/>
  <c r="AR29" i="29"/>
  <c r="T30" i="29"/>
  <c r="T34" i="29"/>
  <c r="AS43" i="29"/>
  <c r="AR46" i="29"/>
  <c r="AS49" i="29"/>
  <c r="AS52" i="29"/>
  <c r="AS59" i="29"/>
  <c r="K62" i="29"/>
  <c r="L62" i="29" s="1"/>
  <c r="T64" i="29"/>
  <c r="AR73" i="29"/>
  <c r="T74" i="29"/>
  <c r="AS80" i="29"/>
  <c r="AR84" i="29"/>
  <c r="R69" i="15"/>
  <c r="R116" i="15"/>
  <c r="K42" i="33"/>
  <c r="L42" i="33" s="1"/>
  <c r="AS59" i="33"/>
  <c r="AR73" i="33"/>
  <c r="AR84" i="33"/>
  <c r="AV111" i="33"/>
  <c r="T125" i="33"/>
  <c r="T146" i="33"/>
  <c r="K32" i="29"/>
  <c r="L32" i="29" s="1"/>
  <c r="AR33" i="29"/>
  <c r="K36" i="29"/>
  <c r="L36" i="29" s="1"/>
  <c r="T68" i="29"/>
  <c r="R90" i="29"/>
  <c r="O58" i="15"/>
  <c r="P58" i="15" s="1"/>
  <c r="Q58" i="15" s="1"/>
  <c r="R58" i="15"/>
  <c r="AR50" i="33"/>
  <c r="AV115" i="33"/>
  <c r="K49" i="29"/>
  <c r="L49" i="29" s="1"/>
  <c r="AS63" i="29"/>
  <c r="AS67" i="29"/>
  <c r="T78" i="29"/>
  <c r="T82" i="29"/>
  <c r="T93" i="29"/>
  <c r="O42" i="15"/>
  <c r="P42" i="15" s="1"/>
  <c r="Q42" i="15" s="1"/>
  <c r="R42" i="15"/>
  <c r="R126" i="15"/>
  <c r="L138" i="15"/>
  <c r="R62" i="30"/>
  <c r="K47" i="33"/>
  <c r="L47" i="33" s="1"/>
  <c r="L144" i="33"/>
  <c r="AR26" i="29"/>
  <c r="AR37" i="29"/>
  <c r="AS26" i="33"/>
  <c r="AU26" i="33" s="1"/>
  <c r="AR45" i="33"/>
  <c r="T46" i="33"/>
  <c r="AS50" i="33"/>
  <c r="AS63" i="33"/>
  <c r="AS67" i="33"/>
  <c r="K76" i="33"/>
  <c r="L76" i="33" s="1"/>
  <c r="T78" i="33"/>
  <c r="T82" i="33"/>
  <c r="K92" i="33"/>
  <c r="L92" i="33" s="1"/>
  <c r="AL94" i="33"/>
  <c r="T96" i="33"/>
  <c r="K107" i="33"/>
  <c r="L107" i="33" s="1"/>
  <c r="AU108" i="33"/>
  <c r="T109" i="33"/>
  <c r="T113" i="33"/>
  <c r="AV122" i="33"/>
  <c r="K124" i="33"/>
  <c r="L124" i="33" s="1"/>
  <c r="AV127" i="33"/>
  <c r="T128" i="33"/>
  <c r="K137" i="33"/>
  <c r="L137" i="33" s="1"/>
  <c r="T139" i="33"/>
  <c r="AS37" i="29"/>
  <c r="T42" i="29"/>
  <c r="T51" i="29"/>
  <c r="K59" i="29"/>
  <c r="L59" i="29" s="1"/>
  <c r="T61" i="29"/>
  <c r="AS50" i="15"/>
  <c r="AS47" i="15"/>
  <c r="AS52" i="15"/>
  <c r="AS42" i="15"/>
  <c r="AS44" i="15"/>
  <c r="AS49" i="15"/>
  <c r="AS46" i="15"/>
  <c r="AS51" i="15"/>
  <c r="AS48" i="15"/>
  <c r="AS43" i="15"/>
  <c r="AS53" i="15"/>
  <c r="AS45" i="15"/>
  <c r="R97" i="15"/>
  <c r="R114" i="15"/>
  <c r="L80" i="29"/>
  <c r="T28" i="33"/>
  <c r="K30" i="33"/>
  <c r="L30" i="33" s="1"/>
  <c r="AS31" i="33"/>
  <c r="T33" i="33"/>
  <c r="K35" i="33"/>
  <c r="L35" i="33" s="1"/>
  <c r="AS36" i="33"/>
  <c r="K45" i="33"/>
  <c r="L45" i="33" s="1"/>
  <c r="T49" i="33"/>
  <c r="AR53" i="33"/>
  <c r="AR60" i="33"/>
  <c r="T65" i="33"/>
  <c r="K73" i="33"/>
  <c r="L73" i="33" s="1"/>
  <c r="AS77" i="33"/>
  <c r="AS81" i="33"/>
  <c r="K84" i="33"/>
  <c r="L84" i="33" s="1"/>
  <c r="AK89" i="33"/>
  <c r="T90" i="33"/>
  <c r="K93" i="33"/>
  <c r="L93" i="33" s="1"/>
  <c r="AL95" i="33"/>
  <c r="T97" i="33"/>
  <c r="K100" i="33"/>
  <c r="L100" i="33" s="1"/>
  <c r="AU105" i="33"/>
  <c r="T106" i="33"/>
  <c r="AV112" i="33"/>
  <c r="AU116" i="33"/>
  <c r="AV130" i="33"/>
  <c r="K132" i="33"/>
  <c r="L132" i="33" s="1"/>
  <c r="T136" i="33"/>
  <c r="AV138" i="33"/>
  <c r="K141" i="33"/>
  <c r="L141" i="33" s="1"/>
  <c r="AU142" i="33"/>
  <c r="K145" i="33"/>
  <c r="L145" i="33" s="1"/>
  <c r="T147" i="33"/>
  <c r="AR30" i="29"/>
  <c r="K33" i="29"/>
  <c r="L33" i="29" s="1"/>
  <c r="AR34" i="29"/>
  <c r="AR44" i="29"/>
  <c r="AR47" i="29"/>
  <c r="AS50" i="29"/>
  <c r="AS53" i="29"/>
  <c r="T58" i="29"/>
  <c r="AS60" i="29"/>
  <c r="K63" i="29"/>
  <c r="L63" i="29" s="1"/>
  <c r="AR64" i="29"/>
  <c r="K67" i="29"/>
  <c r="L67" i="29" s="1"/>
  <c r="T69" i="29"/>
  <c r="T75" i="29"/>
  <c r="R27" i="15"/>
  <c r="P105" i="15"/>
  <c r="Q105" i="15" s="1"/>
  <c r="L136" i="15"/>
  <c r="AR27" i="33"/>
  <c r="AR43" i="33"/>
  <c r="T44" i="33"/>
  <c r="AR48" i="33"/>
  <c r="AS53" i="33"/>
  <c r="AS60" i="33"/>
  <c r="K63" i="33"/>
  <c r="L63" i="33" s="1"/>
  <c r="AR64" i="33"/>
  <c r="K67" i="33"/>
  <c r="L67" i="33" s="1"/>
  <c r="T69" i="33"/>
  <c r="AR74" i="33"/>
  <c r="T75" i="33"/>
  <c r="AK96" i="33"/>
  <c r="AV105" i="33"/>
  <c r="AV116" i="33"/>
  <c r="T121" i="33"/>
  <c r="K122" i="33"/>
  <c r="L122" i="33" s="1"/>
  <c r="AU125" i="33"/>
  <c r="K127" i="33"/>
  <c r="L127" i="33" s="1"/>
  <c r="T131" i="33"/>
  <c r="AV142" i="33"/>
  <c r="AU146" i="33"/>
  <c r="K26" i="29"/>
  <c r="L26" i="29" s="1"/>
  <c r="AS30" i="29"/>
  <c r="K37" i="29"/>
  <c r="L37" i="29" s="1"/>
  <c r="AS44" i="29"/>
  <c r="AS47" i="29"/>
  <c r="AS64" i="29"/>
  <c r="AR68" i="29"/>
  <c r="K77" i="29"/>
  <c r="L77" i="29" s="1"/>
  <c r="T79" i="29"/>
  <c r="AK96" i="29"/>
  <c r="K100" i="29"/>
  <c r="L100" i="29" s="1"/>
  <c r="K93" i="29"/>
  <c r="L93" i="29" s="1"/>
  <c r="AK95" i="29"/>
  <c r="K92" i="29"/>
  <c r="L92" i="29" s="1"/>
  <c r="K99" i="29"/>
  <c r="L99" i="29" s="1"/>
  <c r="AK94" i="29"/>
  <c r="K98" i="29"/>
  <c r="L98" i="29" s="1"/>
  <c r="AK93" i="29"/>
  <c r="K97" i="29"/>
  <c r="L97" i="29" s="1"/>
  <c r="K96" i="29"/>
  <c r="L96" i="29" s="1"/>
  <c r="AK91" i="29"/>
  <c r="AK98" i="29"/>
  <c r="K95" i="29"/>
  <c r="L95" i="29" s="1"/>
  <c r="AK97" i="29"/>
  <c r="K94" i="29"/>
  <c r="L94" i="29" s="1"/>
  <c r="R79" i="15"/>
  <c r="R105" i="15"/>
  <c r="R127" i="15"/>
  <c r="R131" i="15"/>
  <c r="R42" i="28"/>
  <c r="O42" i="28"/>
  <c r="P42" i="28" s="1"/>
  <c r="Q42" i="28" s="1"/>
  <c r="K26" i="33"/>
  <c r="L26" i="33" s="1"/>
  <c r="O26" i="33" s="1"/>
  <c r="P26" i="33" s="1"/>
  <c r="Q26" i="33" s="1"/>
  <c r="S26" i="33" s="1"/>
  <c r="U26" i="33" s="1"/>
  <c r="AQ26" i="33" s="1"/>
  <c r="AS27" i="33"/>
  <c r="AU27" i="33" s="1"/>
  <c r="AR32" i="33"/>
  <c r="AR37" i="33"/>
  <c r="AS43" i="33"/>
  <c r="AS48" i="33"/>
  <c r="K53" i="33"/>
  <c r="L53" i="33" s="1"/>
  <c r="AS64" i="33"/>
  <c r="AR68" i="33"/>
  <c r="AS74" i="33"/>
  <c r="K77" i="33"/>
  <c r="L77" i="33" s="1"/>
  <c r="T79" i="33"/>
  <c r="AL96" i="33"/>
  <c r="T98" i="33"/>
  <c r="K108" i="33"/>
  <c r="L108" i="33" s="1"/>
  <c r="T110" i="33"/>
  <c r="T114" i="33"/>
  <c r="AV125" i="33"/>
  <c r="T126" i="33"/>
  <c r="AV146" i="33"/>
  <c r="AR27" i="29"/>
  <c r="T28" i="29"/>
  <c r="K50" i="29"/>
  <c r="L50" i="29" s="1"/>
  <c r="K53" i="29"/>
  <c r="L53" i="29" s="1"/>
  <c r="AS68" i="29"/>
  <c r="T83" i="29"/>
  <c r="R77" i="15"/>
  <c r="R107" i="15"/>
  <c r="K43" i="33"/>
  <c r="L43" i="33" s="1"/>
  <c r="K48" i="33"/>
  <c r="L48" i="33" s="1"/>
  <c r="AR51" i="33"/>
  <c r="AS68" i="33"/>
  <c r="AR78" i="33"/>
  <c r="K81" i="33"/>
  <c r="L81" i="33" s="1"/>
  <c r="AR82" i="33"/>
  <c r="T140" i="33"/>
  <c r="T144" i="33"/>
  <c r="K30" i="29"/>
  <c r="L30" i="29" s="1"/>
  <c r="K44" i="29"/>
  <c r="L44" i="29" s="1"/>
  <c r="K47" i="29"/>
  <c r="L47" i="29" s="1"/>
  <c r="T62" i="29"/>
  <c r="T66" i="29"/>
  <c r="L81" i="29"/>
  <c r="T97" i="29"/>
  <c r="T90" i="29"/>
  <c r="T96" i="29"/>
  <c r="T95" i="29"/>
  <c r="T100" i="29"/>
  <c r="T99" i="29"/>
  <c r="T92" i="29"/>
  <c r="T91" i="29"/>
  <c r="T98" i="29"/>
  <c r="R35" i="15"/>
  <c r="R98" i="15"/>
  <c r="R146" i="30"/>
  <c r="T65" i="29"/>
  <c r="R90" i="15"/>
  <c r="AV116" i="15"/>
  <c r="AV105" i="15"/>
  <c r="AV112" i="15"/>
  <c r="AV108" i="15"/>
  <c r="AV115" i="15"/>
  <c r="AV111" i="15"/>
  <c r="AV107" i="15"/>
  <c r="AV114" i="15"/>
  <c r="AV110" i="15"/>
  <c r="AV106" i="15"/>
  <c r="AV113" i="15"/>
  <c r="AV109" i="15"/>
  <c r="R49" i="30"/>
  <c r="AS46" i="28"/>
  <c r="AS52" i="28"/>
  <c r="AS49" i="28"/>
  <c r="AS43" i="28"/>
  <c r="AS48" i="28"/>
  <c r="AS45" i="28"/>
  <c r="AS51" i="28"/>
  <c r="AS42" i="28"/>
  <c r="AS47" i="28"/>
  <c r="AS44" i="28"/>
  <c r="AS53" i="28"/>
  <c r="AS50" i="28"/>
  <c r="K31" i="33"/>
  <c r="L31" i="33" s="1"/>
  <c r="T47" i="33"/>
  <c r="AS51" i="33"/>
  <c r="K60" i="33"/>
  <c r="L60" i="33" s="1"/>
  <c r="AR61" i="33"/>
  <c r="T62" i="33"/>
  <c r="AS78" i="33"/>
  <c r="AS82" i="33"/>
  <c r="AL97" i="33"/>
  <c r="AV109" i="33"/>
  <c r="AV113" i="33"/>
  <c r="K116" i="33"/>
  <c r="L116" i="33" s="1"/>
  <c r="AU123" i="33"/>
  <c r="K125" i="33"/>
  <c r="L125" i="33" s="1"/>
  <c r="AV128" i="33"/>
  <c r="T129" i="33"/>
  <c r="AV139" i="33"/>
  <c r="K142" i="33"/>
  <c r="L142" i="33" s="1"/>
  <c r="AU143" i="33"/>
  <c r="K146" i="33"/>
  <c r="L146" i="33" s="1"/>
  <c r="AR31" i="29"/>
  <c r="K34" i="29"/>
  <c r="L34" i="29" s="1"/>
  <c r="AR35" i="29"/>
  <c r="T36" i="29"/>
  <c r="AR42" i="29"/>
  <c r="T43" i="29"/>
  <c r="T49" i="29"/>
  <c r="AR51" i="29"/>
  <c r="T52" i="29"/>
  <c r="AS61" i="29"/>
  <c r="K64" i="29"/>
  <c r="L64" i="29" s="1"/>
  <c r="AR65" i="29"/>
  <c r="K68" i="29"/>
  <c r="L68" i="29" s="1"/>
  <c r="K74" i="29"/>
  <c r="L74" i="29" s="1"/>
  <c r="T76" i="29"/>
  <c r="K91" i="29"/>
  <c r="L91" i="29" s="1"/>
  <c r="R26" i="15"/>
  <c r="O26" i="15"/>
  <c r="P26" i="15" s="1"/>
  <c r="Q26" i="15" s="1"/>
  <c r="S26" i="15" s="1"/>
  <c r="U26" i="15" s="1"/>
  <c r="O59" i="15"/>
  <c r="P59" i="15" s="1"/>
  <c r="Q59" i="15" s="1"/>
  <c r="S59" i="15" s="1"/>
  <c r="U59" i="15" s="1"/>
  <c r="AQ59" i="15" s="1"/>
  <c r="R125" i="15"/>
  <c r="AR28" i="33"/>
  <c r="AR33" i="33"/>
  <c r="AR46" i="33"/>
  <c r="K51" i="33"/>
  <c r="L51" i="33" s="1"/>
  <c r="AS61" i="33"/>
  <c r="K68" i="33"/>
  <c r="L68" i="33" s="1"/>
  <c r="K74" i="33"/>
  <c r="L74" i="33" s="1"/>
  <c r="AV123" i="33"/>
  <c r="T124" i="33"/>
  <c r="AU136" i="33"/>
  <c r="AX136" i="33" s="1"/>
  <c r="T137" i="33"/>
  <c r="AU147" i="33"/>
  <c r="AR45" i="29"/>
  <c r="AR48" i="29"/>
  <c r="AR58" i="29"/>
  <c r="T59" i="29"/>
  <c r="AR69" i="29"/>
  <c r="T80" i="29"/>
  <c r="R127" i="29"/>
  <c r="R143" i="29"/>
  <c r="R66" i="15"/>
  <c r="R91" i="15"/>
  <c r="R110" i="15"/>
  <c r="T146" i="15"/>
  <c r="T142" i="15"/>
  <c r="T145" i="15"/>
  <c r="T141" i="15"/>
  <c r="T147" i="15"/>
  <c r="T139" i="15"/>
  <c r="T143" i="15"/>
  <c r="T136" i="15"/>
  <c r="T144" i="15"/>
  <c r="T138" i="15"/>
  <c r="T140" i="15"/>
  <c r="T137" i="15"/>
  <c r="R79" i="28"/>
  <c r="R28" i="28"/>
  <c r="R49" i="28"/>
  <c r="K27" i="33"/>
  <c r="L27" i="33" s="1"/>
  <c r="O27" i="33" s="1"/>
  <c r="P27" i="33" s="1"/>
  <c r="Q27" i="33" s="1"/>
  <c r="S27" i="33" s="1"/>
  <c r="U27" i="33" s="1"/>
  <c r="AQ27" i="33" s="1"/>
  <c r="AS28" i="33"/>
  <c r="T35" i="33"/>
  <c r="K46" i="33"/>
  <c r="L46" i="33" s="1"/>
  <c r="T50" i="33"/>
  <c r="AR58" i="33"/>
  <c r="AS65" i="33"/>
  <c r="AR75" i="33"/>
  <c r="T80" i="33"/>
  <c r="K89" i="33"/>
  <c r="L89" i="33" s="1"/>
  <c r="AK91" i="33"/>
  <c r="AL98" i="33"/>
  <c r="AV106" i="33"/>
  <c r="K109" i="33"/>
  <c r="L109" i="33" s="1"/>
  <c r="T111" i="33"/>
  <c r="AU121" i="33"/>
  <c r="AU131" i="33"/>
  <c r="K27" i="29"/>
  <c r="L27" i="29" s="1"/>
  <c r="T29" i="29"/>
  <c r="AS45" i="29"/>
  <c r="AS58" i="29"/>
  <c r="T73" i="29"/>
  <c r="AS75" i="29"/>
  <c r="K78" i="29"/>
  <c r="L78" i="29" s="1"/>
  <c r="AR79" i="29"/>
  <c r="K82" i="29"/>
  <c r="L82" i="29" s="1"/>
  <c r="R51" i="15"/>
  <c r="AV108" i="33"/>
  <c r="T143" i="33"/>
  <c r="K32" i="33"/>
  <c r="L32" i="33" s="1"/>
  <c r="AR49" i="33"/>
  <c r="AS58" i="33"/>
  <c r="K78" i="33"/>
  <c r="L78" i="33" s="1"/>
  <c r="AR79" i="33"/>
  <c r="AU110" i="33"/>
  <c r="K113" i="33"/>
  <c r="L113" i="33" s="1"/>
  <c r="AV121" i="33"/>
  <c r="AU126" i="33"/>
  <c r="T141" i="33"/>
  <c r="K42" i="29"/>
  <c r="L42" i="29" s="1"/>
  <c r="T63" i="29"/>
  <c r="R121" i="29"/>
  <c r="O121" i="29"/>
  <c r="P121" i="29" s="1"/>
  <c r="Q121" i="29" s="1"/>
  <c r="S121" i="29" s="1"/>
  <c r="U121" i="29" s="1"/>
  <c r="AT121" i="29" s="1"/>
  <c r="AQ26" i="15"/>
  <c r="R113" i="15"/>
  <c r="AV110" i="33"/>
  <c r="R123" i="29"/>
  <c r="R129" i="30"/>
  <c r="AL96" i="29"/>
  <c r="K108" i="29"/>
  <c r="L108" i="29" s="1"/>
  <c r="T110" i="29"/>
  <c r="T114" i="29"/>
  <c r="AV125" i="29"/>
  <c r="T126" i="29"/>
  <c r="AV146" i="29"/>
  <c r="K31" i="15"/>
  <c r="L31" i="15" s="1"/>
  <c r="AR34" i="15"/>
  <c r="K50" i="15"/>
  <c r="L50" i="15" s="1"/>
  <c r="AS62" i="15"/>
  <c r="K68" i="15"/>
  <c r="L68" i="15" s="1"/>
  <c r="AR78" i="15"/>
  <c r="K81" i="15"/>
  <c r="L81" i="15" s="1"/>
  <c r="AR82" i="15"/>
  <c r="T83" i="15"/>
  <c r="AK90" i="15"/>
  <c r="T91" i="15"/>
  <c r="K94" i="15"/>
  <c r="L94" i="15" s="1"/>
  <c r="AK97" i="15"/>
  <c r="L108" i="15"/>
  <c r="K112" i="15"/>
  <c r="L112" i="15" s="1"/>
  <c r="AU113" i="15"/>
  <c r="AU128" i="15"/>
  <c r="K130" i="15"/>
  <c r="L130" i="15" s="1"/>
  <c r="AR26" i="30"/>
  <c r="R74" i="28"/>
  <c r="AU109" i="29"/>
  <c r="K112" i="29"/>
  <c r="L112" i="29" s="1"/>
  <c r="AU113" i="29"/>
  <c r="AU128" i="29"/>
  <c r="K130" i="29"/>
  <c r="L130" i="29" s="1"/>
  <c r="K138" i="29"/>
  <c r="L138" i="29" s="1"/>
  <c r="AU139" i="29"/>
  <c r="T140" i="29"/>
  <c r="T144" i="29"/>
  <c r="AR29" i="15"/>
  <c r="T30" i="15"/>
  <c r="AS34" i="15"/>
  <c r="K45" i="15"/>
  <c r="L45" i="15" s="1"/>
  <c r="T49" i="15"/>
  <c r="AR53" i="15"/>
  <c r="K62" i="15"/>
  <c r="L62" i="15" s="1"/>
  <c r="K65" i="15"/>
  <c r="L65" i="15" s="1"/>
  <c r="R145" i="30"/>
  <c r="AL90" i="29"/>
  <c r="AL97" i="29"/>
  <c r="K105" i="29"/>
  <c r="L105" i="29" s="1"/>
  <c r="AV109" i="29"/>
  <c r="AV113" i="29"/>
  <c r="K116" i="29"/>
  <c r="L116" i="29" s="1"/>
  <c r="AU123" i="29"/>
  <c r="K125" i="29"/>
  <c r="L125" i="29" s="1"/>
  <c r="AV128" i="29"/>
  <c r="T129" i="29"/>
  <c r="AV139" i="29"/>
  <c r="K142" i="29"/>
  <c r="L142" i="29" s="1"/>
  <c r="AU143" i="29"/>
  <c r="K146" i="29"/>
  <c r="L146" i="29" s="1"/>
  <c r="AS29" i="15"/>
  <c r="K34" i="15"/>
  <c r="L34" i="15" s="1"/>
  <c r="T44" i="15"/>
  <c r="AR48" i="15"/>
  <c r="T58" i="15"/>
  <c r="T67" i="15"/>
  <c r="K74" i="15"/>
  <c r="L74" i="15" s="1"/>
  <c r="T76" i="15"/>
  <c r="T92" i="15"/>
  <c r="K95" i="15"/>
  <c r="L95" i="15" s="1"/>
  <c r="AK98" i="15"/>
  <c r="T99" i="15"/>
  <c r="T107" i="15"/>
  <c r="AV123" i="15"/>
  <c r="T124" i="15"/>
  <c r="AU145" i="15"/>
  <c r="K144" i="15"/>
  <c r="L144" i="15" s="1"/>
  <c r="AU141" i="15"/>
  <c r="K140" i="15"/>
  <c r="L140" i="15" s="1"/>
  <c r="K147" i="15"/>
  <c r="L147" i="15" s="1"/>
  <c r="AU144" i="15"/>
  <c r="K143" i="15"/>
  <c r="L143" i="15" s="1"/>
  <c r="AU140" i="15"/>
  <c r="K139" i="15"/>
  <c r="L139" i="15" s="1"/>
  <c r="AU147" i="15"/>
  <c r="AU146" i="15"/>
  <c r="K145" i="15"/>
  <c r="L145" i="15" s="1"/>
  <c r="AU142" i="15"/>
  <c r="K141" i="15"/>
  <c r="L141" i="15" s="1"/>
  <c r="AU136" i="15"/>
  <c r="K28" i="30"/>
  <c r="L28" i="30" s="1"/>
  <c r="R67" i="28"/>
  <c r="R53" i="3"/>
  <c r="AU106" i="29"/>
  <c r="T107" i="29"/>
  <c r="AV123" i="29"/>
  <c r="T124" i="29"/>
  <c r="AU136" i="29"/>
  <c r="AV143" i="29"/>
  <c r="AU147" i="29"/>
  <c r="K29" i="15"/>
  <c r="L29" i="15" s="1"/>
  <c r="T33" i="15"/>
  <c r="AR37" i="15"/>
  <c r="K53" i="15"/>
  <c r="L53" i="15" s="1"/>
  <c r="T61" i="15"/>
  <c r="T64" i="15"/>
  <c r="AR66" i="15"/>
  <c r="AR69" i="15"/>
  <c r="AR75" i="15"/>
  <c r="T80" i="15"/>
  <c r="K89" i="15"/>
  <c r="L89" i="15" s="1"/>
  <c r="AK91" i="15"/>
  <c r="AL98" i="15"/>
  <c r="K109" i="15"/>
  <c r="L109" i="15" s="1"/>
  <c r="T111" i="15"/>
  <c r="AU121" i="15"/>
  <c r="AU131" i="15"/>
  <c r="AU143" i="15"/>
  <c r="T29" i="30"/>
  <c r="T34" i="30"/>
  <c r="T31" i="30"/>
  <c r="T36" i="30"/>
  <c r="T26" i="30"/>
  <c r="T28" i="30"/>
  <c r="T33" i="30"/>
  <c r="T35" i="30"/>
  <c r="T37" i="30"/>
  <c r="R49" i="1"/>
  <c r="R124" i="1"/>
  <c r="AL98" i="29"/>
  <c r="K109" i="29"/>
  <c r="L109" i="29" s="1"/>
  <c r="T111" i="29"/>
  <c r="AU121" i="29"/>
  <c r="AU131" i="29"/>
  <c r="AV136" i="29"/>
  <c r="AV147" i="29"/>
  <c r="AR27" i="15"/>
  <c r="T28" i="15"/>
  <c r="AR32" i="15"/>
  <c r="AS37" i="15"/>
  <c r="T42" i="15"/>
  <c r="K43" i="15"/>
  <c r="L43" i="15" s="1"/>
  <c r="K48" i="15"/>
  <c r="L48" i="15" s="1"/>
  <c r="AR51" i="15"/>
  <c r="T52" i="15"/>
  <c r="AR60" i="15"/>
  <c r="AR63" i="15"/>
  <c r="AS66" i="15"/>
  <c r="AS69" i="15"/>
  <c r="AS75" i="15"/>
  <c r="K78" i="15"/>
  <c r="L78" i="15" s="1"/>
  <c r="AR79" i="15"/>
  <c r="K82" i="15"/>
  <c r="L82" i="15" s="1"/>
  <c r="T84" i="15"/>
  <c r="AL91" i="15"/>
  <c r="K96" i="15"/>
  <c r="L96" i="15" s="1"/>
  <c r="T100" i="15"/>
  <c r="T115" i="15"/>
  <c r="AV131" i="15"/>
  <c r="T132" i="15"/>
  <c r="R141" i="30"/>
  <c r="R34" i="28"/>
  <c r="R51" i="28"/>
  <c r="AL91" i="29"/>
  <c r="AU110" i="29"/>
  <c r="K113" i="29"/>
  <c r="L113" i="29" s="1"/>
  <c r="AU114" i="29"/>
  <c r="T115" i="29"/>
  <c r="AU126" i="29"/>
  <c r="K128" i="29"/>
  <c r="L128" i="29" s="1"/>
  <c r="AV131" i="29"/>
  <c r="T132" i="29"/>
  <c r="T145" i="29"/>
  <c r="AS27" i="15"/>
  <c r="AS32" i="15"/>
  <c r="K37" i="15"/>
  <c r="L37" i="15" s="1"/>
  <c r="T47" i="15"/>
  <c r="AS60" i="15"/>
  <c r="AS63" i="15"/>
  <c r="AS79" i="15"/>
  <c r="AR83" i="15"/>
  <c r="AK92" i="15"/>
  <c r="T93" i="15"/>
  <c r="AK99" i="15"/>
  <c r="T122" i="15"/>
  <c r="K123" i="15"/>
  <c r="L123" i="15" s="1"/>
  <c r="AV126" i="15"/>
  <c r="T127" i="15"/>
  <c r="K142" i="15"/>
  <c r="L142" i="15" s="1"/>
  <c r="AQ58" i="30"/>
  <c r="L84" i="30"/>
  <c r="R93" i="30"/>
  <c r="R132" i="30"/>
  <c r="R63" i="28"/>
  <c r="AL92" i="29"/>
  <c r="AL99" i="29"/>
  <c r="K106" i="29"/>
  <c r="L106" i="29" s="1"/>
  <c r="T108" i="29"/>
  <c r="AU129" i="29"/>
  <c r="K131" i="29"/>
  <c r="L131" i="29" s="1"/>
  <c r="K136" i="29"/>
  <c r="L136" i="29" s="1"/>
  <c r="AV140" i="29"/>
  <c r="AV144" i="29"/>
  <c r="K147" i="29"/>
  <c r="L147" i="29" s="1"/>
  <c r="T31" i="15"/>
  <c r="AS35" i="15"/>
  <c r="K46" i="15"/>
  <c r="L46" i="15" s="1"/>
  <c r="T50" i="15"/>
  <c r="K60" i="15"/>
  <c r="L60" i="15" s="1"/>
  <c r="K63" i="15"/>
  <c r="L63" i="15" s="1"/>
  <c r="K75" i="15"/>
  <c r="L75" i="15" s="1"/>
  <c r="AR76" i="15"/>
  <c r="T77" i="15"/>
  <c r="T81" i="15"/>
  <c r="T94" i="15"/>
  <c r="AK100" i="15"/>
  <c r="AU107" i="15"/>
  <c r="T112" i="15"/>
  <c r="K121" i="15"/>
  <c r="L121" i="15" s="1"/>
  <c r="AU124" i="15"/>
  <c r="AV129" i="15"/>
  <c r="T130" i="15"/>
  <c r="AU137" i="15"/>
  <c r="T27" i="30"/>
  <c r="L73" i="30"/>
  <c r="T82" i="30"/>
  <c r="R26" i="28"/>
  <c r="O26" i="28"/>
  <c r="P26" i="28" s="1"/>
  <c r="Q26" i="28" s="1"/>
  <c r="S26" i="28" s="1"/>
  <c r="U26" i="28" s="1"/>
  <c r="R115" i="1"/>
  <c r="R68" i="28"/>
  <c r="AL100" i="29"/>
  <c r="AV107" i="29"/>
  <c r="K110" i="29"/>
  <c r="L110" i="29" s="1"/>
  <c r="AU111" i="29"/>
  <c r="K114" i="29"/>
  <c r="L114" i="29" s="1"/>
  <c r="T116" i="29"/>
  <c r="AV124" i="29"/>
  <c r="K126" i="29"/>
  <c r="L126" i="29" s="1"/>
  <c r="AV137" i="29"/>
  <c r="K140" i="29"/>
  <c r="L140" i="29" s="1"/>
  <c r="T142" i="29"/>
  <c r="K30" i="15"/>
  <c r="L30" i="15" s="1"/>
  <c r="AS30" i="15"/>
  <c r="T34" i="15"/>
  <c r="AR44" i="15"/>
  <c r="AS58" i="15"/>
  <c r="AR61" i="15"/>
  <c r="T62" i="15"/>
  <c r="AR64" i="15"/>
  <c r="AS67" i="15"/>
  <c r="AR73" i="15"/>
  <c r="T74" i="15"/>
  <c r="AS80" i="15"/>
  <c r="AR84" i="15"/>
  <c r="AL93" i="15"/>
  <c r="T95" i="15"/>
  <c r="T125" i="15"/>
  <c r="AU132" i="15"/>
  <c r="AR33" i="30"/>
  <c r="K30" i="30"/>
  <c r="L30" i="30" s="1"/>
  <c r="K35" i="30"/>
  <c r="L35" i="30" s="1"/>
  <c r="AR30" i="30"/>
  <c r="AR35" i="30"/>
  <c r="K32" i="30"/>
  <c r="L32" i="30" s="1"/>
  <c r="K27" i="30"/>
  <c r="L27" i="30" s="1"/>
  <c r="K37" i="30"/>
  <c r="L37" i="30" s="1"/>
  <c r="AR32" i="30"/>
  <c r="AR27" i="30"/>
  <c r="AR37" i="30"/>
  <c r="K29" i="30"/>
  <c r="L29" i="30" s="1"/>
  <c r="K34" i="30"/>
  <c r="L34" i="30" s="1"/>
  <c r="AR34" i="30"/>
  <c r="K31" i="30"/>
  <c r="L31" i="30" s="1"/>
  <c r="K26" i="30"/>
  <c r="L26" i="30" s="1"/>
  <c r="K36" i="30"/>
  <c r="L36" i="30" s="1"/>
  <c r="AR31" i="30"/>
  <c r="K33" i="30"/>
  <c r="L33" i="30" s="1"/>
  <c r="R42" i="30"/>
  <c r="O42" i="30"/>
  <c r="P42" i="30" s="1"/>
  <c r="Q42" i="30" s="1"/>
  <c r="R100" i="30"/>
  <c r="R125" i="30"/>
  <c r="AL93" i="29"/>
  <c r="AV111" i="29"/>
  <c r="AU115" i="29"/>
  <c r="T125" i="29"/>
  <c r="AU132" i="29"/>
  <c r="AU141" i="29"/>
  <c r="K144" i="29"/>
  <c r="L144" i="29" s="1"/>
  <c r="AU145" i="29"/>
  <c r="T146" i="29"/>
  <c r="T29" i="15"/>
  <c r="AR33" i="15"/>
  <c r="K49" i="15"/>
  <c r="L49" i="15" s="1"/>
  <c r="T53" i="15"/>
  <c r="AS61" i="15"/>
  <c r="AS64" i="15"/>
  <c r="AS84" i="15"/>
  <c r="T89" i="15"/>
  <c r="AK94" i="15"/>
  <c r="K99" i="15"/>
  <c r="L99" i="15" s="1"/>
  <c r="AU122" i="15"/>
  <c r="AU127" i="15"/>
  <c r="K129" i="15"/>
  <c r="L129" i="15" s="1"/>
  <c r="AV132" i="15"/>
  <c r="R45" i="30"/>
  <c r="R142" i="30"/>
  <c r="AQ26" i="28"/>
  <c r="AV115" i="29"/>
  <c r="AU122" i="29"/>
  <c r="AU127" i="29"/>
  <c r="K129" i="29"/>
  <c r="L129" i="29" s="1"/>
  <c r="AV132" i="29"/>
  <c r="AV141" i="29"/>
  <c r="AV145" i="29"/>
  <c r="AR28" i="15"/>
  <c r="AS33" i="15"/>
  <c r="T43" i="15"/>
  <c r="K44" i="15"/>
  <c r="L44" i="15" s="1"/>
  <c r="T48" i="15"/>
  <c r="AR52" i="15"/>
  <c r="K67" i="15"/>
  <c r="L67" i="15" s="1"/>
  <c r="K76" i="15"/>
  <c r="L76" i="15" s="1"/>
  <c r="T78" i="15"/>
  <c r="T82" i="15"/>
  <c r="K92" i="15"/>
  <c r="L92" i="15" s="1"/>
  <c r="AL94" i="15"/>
  <c r="T96" i="15"/>
  <c r="AU108" i="15"/>
  <c r="T109" i="15"/>
  <c r="T113" i="15"/>
  <c r="AV122" i="15"/>
  <c r="K124" i="15"/>
  <c r="L124" i="15" s="1"/>
  <c r="AV127" i="15"/>
  <c r="T128" i="15"/>
  <c r="K137" i="15"/>
  <c r="L137" i="15" s="1"/>
  <c r="AV144" i="15"/>
  <c r="AV140" i="15"/>
  <c r="AV147" i="15"/>
  <c r="AV143" i="15"/>
  <c r="AV146" i="15"/>
  <c r="AV142" i="15"/>
  <c r="AR36" i="30"/>
  <c r="R65" i="30"/>
  <c r="T74" i="30"/>
  <c r="T81" i="30"/>
  <c r="T77" i="30"/>
  <c r="T84" i="30"/>
  <c r="T73" i="30"/>
  <c r="T80" i="30"/>
  <c r="T76" i="30"/>
  <c r="T83" i="30"/>
  <c r="T79" i="30"/>
  <c r="T75" i="30"/>
  <c r="R64" i="28"/>
  <c r="R129" i="28"/>
  <c r="R92" i="1"/>
  <c r="AL94" i="29"/>
  <c r="K107" i="29"/>
  <c r="L107" i="29" s="1"/>
  <c r="AU108" i="29"/>
  <c r="T109" i="29"/>
  <c r="T113" i="29"/>
  <c r="AV122" i="29"/>
  <c r="K124" i="29"/>
  <c r="L124" i="29" s="1"/>
  <c r="AV127" i="29"/>
  <c r="T128" i="29"/>
  <c r="K137" i="29"/>
  <c r="L137" i="29" s="1"/>
  <c r="T139" i="29"/>
  <c r="AS28" i="15"/>
  <c r="K33" i="15"/>
  <c r="L33" i="15" s="1"/>
  <c r="T37" i="15"/>
  <c r="AR47" i="15"/>
  <c r="K52" i="15"/>
  <c r="L52" i="15" s="1"/>
  <c r="K61" i="15"/>
  <c r="L61" i="15" s="1"/>
  <c r="K64" i="15"/>
  <c r="L64" i="15" s="1"/>
  <c r="AR77" i="15"/>
  <c r="K80" i="15"/>
  <c r="L80" i="15" s="1"/>
  <c r="AR81" i="15"/>
  <c r="AK95" i="15"/>
  <c r="K111" i="15"/>
  <c r="L111" i="15" s="1"/>
  <c r="AU112" i="15"/>
  <c r="K115" i="15"/>
  <c r="L115" i="15" s="1"/>
  <c r="T123" i="15"/>
  <c r="AU130" i="15"/>
  <c r="AU138" i="15"/>
  <c r="AU139" i="15"/>
  <c r="K146" i="15"/>
  <c r="L146" i="15" s="1"/>
  <c r="R59" i="30"/>
  <c r="O59" i="30"/>
  <c r="P59" i="30" s="1"/>
  <c r="Q59" i="30" s="1"/>
  <c r="L76" i="30"/>
  <c r="R80" i="28"/>
  <c r="R99" i="28"/>
  <c r="AV108" i="29"/>
  <c r="K111" i="29"/>
  <c r="L111" i="29" s="1"/>
  <c r="AU112" i="29"/>
  <c r="K115" i="29"/>
  <c r="L115" i="29" s="1"/>
  <c r="T123" i="29"/>
  <c r="AU130" i="29"/>
  <c r="AU138" i="29"/>
  <c r="T143" i="29"/>
  <c r="K28" i="15"/>
  <c r="L28" i="15" s="1"/>
  <c r="T32" i="15"/>
  <c r="AR36" i="15"/>
  <c r="T51" i="15"/>
  <c r="T66" i="15"/>
  <c r="T69" i="15"/>
  <c r="K73" i="15"/>
  <c r="L73" i="15" s="1"/>
  <c r="AS77" i="15"/>
  <c r="K84" i="15"/>
  <c r="L84" i="15" s="1"/>
  <c r="AK89" i="15"/>
  <c r="T90" i="15"/>
  <c r="K93" i="15"/>
  <c r="L93" i="15" s="1"/>
  <c r="AL95" i="15"/>
  <c r="T97" i="15"/>
  <c r="K100" i="15"/>
  <c r="L100" i="15" s="1"/>
  <c r="AU105" i="15"/>
  <c r="T106" i="15"/>
  <c r="AV130" i="15"/>
  <c r="K132" i="15"/>
  <c r="L132" i="15" s="1"/>
  <c r="AV138" i="15"/>
  <c r="AV139" i="15"/>
  <c r="T32" i="30"/>
  <c r="AU115" i="30"/>
  <c r="K114" i="30"/>
  <c r="L114" i="30" s="1"/>
  <c r="AU111" i="30"/>
  <c r="K110" i="30"/>
  <c r="L110" i="30" s="1"/>
  <c r="AU107" i="30"/>
  <c r="K106" i="30"/>
  <c r="L106" i="30" s="1"/>
  <c r="AU114" i="30"/>
  <c r="K113" i="30"/>
  <c r="L113" i="30" s="1"/>
  <c r="AU110" i="30"/>
  <c r="K109" i="30"/>
  <c r="L109" i="30" s="1"/>
  <c r="AU106" i="30"/>
  <c r="K116" i="30"/>
  <c r="L116" i="30" s="1"/>
  <c r="K105" i="30"/>
  <c r="L105" i="30" s="1"/>
  <c r="AU113" i="30"/>
  <c r="K112" i="30"/>
  <c r="L112" i="30" s="1"/>
  <c r="AU109" i="30"/>
  <c r="K108" i="30"/>
  <c r="L108" i="30" s="1"/>
  <c r="K115" i="30"/>
  <c r="L115" i="30" s="1"/>
  <c r="AU112" i="30"/>
  <c r="K111" i="30"/>
  <c r="L111" i="30" s="1"/>
  <c r="AU116" i="30"/>
  <c r="AV145" i="30"/>
  <c r="AV141" i="30"/>
  <c r="AV137" i="30"/>
  <c r="AV144" i="30"/>
  <c r="AV140" i="30"/>
  <c r="AV147" i="30"/>
  <c r="AV136" i="30"/>
  <c r="AV143" i="30"/>
  <c r="AV139" i="30"/>
  <c r="AV146" i="30"/>
  <c r="AV142" i="30"/>
  <c r="AS67" i="28"/>
  <c r="AS63" i="28"/>
  <c r="AS59" i="28"/>
  <c r="AS66" i="28"/>
  <c r="AS62" i="28"/>
  <c r="AS69" i="28"/>
  <c r="AS58" i="28"/>
  <c r="AS65" i="28"/>
  <c r="AS61" i="28"/>
  <c r="AS68" i="28"/>
  <c r="AS64" i="28"/>
  <c r="AU105" i="29"/>
  <c r="AV112" i="29"/>
  <c r="K132" i="29"/>
  <c r="L132" i="29" s="1"/>
  <c r="T136" i="29"/>
  <c r="AV138" i="29"/>
  <c r="K141" i="29"/>
  <c r="L141" i="29" s="1"/>
  <c r="AU142" i="29"/>
  <c r="K145" i="29"/>
  <c r="L145" i="29" s="1"/>
  <c r="AS26" i="15"/>
  <c r="AR31" i="15"/>
  <c r="K36" i="15"/>
  <c r="L36" i="15" s="1"/>
  <c r="AS36" i="15"/>
  <c r="K47" i="15"/>
  <c r="L47" i="15" s="1"/>
  <c r="AR50" i="15"/>
  <c r="AR59" i="15"/>
  <c r="T60" i="15"/>
  <c r="AR65" i="15"/>
  <c r="AR68" i="15"/>
  <c r="AR74" i="15"/>
  <c r="T75" i="15"/>
  <c r="AL89" i="15"/>
  <c r="T121" i="15"/>
  <c r="K122" i="15"/>
  <c r="L122" i="15" s="1"/>
  <c r="AU125" i="15"/>
  <c r="T131" i="15"/>
  <c r="R74" i="30"/>
  <c r="R33" i="28"/>
  <c r="K122" i="29"/>
  <c r="L122" i="29" s="1"/>
  <c r="AU125" i="29"/>
  <c r="AS65" i="15"/>
  <c r="T110" i="15"/>
  <c r="R95" i="30"/>
  <c r="R127" i="1"/>
  <c r="AS28" i="30"/>
  <c r="AR47" i="30"/>
  <c r="K52" i="30"/>
  <c r="L52" i="30" s="1"/>
  <c r="AS52" i="30"/>
  <c r="K61" i="30"/>
  <c r="L61" i="30" s="1"/>
  <c r="K64" i="30"/>
  <c r="L64" i="30" s="1"/>
  <c r="AR77" i="30"/>
  <c r="K80" i="30"/>
  <c r="L80" i="30" s="1"/>
  <c r="AR81" i="30"/>
  <c r="AK95" i="30"/>
  <c r="AV108" i="30"/>
  <c r="T123" i="30"/>
  <c r="AU130" i="30"/>
  <c r="AU138" i="30"/>
  <c r="T143" i="30"/>
  <c r="K29" i="28"/>
  <c r="L29" i="28" s="1"/>
  <c r="T31" i="28"/>
  <c r="T35" i="28"/>
  <c r="T45" i="28"/>
  <c r="T48" i="28"/>
  <c r="AR50" i="28"/>
  <c r="AR53" i="28"/>
  <c r="AR60" i="28"/>
  <c r="T65" i="28"/>
  <c r="K73" i="28"/>
  <c r="L73" i="28" s="1"/>
  <c r="T84" i="28"/>
  <c r="T80" i="28"/>
  <c r="T83" i="28"/>
  <c r="AS77" i="28"/>
  <c r="P58" i="1"/>
  <c r="Q58" i="1" s="1"/>
  <c r="S58" i="1" s="1"/>
  <c r="U58" i="1" s="1"/>
  <c r="R60" i="1"/>
  <c r="AS36" i="30"/>
  <c r="K47" i="30"/>
  <c r="L47" i="30" s="1"/>
  <c r="AR50" i="30"/>
  <c r="AR59" i="30"/>
  <c r="T60" i="30"/>
  <c r="T63" i="30"/>
  <c r="AR65" i="30"/>
  <c r="AR68" i="30"/>
  <c r="AR74" i="30"/>
  <c r="AL89" i="30"/>
  <c r="AK96" i="30"/>
  <c r="AV116" i="30"/>
  <c r="K122" i="30"/>
  <c r="L122" i="30" s="1"/>
  <c r="AU125" i="30"/>
  <c r="K127" i="30"/>
  <c r="L127" i="30" s="1"/>
  <c r="T131" i="30"/>
  <c r="AU146" i="30"/>
  <c r="AS30" i="28"/>
  <c r="AS34" i="28"/>
  <c r="K37" i="28"/>
  <c r="L37" i="28" s="1"/>
  <c r="AR68" i="28"/>
  <c r="AS74" i="28"/>
  <c r="K77" i="28"/>
  <c r="L77" i="28" s="1"/>
  <c r="T79" i="28"/>
  <c r="AU115" i="28"/>
  <c r="K114" i="28"/>
  <c r="L114" i="28" s="1"/>
  <c r="AU111" i="28"/>
  <c r="K110" i="28"/>
  <c r="L110" i="28" s="1"/>
  <c r="AU107" i="28"/>
  <c r="K106" i="28"/>
  <c r="L106" i="28" s="1"/>
  <c r="AU114" i="28"/>
  <c r="K113" i="28"/>
  <c r="L113" i="28" s="1"/>
  <c r="AU110" i="28"/>
  <c r="K109" i="28"/>
  <c r="L109" i="28" s="1"/>
  <c r="AU106" i="28"/>
  <c r="K116" i="28"/>
  <c r="L116" i="28" s="1"/>
  <c r="K105" i="28"/>
  <c r="L105" i="28" s="1"/>
  <c r="AU113" i="28"/>
  <c r="K112" i="28"/>
  <c r="L112" i="28" s="1"/>
  <c r="AU109" i="28"/>
  <c r="K108" i="28"/>
  <c r="L108" i="28" s="1"/>
  <c r="K115" i="28"/>
  <c r="L115" i="28" s="1"/>
  <c r="AU112" i="28"/>
  <c r="K111" i="28"/>
  <c r="L111" i="28" s="1"/>
  <c r="K107" i="28"/>
  <c r="L107" i="28" s="1"/>
  <c r="R141" i="28"/>
  <c r="R63" i="1"/>
  <c r="AS31" i="30"/>
  <c r="AR45" i="30"/>
  <c r="T46" i="30"/>
  <c r="AS50" i="30"/>
  <c r="AS59" i="30"/>
  <c r="AR62" i="30"/>
  <c r="AS65" i="30"/>
  <c r="AS68" i="30"/>
  <c r="AS74" i="30"/>
  <c r="K77" i="30"/>
  <c r="L77" i="30" s="1"/>
  <c r="AL96" i="30"/>
  <c r="T98" i="30"/>
  <c r="T110" i="30"/>
  <c r="T114" i="30"/>
  <c r="AV125" i="30"/>
  <c r="T126" i="30"/>
  <c r="AR27" i="28"/>
  <c r="T28" i="28"/>
  <c r="K50" i="28"/>
  <c r="L50" i="28" s="1"/>
  <c r="K53" i="28"/>
  <c r="L53" i="28" s="1"/>
  <c r="AR78" i="28"/>
  <c r="AS81" i="28"/>
  <c r="K50" i="30"/>
  <c r="L50" i="30" s="1"/>
  <c r="AS62" i="30"/>
  <c r="K68" i="30"/>
  <c r="L68" i="30" s="1"/>
  <c r="AR78" i="30"/>
  <c r="K81" i="30"/>
  <c r="L81" i="30" s="1"/>
  <c r="AR82" i="30"/>
  <c r="AK90" i="30"/>
  <c r="T91" i="30"/>
  <c r="K94" i="30"/>
  <c r="L94" i="30" s="1"/>
  <c r="AK97" i="30"/>
  <c r="AU128" i="30"/>
  <c r="K130" i="30"/>
  <c r="L130" i="30" s="1"/>
  <c r="K138" i="30"/>
  <c r="L138" i="30" s="1"/>
  <c r="AU139" i="30"/>
  <c r="T140" i="30"/>
  <c r="T144" i="30"/>
  <c r="AS27" i="28"/>
  <c r="K30" i="28"/>
  <c r="L30" i="28" s="1"/>
  <c r="T32" i="28"/>
  <c r="K44" i="28"/>
  <c r="L44" i="28" s="1"/>
  <c r="K47" i="28"/>
  <c r="L47" i="28" s="1"/>
  <c r="K60" i="28"/>
  <c r="L60" i="28" s="1"/>
  <c r="AR61" i="28"/>
  <c r="T62" i="28"/>
  <c r="T66" i="28"/>
  <c r="AQ58" i="1"/>
  <c r="R49" i="2"/>
  <c r="AS84" i="28"/>
  <c r="AS83" i="28"/>
  <c r="AS82" i="28"/>
  <c r="R111" i="1"/>
  <c r="R137" i="1"/>
  <c r="T92" i="30"/>
  <c r="T99" i="30"/>
  <c r="T107" i="30"/>
  <c r="AU136" i="30"/>
  <c r="AU147" i="30"/>
  <c r="AR58" i="28"/>
  <c r="AR69" i="28"/>
  <c r="R76" i="1"/>
  <c r="AS48" i="30"/>
  <c r="K53" i="30"/>
  <c r="L53" i="30" s="1"/>
  <c r="T61" i="30"/>
  <c r="T64" i="30"/>
  <c r="AR66" i="30"/>
  <c r="AR69" i="30"/>
  <c r="AR75" i="30"/>
  <c r="K89" i="30"/>
  <c r="L89" i="30" s="1"/>
  <c r="AK91" i="30"/>
  <c r="AL98" i="30"/>
  <c r="AV106" i="30"/>
  <c r="T111" i="30"/>
  <c r="AU121" i="30"/>
  <c r="AU131" i="30"/>
  <c r="K27" i="28"/>
  <c r="L27" i="28" s="1"/>
  <c r="T29" i="28"/>
  <c r="AS75" i="28"/>
  <c r="K78" i="28"/>
  <c r="L78" i="28" s="1"/>
  <c r="AR79" i="28"/>
  <c r="AR80" i="28"/>
  <c r="R137" i="28"/>
  <c r="AS37" i="30"/>
  <c r="T42" i="30"/>
  <c r="K43" i="30"/>
  <c r="L43" i="30" s="1"/>
  <c r="K48" i="30"/>
  <c r="L48" i="30" s="1"/>
  <c r="AR51" i="30"/>
  <c r="T52" i="30"/>
  <c r="AR60" i="30"/>
  <c r="AR63" i="30"/>
  <c r="AS66" i="30"/>
  <c r="AS69" i="30"/>
  <c r="AS75" i="30"/>
  <c r="K78" i="30"/>
  <c r="L78" i="30" s="1"/>
  <c r="AR79" i="30"/>
  <c r="K82" i="30"/>
  <c r="L82" i="30" s="1"/>
  <c r="AL91" i="30"/>
  <c r="K96" i="30"/>
  <c r="L96" i="30" s="1"/>
  <c r="T100" i="30"/>
  <c r="T115" i="30"/>
  <c r="AU126" i="30"/>
  <c r="K128" i="30"/>
  <c r="L128" i="30" s="1"/>
  <c r="AV131" i="30"/>
  <c r="T132" i="30"/>
  <c r="K139" i="30"/>
  <c r="L139" i="30" s="1"/>
  <c r="T145" i="30"/>
  <c r="K61" i="28"/>
  <c r="L61" i="28" s="1"/>
  <c r="AS79" i="28"/>
  <c r="AS80" i="28"/>
  <c r="R132" i="28"/>
  <c r="AS32" i="30"/>
  <c r="T47" i="30"/>
  <c r="AS51" i="30"/>
  <c r="AS60" i="30"/>
  <c r="AS63" i="30"/>
  <c r="AS79" i="30"/>
  <c r="AR83" i="30"/>
  <c r="AK92" i="30"/>
  <c r="T93" i="30"/>
  <c r="AK99" i="30"/>
  <c r="AV110" i="30"/>
  <c r="AV114" i="30"/>
  <c r="T122" i="30"/>
  <c r="K123" i="30"/>
  <c r="L123" i="30" s="1"/>
  <c r="AV126" i="30"/>
  <c r="T127" i="30"/>
  <c r="AU140" i="30"/>
  <c r="K143" i="30"/>
  <c r="L143" i="30" s="1"/>
  <c r="AU144" i="30"/>
  <c r="AS28" i="28"/>
  <c r="K31" i="28"/>
  <c r="L31" i="28" s="1"/>
  <c r="AR32" i="28"/>
  <c r="K35" i="28"/>
  <c r="L35" i="28" s="1"/>
  <c r="T37" i="28"/>
  <c r="K45" i="28"/>
  <c r="L45" i="28" s="1"/>
  <c r="K48" i="28"/>
  <c r="L48" i="28" s="1"/>
  <c r="AR62" i="28"/>
  <c r="K65" i="28"/>
  <c r="L65" i="28" s="1"/>
  <c r="AR66" i="28"/>
  <c r="T82" i="28"/>
  <c r="R145" i="28"/>
  <c r="AS46" i="1"/>
  <c r="AS52" i="1"/>
  <c r="AS49" i="1"/>
  <c r="AS43" i="1"/>
  <c r="AS48" i="1"/>
  <c r="AS45" i="1"/>
  <c r="AS51" i="1"/>
  <c r="AS42" i="1"/>
  <c r="AS47" i="1"/>
  <c r="AS44" i="1"/>
  <c r="AS53" i="1"/>
  <c r="AS50" i="1"/>
  <c r="R59" i="1"/>
  <c r="O59" i="1"/>
  <c r="P59" i="1" s="1"/>
  <c r="Q59" i="1" s="1"/>
  <c r="R67" i="1"/>
  <c r="AR46" i="30"/>
  <c r="K51" i="30"/>
  <c r="L51" i="30" s="1"/>
  <c r="K66" i="30"/>
  <c r="L66" i="30" s="1"/>
  <c r="K69" i="30"/>
  <c r="L69" i="30" s="1"/>
  <c r="AS83" i="30"/>
  <c r="K90" i="30"/>
  <c r="L90" i="30" s="1"/>
  <c r="AL92" i="30"/>
  <c r="K97" i="30"/>
  <c r="L97" i="30" s="1"/>
  <c r="AL99" i="30"/>
  <c r="T108" i="30"/>
  <c r="AU129" i="30"/>
  <c r="K131" i="30"/>
  <c r="L131" i="30" s="1"/>
  <c r="K136" i="30"/>
  <c r="L136" i="30" s="1"/>
  <c r="K147" i="30"/>
  <c r="L147" i="30" s="1"/>
  <c r="AS32" i="28"/>
  <c r="AR36" i="28"/>
  <c r="T50" i="28"/>
  <c r="T53" i="28"/>
  <c r="K58" i="28"/>
  <c r="L58" i="28" s="1"/>
  <c r="K69" i="28"/>
  <c r="L69" i="28" s="1"/>
  <c r="K75" i="28"/>
  <c r="L75" i="28" s="1"/>
  <c r="AR76" i="28"/>
  <c r="T77" i="28"/>
  <c r="K84" i="28"/>
  <c r="L84" i="28" s="1"/>
  <c r="AS35" i="30"/>
  <c r="K46" i="30"/>
  <c r="L46" i="30" s="1"/>
  <c r="AS46" i="30"/>
  <c r="T50" i="30"/>
  <c r="K60" i="30"/>
  <c r="L60" i="30" s="1"/>
  <c r="K63" i="30"/>
  <c r="L63" i="30" s="1"/>
  <c r="K75" i="30"/>
  <c r="L75" i="30" s="1"/>
  <c r="AR76" i="30"/>
  <c r="T94" i="30"/>
  <c r="AK100" i="30"/>
  <c r="T112" i="30"/>
  <c r="K121" i="30"/>
  <c r="L121" i="30" s="1"/>
  <c r="AU124" i="30"/>
  <c r="AV129" i="30"/>
  <c r="T130" i="30"/>
  <c r="AU137" i="30"/>
  <c r="T138" i="30"/>
  <c r="AS36" i="28"/>
  <c r="AR43" i="28"/>
  <c r="T44" i="28"/>
  <c r="AR49" i="28"/>
  <c r="AR52" i="28"/>
  <c r="AR59" i="28"/>
  <c r="T60" i="28"/>
  <c r="AS76" i="28"/>
  <c r="AV145" i="28"/>
  <c r="AV141" i="28"/>
  <c r="AV137" i="28"/>
  <c r="AV144" i="28"/>
  <c r="AV140" i="28"/>
  <c r="AV147" i="28"/>
  <c r="AV136" i="28"/>
  <c r="AV143" i="28"/>
  <c r="AV139" i="28"/>
  <c r="AV146" i="28"/>
  <c r="AV142" i="28"/>
  <c r="AV138" i="28"/>
  <c r="R28" i="1"/>
  <c r="R122" i="1"/>
  <c r="T45" i="30"/>
  <c r="AR49" i="30"/>
  <c r="AR58" i="30"/>
  <c r="T59" i="30"/>
  <c r="T65" i="30"/>
  <c r="AR67" i="30"/>
  <c r="T68" i="30"/>
  <c r="AS76" i="30"/>
  <c r="K79" i="30"/>
  <c r="L79" i="30" s="1"/>
  <c r="AR80" i="30"/>
  <c r="K83" i="30"/>
  <c r="L83" i="30" s="1"/>
  <c r="AK93" i="30"/>
  <c r="K98" i="30"/>
  <c r="L98" i="30" s="1"/>
  <c r="AL100" i="30"/>
  <c r="T105" i="30"/>
  <c r="AV107" i="30"/>
  <c r="K126" i="30"/>
  <c r="L126" i="30" s="1"/>
  <c r="K140" i="30"/>
  <c r="L140" i="30" s="1"/>
  <c r="K62" i="28"/>
  <c r="L62" i="28" s="1"/>
  <c r="AR84" i="28"/>
  <c r="K83" i="28"/>
  <c r="L83" i="28" s="1"/>
  <c r="AR83" i="28"/>
  <c r="K82" i="28"/>
  <c r="L82" i="28" s="1"/>
  <c r="AR82" i="28"/>
  <c r="K81" i="28"/>
  <c r="L81" i="28" s="1"/>
  <c r="AR81" i="28"/>
  <c r="AR73" i="28"/>
  <c r="R93" i="28"/>
  <c r="R80" i="1"/>
  <c r="AR44" i="30"/>
  <c r="AS49" i="30"/>
  <c r="AS58" i="30"/>
  <c r="AR61" i="30"/>
  <c r="AS67" i="30"/>
  <c r="AR73" i="30"/>
  <c r="AS80" i="30"/>
  <c r="K91" i="30"/>
  <c r="L91" i="30" s="1"/>
  <c r="T95" i="30"/>
  <c r="AV111" i="30"/>
  <c r="AU132" i="30"/>
  <c r="AU141" i="30"/>
  <c r="K144" i="30"/>
  <c r="L144" i="30" s="1"/>
  <c r="AS29" i="28"/>
  <c r="K32" i="28"/>
  <c r="L32" i="28" s="1"/>
  <c r="AR33" i="28"/>
  <c r="K36" i="28"/>
  <c r="L36" i="28" s="1"/>
  <c r="K52" i="28"/>
  <c r="L52" i="28" s="1"/>
  <c r="AR63" i="28"/>
  <c r="K66" i="28"/>
  <c r="L66" i="28" s="1"/>
  <c r="AS73" i="28"/>
  <c r="AS67" i="1"/>
  <c r="AS63" i="1"/>
  <c r="AS59" i="1"/>
  <c r="AS66" i="1"/>
  <c r="AS62" i="1"/>
  <c r="AS69" i="1"/>
  <c r="AS58" i="1"/>
  <c r="AU58" i="1" s="1"/>
  <c r="AS65" i="1"/>
  <c r="AS61" i="1"/>
  <c r="AS68" i="1"/>
  <c r="AS64" i="1"/>
  <c r="AS60" i="1"/>
  <c r="AS61" i="30"/>
  <c r="AS73" i="30"/>
  <c r="AK94" i="30"/>
  <c r="AU122" i="30"/>
  <c r="AU127" i="30"/>
  <c r="AR26" i="28"/>
  <c r="AU26" i="28" s="1"/>
  <c r="K43" i="28"/>
  <c r="L43" i="28" s="1"/>
  <c r="K46" i="28"/>
  <c r="L46" i="28" s="1"/>
  <c r="K76" i="28"/>
  <c r="L76" i="28" s="1"/>
  <c r="T78" i="28"/>
  <c r="R100" i="28"/>
  <c r="R124" i="28"/>
  <c r="R33" i="1"/>
  <c r="AK95" i="28"/>
  <c r="AV108" i="28"/>
  <c r="T123" i="28"/>
  <c r="AU130" i="28"/>
  <c r="T143" i="28"/>
  <c r="K29" i="1"/>
  <c r="L29" i="1" s="1"/>
  <c r="T31" i="1"/>
  <c r="T35" i="1"/>
  <c r="T48" i="1"/>
  <c r="AR50" i="1"/>
  <c r="AR53" i="1"/>
  <c r="AR60" i="1"/>
  <c r="T65" i="1"/>
  <c r="K73" i="1"/>
  <c r="L73" i="1" s="1"/>
  <c r="AS77" i="1"/>
  <c r="AS81" i="1"/>
  <c r="K84" i="1"/>
  <c r="L84" i="1" s="1"/>
  <c r="AK89" i="1"/>
  <c r="K93" i="1"/>
  <c r="L93" i="1" s="1"/>
  <c r="AL95" i="1"/>
  <c r="T97" i="1"/>
  <c r="K100" i="1"/>
  <c r="L100" i="1" s="1"/>
  <c r="AU105" i="1"/>
  <c r="AU116" i="1"/>
  <c r="AV130" i="1"/>
  <c r="K132" i="1"/>
  <c r="L132" i="1" s="1"/>
  <c r="K141" i="1"/>
  <c r="L141" i="1" s="1"/>
  <c r="AU142" i="1"/>
  <c r="K145" i="1"/>
  <c r="L145" i="1" s="1"/>
  <c r="R77" i="2"/>
  <c r="R82" i="2"/>
  <c r="R27" i="2"/>
  <c r="O27" i="2"/>
  <c r="P27" i="2" s="1"/>
  <c r="Q27" i="2" s="1"/>
  <c r="S27" i="2" s="1"/>
  <c r="U27" i="2" s="1"/>
  <c r="AQ27" i="2" s="1"/>
  <c r="R51" i="3"/>
  <c r="R84" i="4"/>
  <c r="AK96" i="28"/>
  <c r="AV105" i="28"/>
  <c r="AV116" i="28"/>
  <c r="T121" i="28"/>
  <c r="K122" i="28"/>
  <c r="L122" i="28" s="1"/>
  <c r="AU125" i="28"/>
  <c r="K127" i="28"/>
  <c r="L127" i="28" s="1"/>
  <c r="T131" i="28"/>
  <c r="AU146" i="28"/>
  <c r="K26" i="1"/>
  <c r="L26" i="1" s="1"/>
  <c r="AS30" i="1"/>
  <c r="AS34" i="1"/>
  <c r="K37" i="1"/>
  <c r="L37" i="1" s="1"/>
  <c r="AR68" i="1"/>
  <c r="AS74" i="1"/>
  <c r="K77" i="1"/>
  <c r="L77" i="1" s="1"/>
  <c r="T79" i="1"/>
  <c r="AL96" i="1"/>
  <c r="T98" i="1"/>
  <c r="K108" i="1"/>
  <c r="L108" i="1" s="1"/>
  <c r="T110" i="1"/>
  <c r="T114" i="1"/>
  <c r="AV125" i="1"/>
  <c r="T126" i="1"/>
  <c r="O26" i="2"/>
  <c r="P26" i="2" s="1"/>
  <c r="Q26" i="2" s="1"/>
  <c r="S26" i="2" s="1"/>
  <c r="U26" i="2" s="1"/>
  <c r="R59" i="2"/>
  <c r="R122" i="2"/>
  <c r="R128" i="2"/>
  <c r="R61" i="3"/>
  <c r="AL96" i="28"/>
  <c r="T98" i="28"/>
  <c r="T110" i="28"/>
  <c r="T114" i="28"/>
  <c r="AV125" i="28"/>
  <c r="T126" i="28"/>
  <c r="AR27" i="1"/>
  <c r="T28" i="1"/>
  <c r="K50" i="1"/>
  <c r="L50" i="1" s="1"/>
  <c r="K53" i="1"/>
  <c r="L53" i="1" s="1"/>
  <c r="AR78" i="1"/>
  <c r="K81" i="1"/>
  <c r="L81" i="1" s="1"/>
  <c r="AR82" i="1"/>
  <c r="T83" i="1"/>
  <c r="AK90" i="1"/>
  <c r="T91" i="1"/>
  <c r="K94" i="1"/>
  <c r="L94" i="1" s="1"/>
  <c r="AK97" i="1"/>
  <c r="AU109" i="1"/>
  <c r="K112" i="1"/>
  <c r="L112" i="1" s="1"/>
  <c r="AU113" i="1"/>
  <c r="AU128" i="1"/>
  <c r="K130" i="1"/>
  <c r="L130" i="1" s="1"/>
  <c r="K138" i="1"/>
  <c r="L138" i="1" s="1"/>
  <c r="AU139" i="1"/>
  <c r="R139" i="2"/>
  <c r="R42" i="3"/>
  <c r="O42" i="3"/>
  <c r="P42" i="3" s="1"/>
  <c r="Q42" i="3" s="1"/>
  <c r="S42" i="3" s="1"/>
  <c r="AK90" i="28"/>
  <c r="T91" i="28"/>
  <c r="K94" i="28"/>
  <c r="L94" i="28" s="1"/>
  <c r="AK97" i="28"/>
  <c r="AU128" i="28"/>
  <c r="K130" i="28"/>
  <c r="L130" i="28" s="1"/>
  <c r="K138" i="28"/>
  <c r="L138" i="28" s="1"/>
  <c r="AU139" i="28"/>
  <c r="T140" i="28"/>
  <c r="T144" i="28"/>
  <c r="K30" i="1"/>
  <c r="L30" i="1" s="1"/>
  <c r="T32" i="1"/>
  <c r="K44" i="1"/>
  <c r="L44" i="1" s="1"/>
  <c r="K47" i="1"/>
  <c r="L47" i="1" s="1"/>
  <c r="AR61" i="1"/>
  <c r="T62" i="1"/>
  <c r="T66" i="1"/>
  <c r="AS78" i="1"/>
  <c r="AS82" i="1"/>
  <c r="AL90" i="1"/>
  <c r="AL97" i="1"/>
  <c r="K105" i="1"/>
  <c r="L105" i="1" s="1"/>
  <c r="K116" i="1"/>
  <c r="L116" i="1" s="1"/>
  <c r="AU123" i="1"/>
  <c r="K125" i="1"/>
  <c r="L125" i="1" s="1"/>
  <c r="AV128" i="1"/>
  <c r="T129" i="1"/>
  <c r="K142" i="1"/>
  <c r="L142" i="1" s="1"/>
  <c r="AU143" i="1"/>
  <c r="K146" i="1"/>
  <c r="L146" i="1" s="1"/>
  <c r="AK95" i="2"/>
  <c r="K92" i="2"/>
  <c r="L92" i="2" s="1"/>
  <c r="K99" i="2"/>
  <c r="L99" i="2" s="1"/>
  <c r="AK94" i="2"/>
  <c r="K91" i="2"/>
  <c r="L91" i="2" s="1"/>
  <c r="K98" i="2"/>
  <c r="L98" i="2" s="1"/>
  <c r="AK93" i="2"/>
  <c r="AK100" i="2"/>
  <c r="K97" i="2"/>
  <c r="L97" i="2" s="1"/>
  <c r="K90" i="2"/>
  <c r="L90" i="2" s="1"/>
  <c r="AK99" i="2"/>
  <c r="AK92" i="2"/>
  <c r="K96" i="2"/>
  <c r="L96" i="2" s="1"/>
  <c r="AK91" i="2"/>
  <c r="K89" i="2"/>
  <c r="L89" i="2" s="1"/>
  <c r="AK98" i="2"/>
  <c r="K95" i="2"/>
  <c r="L95" i="2" s="1"/>
  <c r="AK97" i="2"/>
  <c r="K94" i="2"/>
  <c r="L94" i="2" s="1"/>
  <c r="AK90" i="2"/>
  <c r="AK96" i="2"/>
  <c r="K100" i="2"/>
  <c r="L100" i="2" s="1"/>
  <c r="K93" i="2"/>
  <c r="L93" i="2" s="1"/>
  <c r="AK89" i="2"/>
  <c r="R59" i="4"/>
  <c r="R125" i="4"/>
  <c r="AL97" i="28"/>
  <c r="AV109" i="28"/>
  <c r="AV113" i="28"/>
  <c r="AU123" i="28"/>
  <c r="K125" i="28"/>
  <c r="L125" i="28" s="1"/>
  <c r="AV128" i="28"/>
  <c r="T129" i="28"/>
  <c r="K142" i="28"/>
  <c r="L142" i="28" s="1"/>
  <c r="AU143" i="28"/>
  <c r="K146" i="28"/>
  <c r="L146" i="28" s="1"/>
  <c r="AR31" i="1"/>
  <c r="K34" i="1"/>
  <c r="L34" i="1" s="1"/>
  <c r="AR35" i="1"/>
  <c r="T36" i="1"/>
  <c r="AR42" i="1"/>
  <c r="T49" i="1"/>
  <c r="AR51" i="1"/>
  <c r="T52" i="1"/>
  <c r="K64" i="1"/>
  <c r="L64" i="1" s="1"/>
  <c r="AR65" i="1"/>
  <c r="K68" i="1"/>
  <c r="L68" i="1" s="1"/>
  <c r="K74" i="1"/>
  <c r="L74" i="1" s="1"/>
  <c r="T76" i="1"/>
  <c r="T92" i="1"/>
  <c r="K95" i="1"/>
  <c r="L95" i="1" s="1"/>
  <c r="AK98" i="1"/>
  <c r="T99" i="1"/>
  <c r="AU106" i="1"/>
  <c r="T124" i="1"/>
  <c r="AU136" i="1"/>
  <c r="AU147" i="1"/>
  <c r="T92" i="28"/>
  <c r="K95" i="28"/>
  <c r="L95" i="28" s="1"/>
  <c r="AK98" i="28"/>
  <c r="T99" i="28"/>
  <c r="T107" i="28"/>
  <c r="AV123" i="28"/>
  <c r="T124" i="28"/>
  <c r="AU136" i="28"/>
  <c r="T137" i="28"/>
  <c r="AU147" i="28"/>
  <c r="AS31" i="1"/>
  <c r="AS35" i="1"/>
  <c r="AR45" i="1"/>
  <c r="T46" i="1"/>
  <c r="AR48" i="1"/>
  <c r="AR58" i="1"/>
  <c r="T59" i="1"/>
  <c r="AR69" i="1"/>
  <c r="AR75" i="1"/>
  <c r="T80" i="1"/>
  <c r="K89" i="1"/>
  <c r="L89" i="1" s="1"/>
  <c r="AK91" i="1"/>
  <c r="AL98" i="1"/>
  <c r="K109" i="1"/>
  <c r="L109" i="1" s="1"/>
  <c r="T111" i="1"/>
  <c r="AU121" i="1"/>
  <c r="AU131" i="1"/>
  <c r="R78" i="2"/>
  <c r="K89" i="28"/>
  <c r="L89" i="28" s="1"/>
  <c r="AK91" i="28"/>
  <c r="AL98" i="28"/>
  <c r="AV106" i="28"/>
  <c r="T111" i="28"/>
  <c r="AU121" i="28"/>
  <c r="AU131" i="28"/>
  <c r="K27" i="1"/>
  <c r="L27" i="1" s="1"/>
  <c r="T29" i="1"/>
  <c r="K78" i="1"/>
  <c r="L78" i="1" s="1"/>
  <c r="AR79" i="1"/>
  <c r="K82" i="1"/>
  <c r="L82" i="1" s="1"/>
  <c r="T84" i="1"/>
  <c r="AL91" i="1"/>
  <c r="K96" i="1"/>
  <c r="L96" i="1" s="1"/>
  <c r="T100" i="1"/>
  <c r="AU110" i="1"/>
  <c r="K113" i="1"/>
  <c r="L113" i="1" s="1"/>
  <c r="AU114" i="1"/>
  <c r="T115" i="1"/>
  <c r="AU126" i="1"/>
  <c r="K128" i="1"/>
  <c r="L128" i="1" s="1"/>
  <c r="AV131" i="1"/>
  <c r="T132" i="1"/>
  <c r="K139" i="1"/>
  <c r="L139" i="1" s="1"/>
  <c r="AL91" i="28"/>
  <c r="K96" i="28"/>
  <c r="L96" i="28" s="1"/>
  <c r="T100" i="28"/>
  <c r="T115" i="28"/>
  <c r="AV121" i="28"/>
  <c r="AU126" i="28"/>
  <c r="K128" i="28"/>
  <c r="L128" i="28" s="1"/>
  <c r="AV131" i="28"/>
  <c r="T132" i="28"/>
  <c r="K139" i="28"/>
  <c r="L139" i="28" s="1"/>
  <c r="T141" i="28"/>
  <c r="T145" i="28"/>
  <c r="AR28" i="1"/>
  <c r="T33" i="1"/>
  <c r="K42" i="1"/>
  <c r="L42" i="1" s="1"/>
  <c r="K51" i="1"/>
  <c r="L51" i="1" s="1"/>
  <c r="K61" i="1"/>
  <c r="L61" i="1" s="1"/>
  <c r="T63" i="1"/>
  <c r="T67" i="1"/>
  <c r="AS79" i="1"/>
  <c r="AR83" i="1"/>
  <c r="AK92" i="1"/>
  <c r="T93" i="1"/>
  <c r="AK99" i="1"/>
  <c r="T122" i="1"/>
  <c r="K123" i="1"/>
  <c r="L123" i="1" s="1"/>
  <c r="AV126" i="1"/>
  <c r="T127" i="1"/>
  <c r="AU140" i="1"/>
  <c r="K143" i="1"/>
  <c r="L143" i="1" s="1"/>
  <c r="AU144" i="1"/>
  <c r="K37" i="2"/>
  <c r="L37" i="2" s="1"/>
  <c r="AK92" i="28"/>
  <c r="T93" i="28"/>
  <c r="AK99" i="28"/>
  <c r="AV110" i="28"/>
  <c r="AV114" i="28"/>
  <c r="T122" i="28"/>
  <c r="K123" i="28"/>
  <c r="L123" i="28" s="1"/>
  <c r="AV126" i="28"/>
  <c r="T127" i="28"/>
  <c r="AU140" i="28"/>
  <c r="K143" i="28"/>
  <c r="L143" i="28" s="1"/>
  <c r="AU144" i="28"/>
  <c r="AS28" i="1"/>
  <c r="K31" i="1"/>
  <c r="L31" i="1" s="1"/>
  <c r="AR32" i="1"/>
  <c r="K35" i="1"/>
  <c r="L35" i="1" s="1"/>
  <c r="T37" i="1"/>
  <c r="K45" i="1"/>
  <c r="L45" i="1" s="1"/>
  <c r="K48" i="1"/>
  <c r="L48" i="1" s="1"/>
  <c r="AR62" i="1"/>
  <c r="K65" i="1"/>
  <c r="L65" i="1" s="1"/>
  <c r="AR66" i="1"/>
  <c r="AS83" i="1"/>
  <c r="K90" i="1"/>
  <c r="L90" i="1" s="1"/>
  <c r="AL92" i="1"/>
  <c r="K97" i="1"/>
  <c r="L97" i="1" s="1"/>
  <c r="AL99" i="1"/>
  <c r="K106" i="1"/>
  <c r="L106" i="1" s="1"/>
  <c r="T108" i="1"/>
  <c r="AU129" i="1"/>
  <c r="K131" i="1"/>
  <c r="L131" i="1" s="1"/>
  <c r="K136" i="1"/>
  <c r="L136" i="1" s="1"/>
  <c r="AV140" i="1"/>
  <c r="K147" i="1"/>
  <c r="L147" i="1" s="1"/>
  <c r="AS37" i="2"/>
  <c r="AS33" i="2"/>
  <c r="AS29" i="2"/>
  <c r="AS36" i="2"/>
  <c r="AS32" i="2"/>
  <c r="AS28" i="2"/>
  <c r="AS35" i="2"/>
  <c r="AS31" i="2"/>
  <c r="AS27" i="2"/>
  <c r="AS34" i="2"/>
  <c r="R111" i="4"/>
  <c r="K90" i="28"/>
  <c r="L90" i="28" s="1"/>
  <c r="AL92" i="28"/>
  <c r="K97" i="28"/>
  <c r="L97" i="28" s="1"/>
  <c r="AL99" i="28"/>
  <c r="T108" i="28"/>
  <c r="AU129" i="28"/>
  <c r="K131" i="28"/>
  <c r="L131" i="28" s="1"/>
  <c r="K136" i="28"/>
  <c r="L136" i="28" s="1"/>
  <c r="K147" i="28"/>
  <c r="L147" i="28" s="1"/>
  <c r="AS32" i="1"/>
  <c r="AR36" i="1"/>
  <c r="T50" i="1"/>
  <c r="T53" i="1"/>
  <c r="K69" i="1"/>
  <c r="L69" i="1" s="1"/>
  <c r="K75" i="1"/>
  <c r="L75" i="1" s="1"/>
  <c r="AR76" i="1"/>
  <c r="T77" i="1"/>
  <c r="T81" i="1"/>
  <c r="T94" i="1"/>
  <c r="AK100" i="1"/>
  <c r="AU107" i="1"/>
  <c r="T112" i="1"/>
  <c r="K121" i="1"/>
  <c r="L121" i="1" s="1"/>
  <c r="AU124" i="1"/>
  <c r="AV129" i="1"/>
  <c r="T130" i="1"/>
  <c r="AU137" i="1"/>
  <c r="AQ26" i="2"/>
  <c r="R29" i="3"/>
  <c r="R50" i="3"/>
  <c r="R60" i="3"/>
  <c r="T94" i="28"/>
  <c r="AK100" i="28"/>
  <c r="T112" i="28"/>
  <c r="K121" i="28"/>
  <c r="L121" i="28" s="1"/>
  <c r="AU124" i="28"/>
  <c r="AV129" i="28"/>
  <c r="T130" i="28"/>
  <c r="AU137" i="28"/>
  <c r="T138" i="28"/>
  <c r="AS36" i="1"/>
  <c r="AR43" i="1"/>
  <c r="T44" i="1"/>
  <c r="AR49" i="1"/>
  <c r="AR52" i="1"/>
  <c r="AR59" i="1"/>
  <c r="T60" i="1"/>
  <c r="AS76" i="1"/>
  <c r="K79" i="1"/>
  <c r="L79" i="1" s="1"/>
  <c r="AR80" i="1"/>
  <c r="K83" i="1"/>
  <c r="L83" i="1" s="1"/>
  <c r="AK93" i="1"/>
  <c r="K98" i="1"/>
  <c r="L98" i="1" s="1"/>
  <c r="AL100" i="1"/>
  <c r="T105" i="1"/>
  <c r="K110" i="1"/>
  <c r="L110" i="1" s="1"/>
  <c r="AU111" i="1"/>
  <c r="K114" i="1"/>
  <c r="L114" i="1" s="1"/>
  <c r="T116" i="1"/>
  <c r="AV124" i="1"/>
  <c r="K126" i="1"/>
  <c r="L126" i="1" s="1"/>
  <c r="K140" i="1"/>
  <c r="L140" i="1" s="1"/>
  <c r="AK93" i="28"/>
  <c r="K98" i="28"/>
  <c r="L98" i="28" s="1"/>
  <c r="AL100" i="28"/>
  <c r="AV107" i="28"/>
  <c r="AV124" i="28"/>
  <c r="K126" i="28"/>
  <c r="L126" i="28" s="1"/>
  <c r="K140" i="28"/>
  <c r="L140" i="28" s="1"/>
  <c r="T142" i="28"/>
  <c r="AR46" i="1"/>
  <c r="K62" i="1"/>
  <c r="L62" i="1" s="1"/>
  <c r="T64" i="1"/>
  <c r="AR73" i="1"/>
  <c r="AS80" i="1"/>
  <c r="AR84" i="1"/>
  <c r="K91" i="1"/>
  <c r="L91" i="1" s="1"/>
  <c r="AL93" i="1"/>
  <c r="T95" i="1"/>
  <c r="AU115" i="1"/>
  <c r="T125" i="1"/>
  <c r="AU132" i="1"/>
  <c r="AU141" i="1"/>
  <c r="K144" i="1"/>
  <c r="L144" i="1" s="1"/>
  <c r="AU145" i="1"/>
  <c r="AR37" i="2"/>
  <c r="K36" i="2"/>
  <c r="L36" i="2" s="1"/>
  <c r="AR33" i="2"/>
  <c r="K32" i="2"/>
  <c r="L32" i="2" s="1"/>
  <c r="AR29" i="2"/>
  <c r="K28" i="2"/>
  <c r="L28" i="2" s="1"/>
  <c r="AR36" i="2"/>
  <c r="K35" i="2"/>
  <c r="L35" i="2" s="1"/>
  <c r="AR32" i="2"/>
  <c r="K31" i="2"/>
  <c r="L31" i="2" s="1"/>
  <c r="AR28" i="2"/>
  <c r="AR35" i="2"/>
  <c r="K34" i="2"/>
  <c r="L34" i="2" s="1"/>
  <c r="AR31" i="2"/>
  <c r="K30" i="2"/>
  <c r="L30" i="2" s="1"/>
  <c r="AR27" i="2"/>
  <c r="AR34" i="2"/>
  <c r="K33" i="2"/>
  <c r="L33" i="2" s="1"/>
  <c r="AR30" i="2"/>
  <c r="K29" i="2"/>
  <c r="L29" i="2" s="1"/>
  <c r="R113" i="2"/>
  <c r="K91" i="28"/>
  <c r="L91" i="28" s="1"/>
  <c r="AV111" i="28"/>
  <c r="AU132" i="28"/>
  <c r="AU141" i="28"/>
  <c r="K144" i="28"/>
  <c r="L144" i="28" s="1"/>
  <c r="K32" i="1"/>
  <c r="L32" i="1" s="1"/>
  <c r="AR33" i="1"/>
  <c r="K36" i="1"/>
  <c r="L36" i="1" s="1"/>
  <c r="K52" i="1"/>
  <c r="L52" i="1" s="1"/>
  <c r="AR63" i="1"/>
  <c r="K66" i="1"/>
  <c r="L66" i="1" s="1"/>
  <c r="AK94" i="1"/>
  <c r="K99" i="1"/>
  <c r="L99" i="1" s="1"/>
  <c r="AU122" i="1"/>
  <c r="AU127" i="1"/>
  <c r="K129" i="1"/>
  <c r="L129" i="1" s="1"/>
  <c r="AV132" i="1"/>
  <c r="AU26" i="2"/>
  <c r="R108" i="2"/>
  <c r="R64" i="4"/>
  <c r="AK94" i="28"/>
  <c r="AU122" i="28"/>
  <c r="AU127" i="28"/>
  <c r="AR26" i="1"/>
  <c r="K43" i="1"/>
  <c r="L43" i="1" s="1"/>
  <c r="K46" i="1"/>
  <c r="L46" i="1" s="1"/>
  <c r="T78" i="1"/>
  <c r="K107" i="1"/>
  <c r="L107" i="1" s="1"/>
  <c r="T109" i="1"/>
  <c r="AV122" i="1"/>
  <c r="T34" i="2"/>
  <c r="T30" i="2"/>
  <c r="T37" i="2"/>
  <c r="T33" i="2"/>
  <c r="T36" i="2"/>
  <c r="T32" i="2"/>
  <c r="T28" i="2"/>
  <c r="T35" i="2"/>
  <c r="T31" i="2"/>
  <c r="R136" i="2"/>
  <c r="O136" i="2"/>
  <c r="P136" i="2" s="1"/>
  <c r="Q136" i="2" s="1"/>
  <c r="S136" i="2" s="1"/>
  <c r="U136" i="2" s="1"/>
  <c r="AT136" i="2" s="1"/>
  <c r="R28" i="4"/>
  <c r="T45" i="2"/>
  <c r="T48" i="2"/>
  <c r="AR50" i="2"/>
  <c r="AR53" i="2"/>
  <c r="AR60" i="2"/>
  <c r="T65" i="2"/>
  <c r="K73" i="2"/>
  <c r="L73" i="2" s="1"/>
  <c r="AS77" i="2"/>
  <c r="AS81" i="2"/>
  <c r="K84" i="2"/>
  <c r="L84" i="2" s="1"/>
  <c r="AL95" i="2"/>
  <c r="T97" i="2"/>
  <c r="AU105" i="2"/>
  <c r="AV112" i="2"/>
  <c r="AU116" i="2"/>
  <c r="AV130" i="2"/>
  <c r="K132" i="2"/>
  <c r="L132" i="2" s="1"/>
  <c r="T136" i="2"/>
  <c r="AV138" i="2"/>
  <c r="K141" i="2"/>
  <c r="L141" i="2" s="1"/>
  <c r="AU142" i="2"/>
  <c r="K145" i="2"/>
  <c r="L145" i="2" s="1"/>
  <c r="T147" i="2"/>
  <c r="AR30" i="3"/>
  <c r="K33" i="3"/>
  <c r="L33" i="3" s="1"/>
  <c r="AR34" i="3"/>
  <c r="AR44" i="3"/>
  <c r="AR47" i="3"/>
  <c r="AS50" i="3"/>
  <c r="AS53" i="3"/>
  <c r="AR64" i="3"/>
  <c r="AR68" i="3"/>
  <c r="K115" i="3"/>
  <c r="L115" i="3" s="1"/>
  <c r="AU112" i="3"/>
  <c r="K111" i="3"/>
  <c r="L111" i="3" s="1"/>
  <c r="AU108" i="3"/>
  <c r="K107" i="3"/>
  <c r="L107" i="3" s="1"/>
  <c r="AU115" i="3"/>
  <c r="K114" i="3"/>
  <c r="L114" i="3" s="1"/>
  <c r="AU107" i="3"/>
  <c r="K106" i="3"/>
  <c r="L106" i="3" s="1"/>
  <c r="AU114" i="3"/>
  <c r="K113" i="3"/>
  <c r="L113" i="3" s="1"/>
  <c r="AU110" i="3"/>
  <c r="K109" i="3"/>
  <c r="L109" i="3" s="1"/>
  <c r="AU106" i="3"/>
  <c r="AU113" i="3"/>
  <c r="K112" i="3"/>
  <c r="L112" i="3" s="1"/>
  <c r="AU109" i="3"/>
  <c r="R146" i="3"/>
  <c r="R140" i="4"/>
  <c r="R63" i="7"/>
  <c r="AR44" i="2"/>
  <c r="AR47" i="2"/>
  <c r="AS50" i="2"/>
  <c r="AS53" i="2"/>
  <c r="AS60" i="2"/>
  <c r="K63" i="2"/>
  <c r="L63" i="2" s="1"/>
  <c r="AR64" i="2"/>
  <c r="K67" i="2"/>
  <c r="L67" i="2" s="1"/>
  <c r="T69" i="2"/>
  <c r="AR74" i="2"/>
  <c r="T75" i="2"/>
  <c r="AL89" i="2"/>
  <c r="AV116" i="2"/>
  <c r="AU125" i="2"/>
  <c r="K127" i="2"/>
  <c r="L127" i="2" s="1"/>
  <c r="T131" i="2"/>
  <c r="AV142" i="2"/>
  <c r="AU146" i="2"/>
  <c r="K26" i="3"/>
  <c r="L26" i="3" s="1"/>
  <c r="AS30" i="3"/>
  <c r="AS34" i="3"/>
  <c r="K37" i="3"/>
  <c r="L37" i="3" s="1"/>
  <c r="AS44" i="3"/>
  <c r="AS47" i="3"/>
  <c r="AS64" i="3"/>
  <c r="R125" i="3"/>
  <c r="R90" i="4"/>
  <c r="R109" i="4"/>
  <c r="K50" i="2"/>
  <c r="L50" i="2" s="1"/>
  <c r="K53" i="2"/>
  <c r="L53" i="2" s="1"/>
  <c r="AS68" i="2"/>
  <c r="AR78" i="2"/>
  <c r="K81" i="2"/>
  <c r="L81" i="2" s="1"/>
  <c r="AR82" i="2"/>
  <c r="T83" i="2"/>
  <c r="T91" i="2"/>
  <c r="AU109" i="2"/>
  <c r="K112" i="2"/>
  <c r="L112" i="2" s="1"/>
  <c r="AU113" i="2"/>
  <c r="AU128" i="2"/>
  <c r="K130" i="2"/>
  <c r="L130" i="2" s="1"/>
  <c r="K138" i="2"/>
  <c r="L138" i="2" s="1"/>
  <c r="AU139" i="2"/>
  <c r="T140" i="2"/>
  <c r="T144" i="2"/>
  <c r="AS27" i="3"/>
  <c r="K30" i="3"/>
  <c r="L30" i="3" s="1"/>
  <c r="T32" i="3"/>
  <c r="K44" i="3"/>
  <c r="L44" i="3" s="1"/>
  <c r="K47" i="3"/>
  <c r="L47" i="3" s="1"/>
  <c r="T66" i="3"/>
  <c r="T67" i="3"/>
  <c r="K105" i="3"/>
  <c r="L105" i="3" s="1"/>
  <c r="K116" i="3"/>
  <c r="L116" i="3" s="1"/>
  <c r="R142" i="3"/>
  <c r="K44" i="2"/>
  <c r="L44" i="2" s="1"/>
  <c r="K47" i="2"/>
  <c r="L47" i="2" s="1"/>
  <c r="K60" i="2"/>
  <c r="L60" i="2" s="1"/>
  <c r="AR61" i="2"/>
  <c r="T62" i="2"/>
  <c r="T66" i="2"/>
  <c r="AS78" i="2"/>
  <c r="AS82" i="2"/>
  <c r="AL90" i="2"/>
  <c r="AL97" i="2"/>
  <c r="K105" i="2"/>
  <c r="L105" i="2" s="1"/>
  <c r="AV109" i="2"/>
  <c r="AV113" i="2"/>
  <c r="K116" i="2"/>
  <c r="L116" i="2" s="1"/>
  <c r="AU123" i="2"/>
  <c r="K125" i="2"/>
  <c r="L125" i="2" s="1"/>
  <c r="AV128" i="2"/>
  <c r="T129" i="2"/>
  <c r="AV139" i="2"/>
  <c r="K142" i="2"/>
  <c r="L142" i="2" s="1"/>
  <c r="AU143" i="2"/>
  <c r="K146" i="2"/>
  <c r="L146" i="2" s="1"/>
  <c r="AR31" i="3"/>
  <c r="K34" i="3"/>
  <c r="L34" i="3" s="1"/>
  <c r="AR35" i="3"/>
  <c r="T36" i="3"/>
  <c r="AR42" i="3"/>
  <c r="T43" i="3"/>
  <c r="T49" i="3"/>
  <c r="AR51" i="3"/>
  <c r="T52" i="3"/>
  <c r="AS61" i="3"/>
  <c r="K64" i="3"/>
  <c r="L64" i="3" s="1"/>
  <c r="T96" i="3"/>
  <c r="T89" i="3"/>
  <c r="T95" i="3"/>
  <c r="T94" i="3"/>
  <c r="T93" i="3"/>
  <c r="T100" i="3"/>
  <c r="T99" i="3"/>
  <c r="T92" i="3"/>
  <c r="T91" i="3"/>
  <c r="R74" i="4"/>
  <c r="T49" i="2"/>
  <c r="AR51" i="2"/>
  <c r="T52" i="2"/>
  <c r="AS61" i="2"/>
  <c r="K64" i="2"/>
  <c r="L64" i="2" s="1"/>
  <c r="AR65" i="2"/>
  <c r="K68" i="2"/>
  <c r="L68" i="2" s="1"/>
  <c r="K74" i="2"/>
  <c r="L74" i="2" s="1"/>
  <c r="T76" i="2"/>
  <c r="T92" i="2"/>
  <c r="T99" i="2"/>
  <c r="AU106" i="2"/>
  <c r="T107" i="2"/>
  <c r="T124" i="2"/>
  <c r="AU136" i="2"/>
  <c r="AX136" i="2" s="1"/>
  <c r="T137" i="2"/>
  <c r="AV143" i="2"/>
  <c r="AU147" i="2"/>
  <c r="AS31" i="3"/>
  <c r="AS35" i="3"/>
  <c r="AR45" i="3"/>
  <c r="T46" i="3"/>
  <c r="AR48" i="3"/>
  <c r="AS51" i="3"/>
  <c r="AR67" i="3"/>
  <c r="K69" i="3"/>
  <c r="L69" i="3" s="1"/>
  <c r="AR66" i="3"/>
  <c r="AR69" i="3"/>
  <c r="K68" i="3"/>
  <c r="L68" i="3" s="1"/>
  <c r="K67" i="3"/>
  <c r="L67" i="3" s="1"/>
  <c r="AR58" i="3"/>
  <c r="AS65" i="3"/>
  <c r="L84" i="3"/>
  <c r="R33" i="4"/>
  <c r="R62" i="4"/>
  <c r="R96" i="4"/>
  <c r="R113" i="4"/>
  <c r="AR45" i="2"/>
  <c r="T46" i="2"/>
  <c r="AR48" i="2"/>
  <c r="AS51" i="2"/>
  <c r="AR58" i="2"/>
  <c r="AS65" i="2"/>
  <c r="AR69" i="2"/>
  <c r="AR75" i="2"/>
  <c r="T80" i="2"/>
  <c r="AL98" i="2"/>
  <c r="AV106" i="2"/>
  <c r="K109" i="2"/>
  <c r="L109" i="2" s="1"/>
  <c r="T111" i="2"/>
  <c r="AU121" i="2"/>
  <c r="AU131" i="2"/>
  <c r="AV147" i="2"/>
  <c r="K27" i="3"/>
  <c r="L27" i="3" s="1"/>
  <c r="T29" i="3"/>
  <c r="AS45" i="3"/>
  <c r="AS48" i="3"/>
  <c r="T82" i="3"/>
  <c r="T78" i="3"/>
  <c r="T74" i="3"/>
  <c r="T81" i="3"/>
  <c r="T77" i="3"/>
  <c r="T84" i="3"/>
  <c r="T73" i="3"/>
  <c r="T80" i="3"/>
  <c r="T76" i="3"/>
  <c r="T83" i="3"/>
  <c r="T75" i="3"/>
  <c r="L77" i="3"/>
  <c r="AU111" i="3"/>
  <c r="AU116" i="3"/>
  <c r="R140" i="3"/>
  <c r="R106" i="4"/>
  <c r="AL91" i="2"/>
  <c r="R67" i="4"/>
  <c r="R127" i="4"/>
  <c r="R69" i="7"/>
  <c r="K42" i="2"/>
  <c r="L42" i="2" s="1"/>
  <c r="K51" i="2"/>
  <c r="L51" i="2" s="1"/>
  <c r="K61" i="2"/>
  <c r="L61" i="2" s="1"/>
  <c r="T63" i="2"/>
  <c r="T67" i="2"/>
  <c r="AS79" i="2"/>
  <c r="AR83" i="2"/>
  <c r="T93" i="2"/>
  <c r="AV110" i="2"/>
  <c r="AV114" i="2"/>
  <c r="T122" i="2"/>
  <c r="K123" i="2"/>
  <c r="L123" i="2" s="1"/>
  <c r="AV126" i="2"/>
  <c r="T127" i="2"/>
  <c r="AU140" i="2"/>
  <c r="K143" i="2"/>
  <c r="L143" i="2" s="1"/>
  <c r="AU144" i="2"/>
  <c r="AS28" i="3"/>
  <c r="K31" i="3"/>
  <c r="L31" i="3" s="1"/>
  <c r="AR32" i="3"/>
  <c r="K35" i="3"/>
  <c r="L35" i="3" s="1"/>
  <c r="T37" i="3"/>
  <c r="K45" i="3"/>
  <c r="L45" i="3" s="1"/>
  <c r="K48" i="3"/>
  <c r="L48" i="3" s="1"/>
  <c r="K65" i="3"/>
  <c r="L65" i="3" s="1"/>
  <c r="AS66" i="3"/>
  <c r="R79" i="3"/>
  <c r="R100" i="4"/>
  <c r="R84" i="7"/>
  <c r="K45" i="2"/>
  <c r="L45" i="2" s="1"/>
  <c r="K48" i="2"/>
  <c r="L48" i="2" s="1"/>
  <c r="AR62" i="2"/>
  <c r="K65" i="2"/>
  <c r="L65" i="2" s="1"/>
  <c r="AR66" i="2"/>
  <c r="AS83" i="2"/>
  <c r="AL92" i="2"/>
  <c r="AL99" i="2"/>
  <c r="K106" i="2"/>
  <c r="L106" i="2" s="1"/>
  <c r="T108" i="2"/>
  <c r="AU129" i="2"/>
  <c r="K131" i="2"/>
  <c r="L131" i="2" s="1"/>
  <c r="AV140" i="2"/>
  <c r="AV144" i="2"/>
  <c r="K147" i="2"/>
  <c r="L147" i="2" s="1"/>
  <c r="AS32" i="3"/>
  <c r="AR36" i="3"/>
  <c r="T50" i="3"/>
  <c r="T53" i="3"/>
  <c r="K58" i="3"/>
  <c r="L58" i="3" s="1"/>
  <c r="T68" i="3"/>
  <c r="T69" i="3"/>
  <c r="AS62" i="3"/>
  <c r="T79" i="3"/>
  <c r="R91" i="4"/>
  <c r="R96" i="5"/>
  <c r="R140" i="5"/>
  <c r="T50" i="2"/>
  <c r="T53" i="2"/>
  <c r="K58" i="2"/>
  <c r="L58" i="2" s="1"/>
  <c r="AS62" i="2"/>
  <c r="AS66" i="2"/>
  <c r="K69" i="2"/>
  <c r="L69" i="2" s="1"/>
  <c r="K75" i="2"/>
  <c r="L75" i="2" s="1"/>
  <c r="AR76" i="2"/>
  <c r="T77" i="2"/>
  <c r="T81" i="2"/>
  <c r="T94" i="2"/>
  <c r="AU107" i="2"/>
  <c r="T112" i="2"/>
  <c r="K121" i="2"/>
  <c r="L121" i="2" s="1"/>
  <c r="AU124" i="2"/>
  <c r="AV129" i="2"/>
  <c r="T130" i="2"/>
  <c r="AU137" i="2"/>
  <c r="T138" i="2"/>
  <c r="AS36" i="3"/>
  <c r="AR43" i="3"/>
  <c r="T44" i="3"/>
  <c r="T47" i="3"/>
  <c r="AR49" i="3"/>
  <c r="AR52" i="3"/>
  <c r="L83" i="3"/>
  <c r="R93" i="3"/>
  <c r="K100" i="3"/>
  <c r="L100" i="3" s="1"/>
  <c r="T113" i="3"/>
  <c r="T109" i="3"/>
  <c r="T116" i="3"/>
  <c r="T112" i="3"/>
  <c r="T108" i="3"/>
  <c r="T115" i="3"/>
  <c r="T111" i="3"/>
  <c r="T107" i="3"/>
  <c r="T114" i="3"/>
  <c r="T110" i="3"/>
  <c r="R145" i="3"/>
  <c r="AS81" i="4"/>
  <c r="AS77" i="4"/>
  <c r="AS84" i="4"/>
  <c r="AS73" i="4"/>
  <c r="AS80" i="4"/>
  <c r="AS76" i="4"/>
  <c r="AS83" i="4"/>
  <c r="AS79" i="4"/>
  <c r="AS75" i="4"/>
  <c r="AS82" i="4"/>
  <c r="AS78" i="4"/>
  <c r="AS74" i="4"/>
  <c r="R97" i="4"/>
  <c r="R78" i="5"/>
  <c r="R109" i="5"/>
  <c r="AR43" i="2"/>
  <c r="T44" i="2"/>
  <c r="T47" i="2"/>
  <c r="AR49" i="2"/>
  <c r="AR52" i="2"/>
  <c r="AR59" i="2"/>
  <c r="T60" i="2"/>
  <c r="AS76" i="2"/>
  <c r="K79" i="2"/>
  <c r="L79" i="2" s="1"/>
  <c r="AR80" i="2"/>
  <c r="K83" i="2"/>
  <c r="L83" i="2" s="1"/>
  <c r="AL100" i="2"/>
  <c r="AV107" i="2"/>
  <c r="K110" i="2"/>
  <c r="L110" i="2" s="1"/>
  <c r="AU111" i="2"/>
  <c r="K114" i="2"/>
  <c r="L114" i="2" s="1"/>
  <c r="T116" i="2"/>
  <c r="AV124" i="2"/>
  <c r="K126" i="2"/>
  <c r="L126" i="2" s="1"/>
  <c r="AV137" i="2"/>
  <c r="K140" i="2"/>
  <c r="L140" i="2" s="1"/>
  <c r="T142" i="2"/>
  <c r="K28" i="3"/>
  <c r="L28" i="3" s="1"/>
  <c r="AR29" i="3"/>
  <c r="T30" i="3"/>
  <c r="T34" i="3"/>
  <c r="AS43" i="3"/>
  <c r="AR46" i="3"/>
  <c r="AS49" i="3"/>
  <c r="AS52" i="3"/>
  <c r="AS59" i="3"/>
  <c r="K62" i="3"/>
  <c r="L62" i="3" s="1"/>
  <c r="T64" i="3"/>
  <c r="K110" i="3"/>
  <c r="L110" i="3" s="1"/>
  <c r="R29" i="4"/>
  <c r="R34" i="4"/>
  <c r="R89" i="4"/>
  <c r="O89" i="4"/>
  <c r="P89" i="4" s="1"/>
  <c r="Q89" i="4" s="1"/>
  <c r="S89" i="4" s="1"/>
  <c r="AR46" i="2"/>
  <c r="AS49" i="2"/>
  <c r="AS52" i="2"/>
  <c r="AS59" i="2"/>
  <c r="K62" i="2"/>
  <c r="L62" i="2" s="1"/>
  <c r="T64" i="2"/>
  <c r="AR73" i="2"/>
  <c r="T74" i="2"/>
  <c r="AS80" i="2"/>
  <c r="AR84" i="2"/>
  <c r="AL93" i="2"/>
  <c r="T95" i="2"/>
  <c r="AV111" i="2"/>
  <c r="AU115" i="2"/>
  <c r="T125" i="2"/>
  <c r="AU132" i="2"/>
  <c r="AU141" i="2"/>
  <c r="K144" i="2"/>
  <c r="L144" i="2" s="1"/>
  <c r="AU145" i="2"/>
  <c r="T146" i="2"/>
  <c r="AS29" i="3"/>
  <c r="K32" i="3"/>
  <c r="L32" i="3" s="1"/>
  <c r="AR33" i="3"/>
  <c r="K36" i="3"/>
  <c r="L36" i="3" s="1"/>
  <c r="K52" i="3"/>
  <c r="L52" i="3" s="1"/>
  <c r="AR63" i="3"/>
  <c r="K66" i="3"/>
  <c r="L66" i="3" s="1"/>
  <c r="K98" i="3"/>
  <c r="L98" i="3" s="1"/>
  <c r="R132" i="3"/>
  <c r="R63" i="4"/>
  <c r="K52" i="2"/>
  <c r="L52" i="2" s="1"/>
  <c r="AR63" i="2"/>
  <c r="K66" i="2"/>
  <c r="L66" i="2" s="1"/>
  <c r="AR67" i="2"/>
  <c r="T68" i="2"/>
  <c r="AV115" i="2"/>
  <c r="AU122" i="2"/>
  <c r="AU127" i="2"/>
  <c r="K129" i="2"/>
  <c r="L129" i="2" s="1"/>
  <c r="AV132" i="2"/>
  <c r="AV141" i="2"/>
  <c r="AR26" i="3"/>
  <c r="T27" i="3"/>
  <c r="AS33" i="3"/>
  <c r="AR37" i="3"/>
  <c r="K43" i="3"/>
  <c r="L43" i="3" s="1"/>
  <c r="K46" i="3"/>
  <c r="L46" i="3" s="1"/>
  <c r="K49" i="3"/>
  <c r="L49" i="3" s="1"/>
  <c r="T106" i="3"/>
  <c r="R141" i="3"/>
  <c r="R68" i="4"/>
  <c r="R128" i="5"/>
  <c r="K43" i="2"/>
  <c r="L43" i="2" s="1"/>
  <c r="K46" i="2"/>
  <c r="L46" i="2" s="1"/>
  <c r="AS63" i="2"/>
  <c r="K76" i="2"/>
  <c r="L76" i="2" s="1"/>
  <c r="T78" i="2"/>
  <c r="K107" i="2"/>
  <c r="L107" i="2" s="1"/>
  <c r="AU108" i="2"/>
  <c r="T109" i="2"/>
  <c r="K124" i="2"/>
  <c r="L124" i="2" s="1"/>
  <c r="T128" i="2"/>
  <c r="K137" i="2"/>
  <c r="L137" i="2" s="1"/>
  <c r="T139" i="2"/>
  <c r="AS26" i="3"/>
  <c r="T42" i="3"/>
  <c r="T51" i="3"/>
  <c r="AS67" i="3"/>
  <c r="AS69" i="3"/>
  <c r="AS68" i="3"/>
  <c r="T61" i="3"/>
  <c r="AK95" i="3"/>
  <c r="K92" i="3"/>
  <c r="L92" i="3" s="1"/>
  <c r="K99" i="3"/>
  <c r="L99" i="3" s="1"/>
  <c r="AK94" i="3"/>
  <c r="K91" i="3"/>
  <c r="L91" i="3" s="1"/>
  <c r="AK100" i="3"/>
  <c r="K97" i="3"/>
  <c r="L97" i="3" s="1"/>
  <c r="K90" i="3"/>
  <c r="L90" i="3" s="1"/>
  <c r="AK99" i="3"/>
  <c r="AK92" i="3"/>
  <c r="K96" i="3"/>
  <c r="L96" i="3" s="1"/>
  <c r="AK91" i="3"/>
  <c r="K89" i="3"/>
  <c r="L89" i="3" s="1"/>
  <c r="AK98" i="3"/>
  <c r="K95" i="3"/>
  <c r="L95" i="3" s="1"/>
  <c r="AK97" i="3"/>
  <c r="K94" i="3"/>
  <c r="L94" i="3" s="1"/>
  <c r="AK90" i="3"/>
  <c r="AK96" i="3"/>
  <c r="T98" i="3"/>
  <c r="K108" i="3"/>
  <c r="L108" i="3" s="1"/>
  <c r="R105" i="4"/>
  <c r="O105" i="4"/>
  <c r="P105" i="4" s="1"/>
  <c r="Q105" i="4" s="1"/>
  <c r="S105" i="4" s="1"/>
  <c r="R116" i="4"/>
  <c r="AR77" i="2"/>
  <c r="K80" i="2"/>
  <c r="L80" i="2" s="1"/>
  <c r="K111" i="2"/>
  <c r="L111" i="2" s="1"/>
  <c r="AU112" i="2"/>
  <c r="T31" i="3"/>
  <c r="T45" i="3"/>
  <c r="AR50" i="3"/>
  <c r="AR60" i="3"/>
  <c r="T65" i="3"/>
  <c r="O73" i="3"/>
  <c r="P73" i="3" s="1"/>
  <c r="Q73" i="3" s="1"/>
  <c r="S73" i="3" s="1"/>
  <c r="U73" i="3" s="1"/>
  <c r="AQ73" i="3" s="1"/>
  <c r="R92" i="4"/>
  <c r="R95" i="4"/>
  <c r="R107" i="4"/>
  <c r="R122" i="4"/>
  <c r="R131" i="6"/>
  <c r="AR74" i="3"/>
  <c r="AL89" i="3"/>
  <c r="AV116" i="3"/>
  <c r="K122" i="3"/>
  <c r="L122" i="3" s="1"/>
  <c r="AU125" i="3"/>
  <c r="K127" i="3"/>
  <c r="L127" i="3" s="1"/>
  <c r="T131" i="3"/>
  <c r="AV142" i="3"/>
  <c r="AU146" i="3"/>
  <c r="K26" i="4"/>
  <c r="L26" i="4" s="1"/>
  <c r="AS30" i="4"/>
  <c r="AS34" i="4"/>
  <c r="K37" i="4"/>
  <c r="L37" i="4" s="1"/>
  <c r="AS64" i="4"/>
  <c r="AR68" i="4"/>
  <c r="K77" i="4"/>
  <c r="L77" i="4" s="1"/>
  <c r="T79" i="4"/>
  <c r="AL96" i="4"/>
  <c r="T98" i="4"/>
  <c r="K108" i="4"/>
  <c r="L108" i="4" s="1"/>
  <c r="T110" i="4"/>
  <c r="T114" i="4"/>
  <c r="T126" i="4"/>
  <c r="R28" i="5"/>
  <c r="O105" i="5"/>
  <c r="P105" i="5" s="1"/>
  <c r="Q105" i="5" s="1"/>
  <c r="S105" i="5" s="1"/>
  <c r="U105" i="5" s="1"/>
  <c r="R105" i="5"/>
  <c r="R132" i="6"/>
  <c r="R137" i="7"/>
  <c r="AR78" i="4"/>
  <c r="K81" i="4"/>
  <c r="L81" i="4" s="1"/>
  <c r="AR82" i="4"/>
  <c r="AV128" i="4"/>
  <c r="AV130" i="4"/>
  <c r="AV132" i="4"/>
  <c r="AV131" i="4"/>
  <c r="R52" i="5"/>
  <c r="K35" i="6"/>
  <c r="L35" i="6" s="1"/>
  <c r="AR35" i="6"/>
  <c r="K37" i="6"/>
  <c r="L37" i="6" s="1"/>
  <c r="AR37" i="6"/>
  <c r="K27" i="6"/>
  <c r="L27" i="6" s="1"/>
  <c r="K34" i="6"/>
  <c r="L34" i="6" s="1"/>
  <c r="AR31" i="6"/>
  <c r="K30" i="6"/>
  <c r="L30" i="6" s="1"/>
  <c r="AR36" i="6"/>
  <c r="AR27" i="6"/>
  <c r="K26" i="6"/>
  <c r="L26" i="6" s="1"/>
  <c r="K33" i="6"/>
  <c r="L33" i="6" s="1"/>
  <c r="AR30" i="6"/>
  <c r="K29" i="6"/>
  <c r="L29" i="6" s="1"/>
  <c r="K36" i="6"/>
  <c r="L36" i="6" s="1"/>
  <c r="AR33" i="6"/>
  <c r="K32" i="6"/>
  <c r="L32" i="6" s="1"/>
  <c r="AR29" i="6"/>
  <c r="K28" i="6"/>
  <c r="L28" i="6" s="1"/>
  <c r="AR32" i="6"/>
  <c r="K31" i="6"/>
  <c r="L31" i="6" s="1"/>
  <c r="AR78" i="3"/>
  <c r="K81" i="3"/>
  <c r="L81" i="3" s="1"/>
  <c r="AR82" i="3"/>
  <c r="AU128" i="3"/>
  <c r="K130" i="3"/>
  <c r="L130" i="3" s="1"/>
  <c r="K138" i="3"/>
  <c r="L138" i="3" s="1"/>
  <c r="AU139" i="3"/>
  <c r="T140" i="3"/>
  <c r="T144" i="3"/>
  <c r="AS27" i="4"/>
  <c r="K30" i="4"/>
  <c r="L30" i="4" s="1"/>
  <c r="T32" i="4"/>
  <c r="K44" i="4"/>
  <c r="L44" i="4" s="1"/>
  <c r="K47" i="4"/>
  <c r="L47" i="4" s="1"/>
  <c r="K60" i="4"/>
  <c r="L60" i="4" s="1"/>
  <c r="AR61" i="4"/>
  <c r="T62" i="4"/>
  <c r="T66" i="4"/>
  <c r="AL90" i="4"/>
  <c r="AL97" i="4"/>
  <c r="AV109" i="4"/>
  <c r="AV113" i="4"/>
  <c r="AU123" i="4"/>
  <c r="R32" i="5"/>
  <c r="R36" i="5"/>
  <c r="AL98" i="5"/>
  <c r="AL97" i="5"/>
  <c r="AL90" i="5"/>
  <c r="AL96" i="5"/>
  <c r="AL89" i="5"/>
  <c r="AL95" i="5"/>
  <c r="AL94" i="5"/>
  <c r="AL93" i="5"/>
  <c r="AL99" i="5"/>
  <c r="AL92" i="5"/>
  <c r="R99" i="5"/>
  <c r="R115" i="6"/>
  <c r="R129" i="6"/>
  <c r="R73" i="7"/>
  <c r="O73" i="7"/>
  <c r="P73" i="7" s="1"/>
  <c r="Q73" i="7" s="1"/>
  <c r="S73" i="7" s="1"/>
  <c r="K74" i="3"/>
  <c r="L74" i="3" s="1"/>
  <c r="AV123" i="3"/>
  <c r="T124" i="3"/>
  <c r="AU136" i="3"/>
  <c r="T137" i="3"/>
  <c r="AV143" i="3"/>
  <c r="AU147" i="3"/>
  <c r="AS31" i="4"/>
  <c r="AS35" i="4"/>
  <c r="AR45" i="4"/>
  <c r="T46" i="4"/>
  <c r="AR48" i="4"/>
  <c r="AS51" i="4"/>
  <c r="AR58" i="4"/>
  <c r="AS65" i="4"/>
  <c r="AR69" i="4"/>
  <c r="AR75" i="4"/>
  <c r="T80" i="4"/>
  <c r="AL98" i="4"/>
  <c r="T111" i="4"/>
  <c r="K130" i="4"/>
  <c r="L130" i="4" s="1"/>
  <c r="AU128" i="4"/>
  <c r="K132" i="4"/>
  <c r="L132" i="4" s="1"/>
  <c r="AU130" i="4"/>
  <c r="K129" i="4"/>
  <c r="L129" i="4" s="1"/>
  <c r="K131" i="4"/>
  <c r="L131" i="4" s="1"/>
  <c r="AU129" i="4"/>
  <c r="AU121" i="4"/>
  <c r="AU131" i="4"/>
  <c r="AT105" i="5"/>
  <c r="AK97" i="7"/>
  <c r="K94" i="7"/>
  <c r="L94" i="7" s="1"/>
  <c r="K100" i="7"/>
  <c r="L100" i="7" s="1"/>
  <c r="K93" i="7"/>
  <c r="L93" i="7" s="1"/>
  <c r="AK95" i="7"/>
  <c r="K90" i="7"/>
  <c r="L90" i="7" s="1"/>
  <c r="AK98" i="7"/>
  <c r="K95" i="7"/>
  <c r="L95" i="7" s="1"/>
  <c r="K96" i="7"/>
  <c r="L96" i="7" s="1"/>
  <c r="AK99" i="7"/>
  <c r="K97" i="7"/>
  <c r="L97" i="7" s="1"/>
  <c r="AK91" i="7"/>
  <c r="K89" i="7"/>
  <c r="L89" i="7" s="1"/>
  <c r="AK92" i="7"/>
  <c r="AK93" i="7"/>
  <c r="K98" i="7"/>
  <c r="L98" i="7" s="1"/>
  <c r="AK94" i="7"/>
  <c r="AK90" i="7"/>
  <c r="AK96" i="7"/>
  <c r="K92" i="7"/>
  <c r="L92" i="7" s="1"/>
  <c r="K91" i="7"/>
  <c r="L91" i="7" s="1"/>
  <c r="AK100" i="7"/>
  <c r="K99" i="7"/>
  <c r="L99" i="7" s="1"/>
  <c r="AK89" i="7"/>
  <c r="AR75" i="3"/>
  <c r="AL98" i="3"/>
  <c r="AV106" i="3"/>
  <c r="AU121" i="3"/>
  <c r="AU131" i="3"/>
  <c r="AV147" i="3"/>
  <c r="K27" i="4"/>
  <c r="L27" i="4" s="1"/>
  <c r="T29" i="4"/>
  <c r="AS45" i="4"/>
  <c r="AS48" i="4"/>
  <c r="AS69" i="4"/>
  <c r="T73" i="4"/>
  <c r="K78" i="4"/>
  <c r="L78" i="4" s="1"/>
  <c r="AR79" i="4"/>
  <c r="K82" i="4"/>
  <c r="L82" i="4" s="1"/>
  <c r="T84" i="4"/>
  <c r="AL91" i="4"/>
  <c r="T100" i="4"/>
  <c r="T115" i="4"/>
  <c r="AV121" i="4"/>
  <c r="AU126" i="4"/>
  <c r="K128" i="4"/>
  <c r="L128" i="4" s="1"/>
  <c r="T130" i="4"/>
  <c r="R83" i="5"/>
  <c r="R144" i="5"/>
  <c r="R111" i="6"/>
  <c r="R142" i="6"/>
  <c r="R80" i="8"/>
  <c r="AS75" i="3"/>
  <c r="K78" i="3"/>
  <c r="L78" i="3" s="1"/>
  <c r="AR79" i="3"/>
  <c r="K82" i="3"/>
  <c r="L82" i="3" s="1"/>
  <c r="AL91" i="3"/>
  <c r="AU126" i="3"/>
  <c r="K128" i="3"/>
  <c r="L128" i="3" s="1"/>
  <c r="AV131" i="3"/>
  <c r="T132" i="3"/>
  <c r="K139" i="3"/>
  <c r="L139" i="3" s="1"/>
  <c r="T141" i="3"/>
  <c r="T145" i="3"/>
  <c r="AR28" i="4"/>
  <c r="T33" i="4"/>
  <c r="K42" i="4"/>
  <c r="L42" i="4" s="1"/>
  <c r="K51" i="4"/>
  <c r="L51" i="4" s="1"/>
  <c r="K61" i="4"/>
  <c r="L61" i="4" s="1"/>
  <c r="T63" i="4"/>
  <c r="T67" i="4"/>
  <c r="AR83" i="4"/>
  <c r="AK92" i="4"/>
  <c r="T93" i="4"/>
  <c r="AK99" i="4"/>
  <c r="AV110" i="4"/>
  <c r="AV114" i="4"/>
  <c r="T122" i="4"/>
  <c r="K123" i="4"/>
  <c r="L123" i="4" s="1"/>
  <c r="AV126" i="4"/>
  <c r="R27" i="5"/>
  <c r="AX105" i="5"/>
  <c r="R129" i="5"/>
  <c r="AS79" i="3"/>
  <c r="AR83" i="3"/>
  <c r="AV110" i="3"/>
  <c r="AV114" i="3"/>
  <c r="T122" i="3"/>
  <c r="K123" i="3"/>
  <c r="L123" i="3" s="1"/>
  <c r="AV126" i="3"/>
  <c r="T127" i="3"/>
  <c r="AU140" i="3"/>
  <c r="K143" i="3"/>
  <c r="L143" i="3" s="1"/>
  <c r="AU144" i="3"/>
  <c r="AS28" i="4"/>
  <c r="K31" i="4"/>
  <c r="L31" i="4" s="1"/>
  <c r="AR32" i="4"/>
  <c r="K35" i="4"/>
  <c r="L35" i="4" s="1"/>
  <c r="T37" i="4"/>
  <c r="K45" i="4"/>
  <c r="L45" i="4" s="1"/>
  <c r="K48" i="4"/>
  <c r="L48" i="4" s="1"/>
  <c r="AR62" i="4"/>
  <c r="K65" i="4"/>
  <c r="L65" i="4" s="1"/>
  <c r="AR66" i="4"/>
  <c r="AL92" i="4"/>
  <c r="AL99" i="4"/>
  <c r="T108" i="4"/>
  <c r="R66" i="5"/>
  <c r="P89" i="5"/>
  <c r="Q89" i="5" s="1"/>
  <c r="S89" i="5" s="1"/>
  <c r="U89" i="5" s="1"/>
  <c r="AJ89" i="5" s="1"/>
  <c r="R91" i="5"/>
  <c r="AR26" i="6"/>
  <c r="AR28" i="6"/>
  <c r="AR34" i="6"/>
  <c r="R97" i="6"/>
  <c r="R48" i="7"/>
  <c r="AS83" i="3"/>
  <c r="AL92" i="3"/>
  <c r="AL99" i="3"/>
  <c r="AU129" i="3"/>
  <c r="K131" i="3"/>
  <c r="L131" i="3" s="1"/>
  <c r="K136" i="3"/>
  <c r="L136" i="3" s="1"/>
  <c r="AV140" i="3"/>
  <c r="AV144" i="3"/>
  <c r="K147" i="3"/>
  <c r="L147" i="3" s="1"/>
  <c r="AS32" i="4"/>
  <c r="AR36" i="4"/>
  <c r="T50" i="4"/>
  <c r="T53" i="4"/>
  <c r="K58" i="4"/>
  <c r="L58" i="4" s="1"/>
  <c r="AS62" i="4"/>
  <c r="AS66" i="4"/>
  <c r="K69" i="4"/>
  <c r="L69" i="4" s="1"/>
  <c r="K75" i="4"/>
  <c r="L75" i="4" s="1"/>
  <c r="AR76" i="4"/>
  <c r="T77" i="4"/>
  <c r="T81" i="4"/>
  <c r="T94" i="4"/>
  <c r="AK100" i="4"/>
  <c r="AU107" i="4"/>
  <c r="T112" i="4"/>
  <c r="K121" i="4"/>
  <c r="L121" i="4" s="1"/>
  <c r="AU124" i="4"/>
  <c r="AQ42" i="5"/>
  <c r="R89" i="5"/>
  <c r="AL91" i="5"/>
  <c r="R73" i="6"/>
  <c r="O73" i="6"/>
  <c r="P73" i="6" s="1"/>
  <c r="Q73" i="6" s="1"/>
  <c r="R147" i="6"/>
  <c r="K75" i="3"/>
  <c r="L75" i="3" s="1"/>
  <c r="AR76" i="3"/>
  <c r="K121" i="3"/>
  <c r="L121" i="3" s="1"/>
  <c r="AU124" i="3"/>
  <c r="AV129" i="3"/>
  <c r="T130" i="3"/>
  <c r="AU137" i="3"/>
  <c r="T138" i="3"/>
  <c r="AS36" i="4"/>
  <c r="AR43" i="4"/>
  <c r="T44" i="4"/>
  <c r="T47" i="4"/>
  <c r="AR49" i="4"/>
  <c r="AR52" i="4"/>
  <c r="AR59" i="4"/>
  <c r="T60" i="4"/>
  <c r="K79" i="4"/>
  <c r="L79" i="4" s="1"/>
  <c r="AR80" i="4"/>
  <c r="K83" i="4"/>
  <c r="L83" i="4" s="1"/>
  <c r="AK93" i="4"/>
  <c r="K98" i="4"/>
  <c r="L98" i="4" s="1"/>
  <c r="AL100" i="4"/>
  <c r="T105" i="4"/>
  <c r="AV107" i="4"/>
  <c r="K114" i="4"/>
  <c r="L114" i="4" s="1"/>
  <c r="T116" i="4"/>
  <c r="AV124" i="4"/>
  <c r="K126" i="4"/>
  <c r="L126" i="4" s="1"/>
  <c r="R62" i="5"/>
  <c r="AL100" i="5"/>
  <c r="R80" i="6"/>
  <c r="R145" i="6"/>
  <c r="AR73" i="4"/>
  <c r="AR84" i="4"/>
  <c r="T129" i="4"/>
  <c r="T131" i="4"/>
  <c r="T132" i="4"/>
  <c r="T125" i="4"/>
  <c r="AR73" i="3"/>
  <c r="AU73" i="3" s="1"/>
  <c r="AS80" i="3"/>
  <c r="AR84" i="3"/>
  <c r="AL93" i="3"/>
  <c r="AV111" i="3"/>
  <c r="T125" i="3"/>
  <c r="AU132" i="3"/>
  <c r="AU141" i="3"/>
  <c r="K144" i="3"/>
  <c r="L144" i="3" s="1"/>
  <c r="AU145" i="3"/>
  <c r="T146" i="3"/>
  <c r="AS29" i="4"/>
  <c r="K32" i="4"/>
  <c r="L32" i="4" s="1"/>
  <c r="AR33" i="4"/>
  <c r="K36" i="4"/>
  <c r="L36" i="4" s="1"/>
  <c r="K52" i="4"/>
  <c r="L52" i="4" s="1"/>
  <c r="AR63" i="4"/>
  <c r="K66" i="4"/>
  <c r="L66" i="4" s="1"/>
  <c r="AR67" i="4"/>
  <c r="T68" i="4"/>
  <c r="T89" i="4"/>
  <c r="AK94" i="4"/>
  <c r="K99" i="4"/>
  <c r="L99" i="4" s="1"/>
  <c r="AV115" i="4"/>
  <c r="AU122" i="4"/>
  <c r="AU127" i="4"/>
  <c r="AU42" i="5"/>
  <c r="AV115" i="3"/>
  <c r="AU122" i="3"/>
  <c r="AU127" i="3"/>
  <c r="K129" i="3"/>
  <c r="L129" i="3" s="1"/>
  <c r="AV132" i="3"/>
  <c r="AV141" i="3"/>
  <c r="AR26" i="4"/>
  <c r="T27" i="4"/>
  <c r="AS33" i="4"/>
  <c r="AR37" i="4"/>
  <c r="K43" i="4"/>
  <c r="L43" i="4" s="1"/>
  <c r="K46" i="4"/>
  <c r="L46" i="4" s="1"/>
  <c r="K49" i="4"/>
  <c r="L49" i="4" s="1"/>
  <c r="AS63" i="4"/>
  <c r="K76" i="4"/>
  <c r="L76" i="4" s="1"/>
  <c r="T78" i="4"/>
  <c r="T96" i="4"/>
  <c r="T109" i="4"/>
  <c r="T113" i="4"/>
  <c r="AV122" i="4"/>
  <c r="K124" i="4"/>
  <c r="L124" i="4" s="1"/>
  <c r="AV127" i="4"/>
  <c r="T128" i="4"/>
  <c r="AV129" i="4"/>
  <c r="AS35" i="5"/>
  <c r="AS31" i="5"/>
  <c r="AS27" i="5"/>
  <c r="AS34" i="5"/>
  <c r="AS30" i="5"/>
  <c r="AS37" i="5"/>
  <c r="AS26" i="5"/>
  <c r="AS33" i="5"/>
  <c r="AS32" i="5"/>
  <c r="AS28" i="5"/>
  <c r="R139" i="5"/>
  <c r="T67" i="6"/>
  <c r="T63" i="6"/>
  <c r="T59" i="6"/>
  <c r="T66" i="6"/>
  <c r="T62" i="6"/>
  <c r="T64" i="6"/>
  <c r="T60" i="6"/>
  <c r="T65" i="6"/>
  <c r="T58" i="6"/>
  <c r="T68" i="6"/>
  <c r="T61" i="6"/>
  <c r="T69" i="6"/>
  <c r="L59" i="6"/>
  <c r="K76" i="3"/>
  <c r="L76" i="3" s="1"/>
  <c r="AV122" i="3"/>
  <c r="K124" i="3"/>
  <c r="L124" i="3" s="1"/>
  <c r="T128" i="3"/>
  <c r="K137" i="3"/>
  <c r="L137" i="3" s="1"/>
  <c r="T139" i="3"/>
  <c r="T42" i="4"/>
  <c r="T51" i="4"/>
  <c r="AR77" i="4"/>
  <c r="K80" i="4"/>
  <c r="L80" i="4" s="1"/>
  <c r="AR81" i="4"/>
  <c r="AV108" i="4"/>
  <c r="T123" i="4"/>
  <c r="P26" i="5"/>
  <c r="Q26" i="5" s="1"/>
  <c r="S26" i="5" s="1"/>
  <c r="U26" i="5" s="1"/>
  <c r="AQ26" i="5" s="1"/>
  <c r="AS29" i="5"/>
  <c r="R113" i="5"/>
  <c r="R141" i="6"/>
  <c r="AR36" i="7"/>
  <c r="K35" i="7"/>
  <c r="L35" i="7" s="1"/>
  <c r="AR32" i="7"/>
  <c r="K31" i="7"/>
  <c r="L31" i="7" s="1"/>
  <c r="AR28" i="7"/>
  <c r="K27" i="7"/>
  <c r="L27" i="7" s="1"/>
  <c r="AR35" i="7"/>
  <c r="K34" i="7"/>
  <c r="L34" i="7" s="1"/>
  <c r="AR31" i="7"/>
  <c r="K30" i="7"/>
  <c r="L30" i="7" s="1"/>
  <c r="AR27" i="7"/>
  <c r="K36" i="7"/>
  <c r="L36" i="7" s="1"/>
  <c r="AR33" i="7"/>
  <c r="K32" i="7"/>
  <c r="L32" i="7" s="1"/>
  <c r="AR29" i="7"/>
  <c r="K28" i="7"/>
  <c r="L28" i="7" s="1"/>
  <c r="AR30" i="7"/>
  <c r="K37" i="7"/>
  <c r="L37" i="7" s="1"/>
  <c r="K33" i="7"/>
  <c r="L33" i="7" s="1"/>
  <c r="AR26" i="7"/>
  <c r="AR34" i="7"/>
  <c r="K26" i="7"/>
  <c r="L26" i="7" s="1"/>
  <c r="AR37" i="7"/>
  <c r="K29" i="7"/>
  <c r="L29" i="7" s="1"/>
  <c r="AR77" i="3"/>
  <c r="K80" i="3"/>
  <c r="L80" i="3" s="1"/>
  <c r="T31" i="4"/>
  <c r="T45" i="4"/>
  <c r="AR50" i="4"/>
  <c r="K73" i="4"/>
  <c r="L73" i="4" s="1"/>
  <c r="AK89" i="4"/>
  <c r="T90" i="4"/>
  <c r="K93" i="4"/>
  <c r="L93" i="4" s="1"/>
  <c r="AU105" i="4"/>
  <c r="AU132" i="4"/>
  <c r="R144" i="4"/>
  <c r="R26" i="5"/>
  <c r="R82" i="5"/>
  <c r="L66" i="6"/>
  <c r="R93" i="6"/>
  <c r="R124" i="8"/>
  <c r="R137" i="8"/>
  <c r="K139" i="4"/>
  <c r="L139" i="4" s="1"/>
  <c r="T141" i="4"/>
  <c r="T145" i="4"/>
  <c r="AR28" i="5"/>
  <c r="T33" i="5"/>
  <c r="K51" i="5"/>
  <c r="L51" i="5" s="1"/>
  <c r="K61" i="5"/>
  <c r="L61" i="5" s="1"/>
  <c r="T63" i="5"/>
  <c r="T67" i="5"/>
  <c r="AS79" i="5"/>
  <c r="AR83" i="5"/>
  <c r="AK92" i="5"/>
  <c r="T93" i="5"/>
  <c r="AK99" i="5"/>
  <c r="AV110" i="5"/>
  <c r="AV114" i="5"/>
  <c r="T122" i="5"/>
  <c r="K123" i="5"/>
  <c r="L123" i="5" s="1"/>
  <c r="AV126" i="5"/>
  <c r="T127" i="5"/>
  <c r="AU140" i="5"/>
  <c r="K143" i="5"/>
  <c r="L143" i="5" s="1"/>
  <c r="AU144" i="5"/>
  <c r="R52" i="6"/>
  <c r="L67" i="6"/>
  <c r="L69" i="6"/>
  <c r="L75" i="6"/>
  <c r="L78" i="6"/>
  <c r="L77" i="7"/>
  <c r="AU140" i="4"/>
  <c r="K143" i="4"/>
  <c r="L143" i="4" s="1"/>
  <c r="AU144" i="4"/>
  <c r="T26" i="5"/>
  <c r="K31" i="5"/>
  <c r="L31" i="5" s="1"/>
  <c r="AR32" i="5"/>
  <c r="K35" i="5"/>
  <c r="L35" i="5" s="1"/>
  <c r="T37" i="5"/>
  <c r="K45" i="5"/>
  <c r="L45" i="5" s="1"/>
  <c r="K48" i="5"/>
  <c r="L48" i="5" s="1"/>
  <c r="AR62" i="5"/>
  <c r="K65" i="5"/>
  <c r="L65" i="5" s="1"/>
  <c r="AR66" i="5"/>
  <c r="AS83" i="5"/>
  <c r="K90" i="5"/>
  <c r="L90" i="5" s="1"/>
  <c r="K97" i="5"/>
  <c r="L97" i="5" s="1"/>
  <c r="K106" i="5"/>
  <c r="L106" i="5" s="1"/>
  <c r="T108" i="5"/>
  <c r="AU129" i="5"/>
  <c r="K131" i="5"/>
  <c r="L131" i="5" s="1"/>
  <c r="K136" i="5"/>
  <c r="L136" i="5" s="1"/>
  <c r="AV140" i="5"/>
  <c r="AV144" i="5"/>
  <c r="K147" i="5"/>
  <c r="L147" i="5" s="1"/>
  <c r="AS32" i="6"/>
  <c r="R127" i="6"/>
  <c r="R64" i="7"/>
  <c r="R74" i="7"/>
  <c r="O74" i="7"/>
  <c r="P74" i="7" s="1"/>
  <c r="Q74" i="7" s="1"/>
  <c r="K136" i="4"/>
  <c r="L136" i="4" s="1"/>
  <c r="AV140" i="4"/>
  <c r="AV144" i="4"/>
  <c r="K147" i="4"/>
  <c r="L147" i="4" s="1"/>
  <c r="AR36" i="5"/>
  <c r="T50" i="5"/>
  <c r="T53" i="5"/>
  <c r="K58" i="5"/>
  <c r="L58" i="5" s="1"/>
  <c r="AS62" i="5"/>
  <c r="AS66" i="5"/>
  <c r="K69" i="5"/>
  <c r="L69" i="5" s="1"/>
  <c r="K75" i="5"/>
  <c r="L75" i="5" s="1"/>
  <c r="AR76" i="5"/>
  <c r="T77" i="5"/>
  <c r="T81" i="5"/>
  <c r="T94" i="5"/>
  <c r="AK100" i="5"/>
  <c r="AU107" i="5"/>
  <c r="T112" i="5"/>
  <c r="K121" i="5"/>
  <c r="L121" i="5" s="1"/>
  <c r="AU124" i="5"/>
  <c r="AV129" i="5"/>
  <c r="T130" i="5"/>
  <c r="AU137" i="5"/>
  <c r="T138" i="5"/>
  <c r="AS50" i="6"/>
  <c r="AS53" i="6"/>
  <c r="R129" i="7"/>
  <c r="K106" i="6"/>
  <c r="L106" i="6" s="1"/>
  <c r="AU114" i="6"/>
  <c r="K113" i="6"/>
  <c r="L113" i="6" s="1"/>
  <c r="AU110" i="6"/>
  <c r="K109" i="6"/>
  <c r="L109" i="6" s="1"/>
  <c r="AU106" i="6"/>
  <c r="K116" i="6"/>
  <c r="L116" i="6" s="1"/>
  <c r="K105" i="6"/>
  <c r="L105" i="6" s="1"/>
  <c r="AU113" i="6"/>
  <c r="K112" i="6"/>
  <c r="L112" i="6" s="1"/>
  <c r="AU109" i="6"/>
  <c r="K108" i="6"/>
  <c r="L108" i="6" s="1"/>
  <c r="AU108" i="6"/>
  <c r="K107" i="6"/>
  <c r="L107" i="6" s="1"/>
  <c r="AU115" i="6"/>
  <c r="K114" i="6"/>
  <c r="L114" i="6" s="1"/>
  <c r="AU111" i="6"/>
  <c r="K110" i="6"/>
  <c r="L110" i="6" s="1"/>
  <c r="R58" i="7"/>
  <c r="O58" i="7"/>
  <c r="P58" i="7" s="1"/>
  <c r="Q58" i="7" s="1"/>
  <c r="S58" i="7" s="1"/>
  <c r="U58" i="7" s="1"/>
  <c r="AQ58" i="7" s="1"/>
  <c r="R61" i="7"/>
  <c r="R113" i="7"/>
  <c r="R141" i="8"/>
  <c r="AR73" i="5"/>
  <c r="AR84" i="5"/>
  <c r="T125" i="5"/>
  <c r="T84" i="6"/>
  <c r="T73" i="6"/>
  <c r="T80" i="6"/>
  <c r="T76" i="6"/>
  <c r="T83" i="6"/>
  <c r="T79" i="6"/>
  <c r="T82" i="6"/>
  <c r="T78" i="6"/>
  <c r="T74" i="6"/>
  <c r="T75" i="6"/>
  <c r="AU116" i="6"/>
  <c r="AV141" i="4"/>
  <c r="AV145" i="4"/>
  <c r="AR26" i="5"/>
  <c r="T27" i="5"/>
  <c r="AR37" i="5"/>
  <c r="K43" i="5"/>
  <c r="L43" i="5" s="1"/>
  <c r="K46" i="5"/>
  <c r="L46" i="5" s="1"/>
  <c r="K49" i="5"/>
  <c r="L49" i="5" s="1"/>
  <c r="AS63" i="5"/>
  <c r="AS67" i="5"/>
  <c r="K76" i="5"/>
  <c r="L76" i="5" s="1"/>
  <c r="T78" i="5"/>
  <c r="T82" i="5"/>
  <c r="K92" i="5"/>
  <c r="L92" i="5" s="1"/>
  <c r="T96" i="5"/>
  <c r="K107" i="5"/>
  <c r="L107" i="5" s="1"/>
  <c r="AU108" i="5"/>
  <c r="T109" i="5"/>
  <c r="T113" i="5"/>
  <c r="AV122" i="5"/>
  <c r="K124" i="5"/>
  <c r="L124" i="5" s="1"/>
  <c r="AV127" i="5"/>
  <c r="T128" i="5"/>
  <c r="K137" i="5"/>
  <c r="L137" i="5" s="1"/>
  <c r="R48" i="6"/>
  <c r="L82" i="6"/>
  <c r="R136" i="6"/>
  <c r="O136" i="6"/>
  <c r="P136" i="6" s="1"/>
  <c r="Q136" i="6" s="1"/>
  <c r="S136" i="6" s="1"/>
  <c r="U136" i="6" s="1"/>
  <c r="AT136" i="6" s="1"/>
  <c r="R139" i="6"/>
  <c r="K137" i="4"/>
  <c r="L137" i="4" s="1"/>
  <c r="T139" i="4"/>
  <c r="T51" i="5"/>
  <c r="K59" i="5"/>
  <c r="L59" i="5" s="1"/>
  <c r="T61" i="5"/>
  <c r="AR77" i="5"/>
  <c r="K80" i="5"/>
  <c r="L80" i="5" s="1"/>
  <c r="AR81" i="5"/>
  <c r="AK95" i="5"/>
  <c r="AV108" i="5"/>
  <c r="K111" i="5"/>
  <c r="L111" i="5" s="1"/>
  <c r="AU112" i="5"/>
  <c r="K115" i="5"/>
  <c r="L115" i="5" s="1"/>
  <c r="T123" i="5"/>
  <c r="AU130" i="5"/>
  <c r="AU138" i="5"/>
  <c r="T143" i="5"/>
  <c r="L58" i="6"/>
  <c r="R122" i="6"/>
  <c r="O122" i="6"/>
  <c r="P122" i="6" s="1"/>
  <c r="Q122" i="6" s="1"/>
  <c r="S122" i="6" s="1"/>
  <c r="U122" i="6" s="1"/>
  <c r="AT122" i="6" s="1"/>
  <c r="O42" i="7"/>
  <c r="R42" i="7"/>
  <c r="R68" i="7"/>
  <c r="R42" i="11"/>
  <c r="O42" i="11"/>
  <c r="P42" i="11" s="1"/>
  <c r="Q42" i="11" s="1"/>
  <c r="S42" i="11" s="1"/>
  <c r="U42" i="11" s="1"/>
  <c r="AU138" i="4"/>
  <c r="T143" i="4"/>
  <c r="K29" i="5"/>
  <c r="L29" i="5" s="1"/>
  <c r="T31" i="5"/>
  <c r="T35" i="5"/>
  <c r="T45" i="5"/>
  <c r="T48" i="5"/>
  <c r="AR50" i="5"/>
  <c r="AR53" i="5"/>
  <c r="AR60" i="5"/>
  <c r="T65" i="5"/>
  <c r="K73" i="5"/>
  <c r="L73" i="5" s="1"/>
  <c r="AS77" i="5"/>
  <c r="AS81" i="5"/>
  <c r="K84" i="5"/>
  <c r="L84" i="5" s="1"/>
  <c r="AK89" i="5"/>
  <c r="AN89" i="5" s="1"/>
  <c r="T90" i="5"/>
  <c r="K93" i="5"/>
  <c r="L93" i="5" s="1"/>
  <c r="T97" i="5"/>
  <c r="K100" i="5"/>
  <c r="L100" i="5" s="1"/>
  <c r="AU105" i="5"/>
  <c r="T106" i="5"/>
  <c r="AV112" i="5"/>
  <c r="AU116" i="5"/>
  <c r="AV130" i="5"/>
  <c r="K132" i="5"/>
  <c r="L132" i="5" s="1"/>
  <c r="AV138" i="5"/>
  <c r="K141" i="5"/>
  <c r="L141" i="5" s="1"/>
  <c r="AU142" i="5"/>
  <c r="K145" i="5"/>
  <c r="L145" i="5" s="1"/>
  <c r="T147" i="5"/>
  <c r="AV138" i="4"/>
  <c r="K141" i="4"/>
  <c r="L141" i="4" s="1"/>
  <c r="AU142" i="4"/>
  <c r="K145" i="4"/>
  <c r="L145" i="4" s="1"/>
  <c r="T147" i="4"/>
  <c r="AR30" i="5"/>
  <c r="K33" i="5"/>
  <c r="L33" i="5" s="1"/>
  <c r="AR34" i="5"/>
  <c r="AR44" i="5"/>
  <c r="AR47" i="5"/>
  <c r="AS50" i="5"/>
  <c r="AS53" i="5"/>
  <c r="AS60" i="5"/>
  <c r="K63" i="5"/>
  <c r="L63" i="5" s="1"/>
  <c r="AR64" i="5"/>
  <c r="K67" i="5"/>
  <c r="L67" i="5" s="1"/>
  <c r="T69" i="5"/>
  <c r="AR74" i="5"/>
  <c r="AK96" i="5"/>
  <c r="AV116" i="5"/>
  <c r="T121" i="5"/>
  <c r="K122" i="5"/>
  <c r="L122" i="5" s="1"/>
  <c r="AU125" i="5"/>
  <c r="K127" i="5"/>
  <c r="L127" i="5" s="1"/>
  <c r="T131" i="5"/>
  <c r="AV142" i="5"/>
  <c r="AU146" i="5"/>
  <c r="T37" i="6"/>
  <c r="T36" i="6"/>
  <c r="T34" i="6"/>
  <c r="AS69" i="6"/>
  <c r="AS58" i="6"/>
  <c r="AS65" i="6"/>
  <c r="AS61" i="6"/>
  <c r="AS68" i="6"/>
  <c r="AS64" i="6"/>
  <c r="AS67" i="6"/>
  <c r="AS63" i="6"/>
  <c r="AS59" i="6"/>
  <c r="L63" i="6"/>
  <c r="T77" i="6"/>
  <c r="AU105" i="6"/>
  <c r="R125" i="6"/>
  <c r="R108" i="7"/>
  <c r="R92" i="8"/>
  <c r="R107" i="8"/>
  <c r="AV142" i="4"/>
  <c r="AU146" i="4"/>
  <c r="K37" i="5"/>
  <c r="L37" i="5" s="1"/>
  <c r="AS44" i="5"/>
  <c r="AS47" i="5"/>
  <c r="AS64" i="5"/>
  <c r="AR68" i="5"/>
  <c r="AS74" i="5"/>
  <c r="K77" i="5"/>
  <c r="L77" i="5" s="1"/>
  <c r="T79" i="5"/>
  <c r="T98" i="5"/>
  <c r="K108" i="5"/>
  <c r="L108" i="5" s="1"/>
  <c r="T110" i="5"/>
  <c r="T114" i="5"/>
  <c r="AV125" i="5"/>
  <c r="T126" i="5"/>
  <c r="AV146" i="5"/>
  <c r="T28" i="6"/>
  <c r="R128" i="6"/>
  <c r="T37" i="7"/>
  <c r="T26" i="7"/>
  <c r="T33" i="7"/>
  <c r="T29" i="7"/>
  <c r="T36" i="7"/>
  <c r="T32" i="7"/>
  <c r="T28" i="7"/>
  <c r="T34" i="7"/>
  <c r="T30" i="7"/>
  <c r="T35" i="7"/>
  <c r="AV146" i="4"/>
  <c r="AR27" i="5"/>
  <c r="T28" i="5"/>
  <c r="K50" i="5"/>
  <c r="L50" i="5" s="1"/>
  <c r="K53" i="5"/>
  <c r="L53" i="5" s="1"/>
  <c r="AS68" i="5"/>
  <c r="AR78" i="5"/>
  <c r="K81" i="5"/>
  <c r="L81" i="5" s="1"/>
  <c r="AR82" i="5"/>
  <c r="T83" i="5"/>
  <c r="AK90" i="5"/>
  <c r="T91" i="5"/>
  <c r="K94" i="5"/>
  <c r="L94" i="5" s="1"/>
  <c r="AK97" i="5"/>
  <c r="AU109" i="5"/>
  <c r="K112" i="5"/>
  <c r="L112" i="5" s="1"/>
  <c r="AU113" i="5"/>
  <c r="AU128" i="5"/>
  <c r="K130" i="5"/>
  <c r="L130" i="5" s="1"/>
  <c r="K138" i="5"/>
  <c r="L138" i="5" s="1"/>
  <c r="AU139" i="5"/>
  <c r="L84" i="6"/>
  <c r="K138" i="4"/>
  <c r="L138" i="4" s="1"/>
  <c r="AU139" i="4"/>
  <c r="T140" i="4"/>
  <c r="T144" i="4"/>
  <c r="K30" i="5"/>
  <c r="L30" i="5" s="1"/>
  <c r="T32" i="5"/>
  <c r="K44" i="5"/>
  <c r="L44" i="5" s="1"/>
  <c r="K47" i="5"/>
  <c r="L47" i="5" s="1"/>
  <c r="K60" i="5"/>
  <c r="L60" i="5" s="1"/>
  <c r="AR61" i="5"/>
  <c r="T62" i="5"/>
  <c r="T66" i="5"/>
  <c r="AS78" i="5"/>
  <c r="AV109" i="5"/>
  <c r="AV113" i="5"/>
  <c r="K116" i="5"/>
  <c r="L116" i="5" s="1"/>
  <c r="AU123" i="5"/>
  <c r="K125" i="5"/>
  <c r="L125" i="5" s="1"/>
  <c r="T129" i="5"/>
  <c r="AV139" i="5"/>
  <c r="K142" i="5"/>
  <c r="L142" i="5" s="1"/>
  <c r="AU143" i="5"/>
  <c r="K146" i="5"/>
  <c r="L146" i="5" s="1"/>
  <c r="R96" i="6"/>
  <c r="R75" i="7"/>
  <c r="O75" i="7"/>
  <c r="R124" i="7"/>
  <c r="AV139" i="4"/>
  <c r="K142" i="4"/>
  <c r="L142" i="4" s="1"/>
  <c r="AU143" i="4"/>
  <c r="K146" i="4"/>
  <c r="L146" i="4" s="1"/>
  <c r="AR31" i="5"/>
  <c r="K34" i="5"/>
  <c r="L34" i="5" s="1"/>
  <c r="T49" i="5"/>
  <c r="AR51" i="5"/>
  <c r="T52" i="5"/>
  <c r="AS61" i="5"/>
  <c r="K64" i="5"/>
  <c r="L64" i="5" s="1"/>
  <c r="AR65" i="5"/>
  <c r="K68" i="5"/>
  <c r="L68" i="5" s="1"/>
  <c r="K74" i="5"/>
  <c r="L74" i="5" s="1"/>
  <c r="T76" i="5"/>
  <c r="T92" i="5"/>
  <c r="K95" i="5"/>
  <c r="L95" i="5" s="1"/>
  <c r="AK98" i="5"/>
  <c r="AU106" i="5"/>
  <c r="T107" i="5"/>
  <c r="AU136" i="5"/>
  <c r="AV143" i="5"/>
  <c r="AS48" i="6"/>
  <c r="AS45" i="6"/>
  <c r="AS51" i="6"/>
  <c r="AS42" i="6"/>
  <c r="AS47" i="6"/>
  <c r="AS44" i="6"/>
  <c r="AS52" i="6"/>
  <c r="AS49" i="6"/>
  <c r="AS43" i="6"/>
  <c r="R100" i="6"/>
  <c r="R67" i="7"/>
  <c r="R121" i="7"/>
  <c r="O121" i="7"/>
  <c r="P121" i="7" s="1"/>
  <c r="Q121" i="7" s="1"/>
  <c r="R42" i="8"/>
  <c r="O42" i="8"/>
  <c r="P42" i="8" s="1"/>
  <c r="Q42" i="8" s="1"/>
  <c r="S42" i="8" s="1"/>
  <c r="U42" i="8" s="1"/>
  <c r="R50" i="8"/>
  <c r="AU136" i="4"/>
  <c r="AR45" i="5"/>
  <c r="AR58" i="5"/>
  <c r="AU121" i="5"/>
  <c r="AV136" i="5"/>
  <c r="AS35" i="6"/>
  <c r="AS34" i="6"/>
  <c r="AS36" i="6"/>
  <c r="T29" i="6"/>
  <c r="AU112" i="6"/>
  <c r="R146" i="6"/>
  <c r="R51" i="7"/>
  <c r="T81" i="7"/>
  <c r="T77" i="7"/>
  <c r="L78" i="7"/>
  <c r="T84" i="7"/>
  <c r="T73" i="7"/>
  <c r="T80" i="7"/>
  <c r="T76" i="7"/>
  <c r="T83" i="7"/>
  <c r="T82" i="7"/>
  <c r="T78" i="7"/>
  <c r="T74" i="7"/>
  <c r="T75" i="7"/>
  <c r="AR43" i="6"/>
  <c r="T44" i="6"/>
  <c r="T47" i="6"/>
  <c r="AR49" i="6"/>
  <c r="AR52" i="6"/>
  <c r="AR59" i="6"/>
  <c r="AS76" i="6"/>
  <c r="K79" i="6"/>
  <c r="L79" i="6" s="1"/>
  <c r="AR80" i="6"/>
  <c r="K83" i="6"/>
  <c r="L83" i="6" s="1"/>
  <c r="AK93" i="6"/>
  <c r="K98" i="6"/>
  <c r="L98" i="6" s="1"/>
  <c r="AL100" i="6"/>
  <c r="T105" i="6"/>
  <c r="AV107" i="6"/>
  <c r="T116" i="6"/>
  <c r="AV124" i="6"/>
  <c r="K126" i="6"/>
  <c r="L126" i="6" s="1"/>
  <c r="K140" i="6"/>
  <c r="L140" i="6" s="1"/>
  <c r="T142" i="6"/>
  <c r="AR46" i="7"/>
  <c r="AS49" i="7"/>
  <c r="AS52" i="7"/>
  <c r="K62" i="7"/>
  <c r="L62" i="7" s="1"/>
  <c r="T64" i="7"/>
  <c r="AR73" i="7"/>
  <c r="AS80" i="7"/>
  <c r="AR84" i="7"/>
  <c r="R43" i="8"/>
  <c r="O43" i="8"/>
  <c r="P43" i="8" s="1"/>
  <c r="Q43" i="8" s="1"/>
  <c r="R53" i="8"/>
  <c r="AR46" i="6"/>
  <c r="K62" i="6"/>
  <c r="L62" i="6" s="1"/>
  <c r="AR73" i="6"/>
  <c r="AS80" i="6"/>
  <c r="AR84" i="6"/>
  <c r="K91" i="6"/>
  <c r="L91" i="6" s="1"/>
  <c r="AL93" i="6"/>
  <c r="T95" i="6"/>
  <c r="AV111" i="6"/>
  <c r="T125" i="6"/>
  <c r="AU132" i="6"/>
  <c r="AU141" i="6"/>
  <c r="K144" i="6"/>
  <c r="L144" i="6" s="1"/>
  <c r="AU145" i="6"/>
  <c r="T146" i="6"/>
  <c r="AS29" i="7"/>
  <c r="AS46" i="7"/>
  <c r="K52" i="7"/>
  <c r="L52" i="7" s="1"/>
  <c r="AR63" i="7"/>
  <c r="K66" i="7"/>
  <c r="L66" i="7" s="1"/>
  <c r="AR67" i="7"/>
  <c r="T68" i="7"/>
  <c r="AS73" i="7"/>
  <c r="AS84" i="7"/>
  <c r="T89" i="7"/>
  <c r="R109" i="8"/>
  <c r="R91" i="9"/>
  <c r="R129" i="9"/>
  <c r="T34" i="11"/>
  <c r="T30" i="11"/>
  <c r="T37" i="11"/>
  <c r="T26" i="11"/>
  <c r="T33" i="11"/>
  <c r="T29" i="11"/>
  <c r="T36" i="11"/>
  <c r="T32" i="11"/>
  <c r="T28" i="11"/>
  <c r="T35" i="11"/>
  <c r="T31" i="11"/>
  <c r="T27" i="11"/>
  <c r="R52" i="11"/>
  <c r="R59" i="8"/>
  <c r="AQ43" i="11"/>
  <c r="K43" i="6"/>
  <c r="L43" i="6" s="1"/>
  <c r="K46" i="6"/>
  <c r="L46" i="6" s="1"/>
  <c r="K49" i="6"/>
  <c r="L49" i="6" s="1"/>
  <c r="K76" i="6"/>
  <c r="L76" i="6" s="1"/>
  <c r="K92" i="6"/>
  <c r="L92" i="6" s="1"/>
  <c r="AL94" i="6"/>
  <c r="T96" i="6"/>
  <c r="T109" i="6"/>
  <c r="T113" i="6"/>
  <c r="AV122" i="6"/>
  <c r="K124" i="6"/>
  <c r="L124" i="6" s="1"/>
  <c r="AV127" i="6"/>
  <c r="T128" i="6"/>
  <c r="K137" i="6"/>
  <c r="L137" i="6" s="1"/>
  <c r="T139" i="6"/>
  <c r="AS37" i="7"/>
  <c r="T42" i="7"/>
  <c r="T51" i="7"/>
  <c r="K59" i="7"/>
  <c r="L59" i="7" s="1"/>
  <c r="T61" i="7"/>
  <c r="AR77" i="7"/>
  <c r="K80" i="7"/>
  <c r="L80" i="7" s="1"/>
  <c r="AR81" i="7"/>
  <c r="T95" i="7"/>
  <c r="T100" i="7"/>
  <c r="R47" i="8"/>
  <c r="R111" i="8"/>
  <c r="AR68" i="6"/>
  <c r="AS74" i="6"/>
  <c r="K77" i="6"/>
  <c r="L77" i="6" s="1"/>
  <c r="AL96" i="6"/>
  <c r="T98" i="6"/>
  <c r="T110" i="6"/>
  <c r="T114" i="6"/>
  <c r="AV125" i="6"/>
  <c r="T126" i="6"/>
  <c r="AV146" i="6"/>
  <c r="K50" i="7"/>
  <c r="L50" i="7" s="1"/>
  <c r="K53" i="7"/>
  <c r="L53" i="7" s="1"/>
  <c r="AS68" i="7"/>
  <c r="AR78" i="7"/>
  <c r="K81" i="7"/>
  <c r="L81" i="7" s="1"/>
  <c r="AR82" i="7"/>
  <c r="T91" i="7"/>
  <c r="AL100" i="7"/>
  <c r="AS48" i="8"/>
  <c r="AS45" i="8"/>
  <c r="AS51" i="8"/>
  <c r="AS42" i="8"/>
  <c r="AS47" i="8"/>
  <c r="AS44" i="8"/>
  <c r="AS53" i="8"/>
  <c r="AS50" i="8"/>
  <c r="AS46" i="8"/>
  <c r="AS52" i="8"/>
  <c r="AS49" i="8"/>
  <c r="AS43" i="8"/>
  <c r="R52" i="8"/>
  <c r="R116" i="8"/>
  <c r="K50" i="6"/>
  <c r="L50" i="6" s="1"/>
  <c r="K53" i="6"/>
  <c r="L53" i="6" s="1"/>
  <c r="AR78" i="6"/>
  <c r="K81" i="6"/>
  <c r="L81" i="6" s="1"/>
  <c r="AR82" i="6"/>
  <c r="AK90" i="6"/>
  <c r="T91" i="6"/>
  <c r="K94" i="6"/>
  <c r="L94" i="6" s="1"/>
  <c r="AK97" i="6"/>
  <c r="AU128" i="6"/>
  <c r="K130" i="6"/>
  <c r="L130" i="6" s="1"/>
  <c r="K138" i="6"/>
  <c r="L138" i="6" s="1"/>
  <c r="AU139" i="6"/>
  <c r="T140" i="6"/>
  <c r="T144" i="6"/>
  <c r="AS27" i="7"/>
  <c r="K44" i="7"/>
  <c r="L44" i="7" s="1"/>
  <c r="K47" i="7"/>
  <c r="L47" i="7" s="1"/>
  <c r="K60" i="7"/>
  <c r="L60" i="7" s="1"/>
  <c r="AR61" i="7"/>
  <c r="T62" i="7"/>
  <c r="T66" i="7"/>
  <c r="AS78" i="7"/>
  <c r="AS82" i="7"/>
  <c r="T98" i="7"/>
  <c r="T97" i="7"/>
  <c r="AL90" i="7"/>
  <c r="AL94" i="7"/>
  <c r="AS69" i="8"/>
  <c r="AS58" i="8"/>
  <c r="AS65" i="8"/>
  <c r="AS61" i="8"/>
  <c r="AS68" i="8"/>
  <c r="AS64" i="8"/>
  <c r="AS60" i="8"/>
  <c r="AS59" i="8"/>
  <c r="AS66" i="8"/>
  <c r="AS62" i="8"/>
  <c r="R76" i="8"/>
  <c r="R108" i="8"/>
  <c r="R115" i="8"/>
  <c r="K44" i="6"/>
  <c r="L44" i="6" s="1"/>
  <c r="K47" i="6"/>
  <c r="L47" i="6" s="1"/>
  <c r="K60" i="6"/>
  <c r="L60" i="6" s="1"/>
  <c r="AR61" i="6"/>
  <c r="AS78" i="6"/>
  <c r="AS82" i="6"/>
  <c r="AL90" i="6"/>
  <c r="AL97" i="6"/>
  <c r="AV109" i="6"/>
  <c r="AV113" i="6"/>
  <c r="AQ42" i="8"/>
  <c r="R110" i="8"/>
  <c r="AR42" i="6"/>
  <c r="T43" i="6"/>
  <c r="T49" i="6"/>
  <c r="AR51" i="6"/>
  <c r="T52" i="6"/>
  <c r="K64" i="6"/>
  <c r="L64" i="6" s="1"/>
  <c r="AR65" i="6"/>
  <c r="K68" i="6"/>
  <c r="L68" i="6" s="1"/>
  <c r="K74" i="6"/>
  <c r="L74" i="6" s="1"/>
  <c r="T92" i="6"/>
  <c r="K95" i="6"/>
  <c r="L95" i="6" s="1"/>
  <c r="AK98" i="6"/>
  <c r="T107" i="6"/>
  <c r="AV123" i="6"/>
  <c r="T124" i="6"/>
  <c r="AU136" i="6"/>
  <c r="AX136" i="6" s="1"/>
  <c r="AV143" i="6"/>
  <c r="AU147" i="6"/>
  <c r="AS31" i="7"/>
  <c r="AS35" i="7"/>
  <c r="AR45" i="7"/>
  <c r="T46" i="7"/>
  <c r="AR48" i="7"/>
  <c r="AS51" i="7"/>
  <c r="AR58" i="7"/>
  <c r="AU58" i="7" s="1"/>
  <c r="AS65" i="7"/>
  <c r="AR69" i="7"/>
  <c r="AR75" i="7"/>
  <c r="AS67" i="8"/>
  <c r="L37" i="11"/>
  <c r="AR45" i="6"/>
  <c r="AR48" i="6"/>
  <c r="AR58" i="6"/>
  <c r="AR69" i="6"/>
  <c r="AR75" i="6"/>
  <c r="K89" i="6"/>
  <c r="L89" i="6" s="1"/>
  <c r="AK91" i="6"/>
  <c r="AL98" i="6"/>
  <c r="AV106" i="6"/>
  <c r="T111" i="6"/>
  <c r="AU121" i="6"/>
  <c r="BA121" i="6" s="1"/>
  <c r="AU131" i="6"/>
  <c r="AV147" i="6"/>
  <c r="AS45" i="7"/>
  <c r="AS69" i="7"/>
  <c r="AS75" i="7"/>
  <c r="AR79" i="7"/>
  <c r="K82" i="7"/>
  <c r="L82" i="7" s="1"/>
  <c r="AL97" i="7"/>
  <c r="AL95" i="7"/>
  <c r="AL91" i="7"/>
  <c r="AL99" i="7"/>
  <c r="R49" i="8"/>
  <c r="R112" i="8"/>
  <c r="AV144" i="8"/>
  <c r="AV147" i="8"/>
  <c r="AV143" i="8"/>
  <c r="AV146" i="8"/>
  <c r="AV145" i="8"/>
  <c r="AV141" i="8"/>
  <c r="AV140" i="8"/>
  <c r="AV136" i="8"/>
  <c r="AV139" i="8"/>
  <c r="AV142" i="8"/>
  <c r="AV138" i="8"/>
  <c r="AV137" i="8"/>
  <c r="AL91" i="6"/>
  <c r="R116" i="7"/>
  <c r="R107" i="7"/>
  <c r="AV147" i="7"/>
  <c r="AV136" i="7"/>
  <c r="AV143" i="7"/>
  <c r="AV139" i="7"/>
  <c r="AV146" i="7"/>
  <c r="AV142" i="7"/>
  <c r="AV138" i="7"/>
  <c r="AV137" i="7"/>
  <c r="AV144" i="7"/>
  <c r="AV140" i="7"/>
  <c r="R99" i="8"/>
  <c r="R114" i="8"/>
  <c r="R131" i="8"/>
  <c r="R145" i="8"/>
  <c r="K42" i="6"/>
  <c r="L42" i="6" s="1"/>
  <c r="K51" i="6"/>
  <c r="L51" i="6" s="1"/>
  <c r="K61" i="6"/>
  <c r="L61" i="6" s="1"/>
  <c r="AS79" i="6"/>
  <c r="AK99" i="6"/>
  <c r="AV110" i="6"/>
  <c r="K123" i="6"/>
  <c r="L123" i="6" s="1"/>
  <c r="AU140" i="6"/>
  <c r="K143" i="6"/>
  <c r="L143" i="6" s="1"/>
  <c r="AU144" i="6"/>
  <c r="AS28" i="7"/>
  <c r="K45" i="7"/>
  <c r="L45" i="7" s="1"/>
  <c r="AR62" i="7"/>
  <c r="K65" i="7"/>
  <c r="L65" i="7" s="1"/>
  <c r="AR66" i="7"/>
  <c r="AS83" i="7"/>
  <c r="AL98" i="7"/>
  <c r="K35" i="8"/>
  <c r="L35" i="8" s="1"/>
  <c r="AR32" i="8"/>
  <c r="K31" i="8"/>
  <c r="L31" i="8" s="1"/>
  <c r="AR28" i="8"/>
  <c r="K27" i="8"/>
  <c r="L27" i="8" s="1"/>
  <c r="AR35" i="8"/>
  <c r="K34" i="8"/>
  <c r="L34" i="8" s="1"/>
  <c r="AR31" i="8"/>
  <c r="K30" i="8"/>
  <c r="L30" i="8" s="1"/>
  <c r="AR27" i="8"/>
  <c r="K37" i="8"/>
  <c r="L37" i="8" s="1"/>
  <c r="K26" i="8"/>
  <c r="L26" i="8" s="1"/>
  <c r="AR34" i="8"/>
  <c r="K33" i="8"/>
  <c r="L33" i="8" s="1"/>
  <c r="AR30" i="8"/>
  <c r="K29" i="8"/>
  <c r="L29" i="8" s="1"/>
  <c r="K36" i="8"/>
  <c r="L36" i="8" s="1"/>
  <c r="AR33" i="8"/>
  <c r="K32" i="8"/>
  <c r="L32" i="8" s="1"/>
  <c r="AR29" i="8"/>
  <c r="K28" i="8"/>
  <c r="L28" i="8" s="1"/>
  <c r="AR36" i="8"/>
  <c r="R51" i="8"/>
  <c r="O89" i="8"/>
  <c r="P89" i="8" s="1"/>
  <c r="Q89" i="8" s="1"/>
  <c r="S89" i="8" s="1"/>
  <c r="U89" i="8" s="1"/>
  <c r="AJ89" i="8" s="1"/>
  <c r="R89" i="8"/>
  <c r="K45" i="6"/>
  <c r="L45" i="6" s="1"/>
  <c r="AR62" i="6"/>
  <c r="K65" i="6"/>
  <c r="L65" i="6" s="1"/>
  <c r="K90" i="6"/>
  <c r="L90" i="6" s="1"/>
  <c r="AL92" i="6"/>
  <c r="AU129" i="6"/>
  <c r="AV140" i="6"/>
  <c r="T50" i="7"/>
  <c r="AS62" i="7"/>
  <c r="R46" i="8"/>
  <c r="K79" i="7"/>
  <c r="L79" i="7" s="1"/>
  <c r="AR80" i="7"/>
  <c r="R122" i="7"/>
  <c r="O122" i="7"/>
  <c r="P122" i="7" s="1"/>
  <c r="Q122" i="7" s="1"/>
  <c r="S122" i="7" s="1"/>
  <c r="AV145" i="7"/>
  <c r="AR37" i="8"/>
  <c r="R49" i="11"/>
  <c r="AU129" i="7"/>
  <c r="K131" i="7"/>
  <c r="L131" i="7" s="1"/>
  <c r="K136" i="7"/>
  <c r="L136" i="7" s="1"/>
  <c r="K147" i="7"/>
  <c r="L147" i="7" s="1"/>
  <c r="T50" i="8"/>
  <c r="T53" i="8"/>
  <c r="K58" i="8"/>
  <c r="L58" i="8" s="1"/>
  <c r="K69" i="8"/>
  <c r="L69" i="8" s="1"/>
  <c r="K75" i="8"/>
  <c r="L75" i="8" s="1"/>
  <c r="AR76" i="8"/>
  <c r="AK100" i="8"/>
  <c r="K121" i="8"/>
  <c r="L121" i="8" s="1"/>
  <c r="AU124" i="8"/>
  <c r="AV129" i="8"/>
  <c r="T130" i="8"/>
  <c r="AU137" i="8"/>
  <c r="T138" i="8"/>
  <c r="T146" i="8"/>
  <c r="R32" i="9"/>
  <c r="R43" i="11"/>
  <c r="O43" i="11"/>
  <c r="P43" i="11" s="1"/>
  <c r="Q43" i="11" s="1"/>
  <c r="S43" i="11" s="1"/>
  <c r="U43" i="11" s="1"/>
  <c r="R76" i="11"/>
  <c r="R93" i="10"/>
  <c r="AU124" i="7"/>
  <c r="T130" i="7"/>
  <c r="AU137" i="7"/>
  <c r="T138" i="7"/>
  <c r="AS36" i="8"/>
  <c r="T44" i="8"/>
  <c r="T47" i="8"/>
  <c r="AR59" i="8"/>
  <c r="T60" i="8"/>
  <c r="K79" i="8"/>
  <c r="L79" i="8" s="1"/>
  <c r="AR80" i="8"/>
  <c r="K83" i="8"/>
  <c r="L83" i="8" s="1"/>
  <c r="AK93" i="8"/>
  <c r="K98" i="8"/>
  <c r="L98" i="8" s="1"/>
  <c r="AL100" i="8"/>
  <c r="AV124" i="8"/>
  <c r="K126" i="8"/>
  <c r="L126" i="8" s="1"/>
  <c r="K140" i="8"/>
  <c r="L140" i="8" s="1"/>
  <c r="K142" i="8"/>
  <c r="L142" i="8" s="1"/>
  <c r="R62" i="11"/>
  <c r="R138" i="11"/>
  <c r="AV107" i="7"/>
  <c r="K114" i="7"/>
  <c r="L114" i="7" s="1"/>
  <c r="T116" i="7"/>
  <c r="K126" i="7"/>
  <c r="L126" i="7" s="1"/>
  <c r="K140" i="7"/>
  <c r="L140" i="7" s="1"/>
  <c r="T142" i="7"/>
  <c r="T30" i="8"/>
  <c r="T34" i="8"/>
  <c r="K62" i="8"/>
  <c r="L62" i="8" s="1"/>
  <c r="T64" i="8"/>
  <c r="AR73" i="8"/>
  <c r="AS80" i="8"/>
  <c r="AR84" i="8"/>
  <c r="K91" i="8"/>
  <c r="L91" i="8" s="1"/>
  <c r="AV111" i="8"/>
  <c r="R113" i="8"/>
  <c r="T125" i="8"/>
  <c r="AU132" i="8"/>
  <c r="R67" i="9"/>
  <c r="T125" i="7"/>
  <c r="AU132" i="7"/>
  <c r="AU141" i="7"/>
  <c r="K144" i="7"/>
  <c r="L144" i="7" s="1"/>
  <c r="AU145" i="7"/>
  <c r="T146" i="7"/>
  <c r="AR63" i="8"/>
  <c r="K66" i="8"/>
  <c r="L66" i="8" s="1"/>
  <c r="AR67" i="8"/>
  <c r="AU122" i="8"/>
  <c r="AU127" i="8"/>
  <c r="K129" i="8"/>
  <c r="L129" i="8" s="1"/>
  <c r="R144" i="8"/>
  <c r="R26" i="9"/>
  <c r="O26" i="9"/>
  <c r="P26" i="9" s="1"/>
  <c r="Q26" i="9" s="1"/>
  <c r="S26" i="9" s="1"/>
  <c r="R52" i="9"/>
  <c r="O58" i="9"/>
  <c r="P58" i="9" s="1"/>
  <c r="Q58" i="9" s="1"/>
  <c r="S58" i="9" s="1"/>
  <c r="U58" i="9" s="1"/>
  <c r="AQ58" i="9" s="1"/>
  <c r="R58" i="9"/>
  <c r="R62" i="9"/>
  <c r="R99" i="9"/>
  <c r="R60" i="11"/>
  <c r="R92" i="11"/>
  <c r="AV108" i="7"/>
  <c r="K111" i="7"/>
  <c r="L111" i="7" s="1"/>
  <c r="AU112" i="7"/>
  <c r="K115" i="7"/>
  <c r="L115" i="7" s="1"/>
  <c r="T123" i="7"/>
  <c r="AU130" i="7"/>
  <c r="AU138" i="7"/>
  <c r="T143" i="7"/>
  <c r="T31" i="8"/>
  <c r="T35" i="8"/>
  <c r="T45" i="8"/>
  <c r="T48" i="8"/>
  <c r="AR50" i="8"/>
  <c r="AR53" i="8"/>
  <c r="AR60" i="8"/>
  <c r="T65" i="8"/>
  <c r="K73" i="8"/>
  <c r="L73" i="8" s="1"/>
  <c r="AS77" i="8"/>
  <c r="AS81" i="8"/>
  <c r="K84" i="8"/>
  <c r="L84" i="8" s="1"/>
  <c r="AK89" i="8"/>
  <c r="AN89" i="8" s="1"/>
  <c r="T90" i="8"/>
  <c r="K93" i="8"/>
  <c r="L93" i="8" s="1"/>
  <c r="AL95" i="8"/>
  <c r="K100" i="8"/>
  <c r="L100" i="8" s="1"/>
  <c r="AU105" i="8"/>
  <c r="AV112" i="8"/>
  <c r="AU116" i="8"/>
  <c r="AV130" i="8"/>
  <c r="K132" i="8"/>
  <c r="L132" i="8" s="1"/>
  <c r="T136" i="8"/>
  <c r="R33" i="9"/>
  <c r="R127" i="9"/>
  <c r="AU105" i="7"/>
  <c r="T106" i="7"/>
  <c r="AV112" i="7"/>
  <c r="AU116" i="7"/>
  <c r="AV130" i="7"/>
  <c r="K132" i="7"/>
  <c r="L132" i="7" s="1"/>
  <c r="T136" i="7"/>
  <c r="K141" i="7"/>
  <c r="L141" i="7" s="1"/>
  <c r="AU142" i="7"/>
  <c r="K145" i="7"/>
  <c r="L145" i="7" s="1"/>
  <c r="T147" i="7"/>
  <c r="T58" i="8"/>
  <c r="K63" i="8"/>
  <c r="L63" i="8" s="1"/>
  <c r="AR64" i="8"/>
  <c r="K67" i="8"/>
  <c r="L67" i="8" s="1"/>
  <c r="T69" i="8"/>
  <c r="AR74" i="8"/>
  <c r="AK96" i="8"/>
  <c r="AV116" i="8"/>
  <c r="K122" i="8"/>
  <c r="L122" i="8" s="1"/>
  <c r="AU125" i="8"/>
  <c r="K127" i="8"/>
  <c r="L127" i="8" s="1"/>
  <c r="T131" i="8"/>
  <c r="AV116" i="7"/>
  <c r="T121" i="7"/>
  <c r="AU125" i="7"/>
  <c r="K127" i="7"/>
  <c r="L127" i="7" s="1"/>
  <c r="T131" i="7"/>
  <c r="AU146" i="7"/>
  <c r="AS30" i="8"/>
  <c r="AS34" i="8"/>
  <c r="AR68" i="8"/>
  <c r="K77" i="8"/>
  <c r="L77" i="8" s="1"/>
  <c r="AL96" i="8"/>
  <c r="AV125" i="8"/>
  <c r="T126" i="8"/>
  <c r="T140" i="8"/>
  <c r="T141" i="8"/>
  <c r="AU142" i="8"/>
  <c r="R53" i="11"/>
  <c r="R112" i="11"/>
  <c r="R124" i="11"/>
  <c r="T126" i="7"/>
  <c r="T28" i="8"/>
  <c r="AR78" i="8"/>
  <c r="K81" i="8"/>
  <c r="L81" i="8" s="1"/>
  <c r="AR82" i="8"/>
  <c r="AK90" i="8"/>
  <c r="K94" i="8"/>
  <c r="L94" i="8" s="1"/>
  <c r="AK97" i="8"/>
  <c r="AU128" i="8"/>
  <c r="K130" i="8"/>
  <c r="L130" i="8" s="1"/>
  <c r="K138" i="8"/>
  <c r="L138" i="8" s="1"/>
  <c r="AU139" i="8"/>
  <c r="R63" i="9"/>
  <c r="R81" i="11"/>
  <c r="AU109" i="7"/>
  <c r="K112" i="7"/>
  <c r="L112" i="7" s="1"/>
  <c r="AU113" i="7"/>
  <c r="AU128" i="7"/>
  <c r="K130" i="7"/>
  <c r="L130" i="7" s="1"/>
  <c r="K138" i="7"/>
  <c r="L138" i="7" s="1"/>
  <c r="AU139" i="7"/>
  <c r="T140" i="7"/>
  <c r="T144" i="7"/>
  <c r="AS27" i="8"/>
  <c r="T32" i="8"/>
  <c r="K44" i="8"/>
  <c r="L44" i="8" s="1"/>
  <c r="K60" i="8"/>
  <c r="L60" i="8" s="1"/>
  <c r="AR61" i="8"/>
  <c r="T62" i="8"/>
  <c r="T66" i="8"/>
  <c r="AS78" i="8"/>
  <c r="AS82" i="8"/>
  <c r="AL90" i="8"/>
  <c r="AL97" i="8"/>
  <c r="K105" i="8"/>
  <c r="L105" i="8" s="1"/>
  <c r="AV109" i="8"/>
  <c r="AV113" i="8"/>
  <c r="AU123" i="8"/>
  <c r="K125" i="8"/>
  <c r="L125" i="8" s="1"/>
  <c r="AV128" i="8"/>
  <c r="T129" i="8"/>
  <c r="R122" i="9"/>
  <c r="AQ42" i="11"/>
  <c r="K105" i="7"/>
  <c r="L105" i="7" s="1"/>
  <c r="AV109" i="7"/>
  <c r="AV113" i="7"/>
  <c r="AU123" i="7"/>
  <c r="K125" i="7"/>
  <c r="L125" i="7" s="1"/>
  <c r="T129" i="7"/>
  <c r="K142" i="7"/>
  <c r="L142" i="7" s="1"/>
  <c r="AU143" i="7"/>
  <c r="K146" i="7"/>
  <c r="L146" i="7" s="1"/>
  <c r="T36" i="8"/>
  <c r="T43" i="8"/>
  <c r="T49" i="8"/>
  <c r="K64" i="8"/>
  <c r="L64" i="8" s="1"/>
  <c r="AR65" i="8"/>
  <c r="K68" i="8"/>
  <c r="L68" i="8" s="1"/>
  <c r="K74" i="8"/>
  <c r="L74" i="8" s="1"/>
  <c r="K95" i="8"/>
  <c r="L95" i="8" s="1"/>
  <c r="AK98" i="8"/>
  <c r="AV123" i="8"/>
  <c r="T124" i="8"/>
  <c r="K147" i="8"/>
  <c r="L147" i="8" s="1"/>
  <c r="AU144" i="8"/>
  <c r="AU147" i="8"/>
  <c r="K146" i="8"/>
  <c r="L146" i="8" s="1"/>
  <c r="AU143" i="8"/>
  <c r="AU146" i="8"/>
  <c r="AU136" i="8"/>
  <c r="T124" i="7"/>
  <c r="AU136" i="7"/>
  <c r="AU147" i="7"/>
  <c r="AR58" i="8"/>
  <c r="AR69" i="8"/>
  <c r="AU121" i="8"/>
  <c r="AU131" i="8"/>
  <c r="R143" i="8"/>
  <c r="R36" i="9"/>
  <c r="R66" i="9"/>
  <c r="R108" i="9"/>
  <c r="AU42" i="11"/>
  <c r="R46" i="11"/>
  <c r="AV106" i="7"/>
  <c r="AU121" i="7"/>
  <c r="AU131" i="7"/>
  <c r="T29" i="8"/>
  <c r="K78" i="8"/>
  <c r="L78" i="8" s="1"/>
  <c r="AR79" i="8"/>
  <c r="K82" i="8"/>
  <c r="L82" i="8" s="1"/>
  <c r="AL91" i="8"/>
  <c r="K96" i="8"/>
  <c r="L96" i="8" s="1"/>
  <c r="AV121" i="8"/>
  <c r="AU126" i="8"/>
  <c r="K128" i="8"/>
  <c r="L128" i="8" s="1"/>
  <c r="AV131" i="8"/>
  <c r="T132" i="8"/>
  <c r="K139" i="8"/>
  <c r="L139" i="8" s="1"/>
  <c r="AU140" i="8"/>
  <c r="AU141" i="8"/>
  <c r="K36" i="11"/>
  <c r="L36" i="11" s="1"/>
  <c r="AR33" i="11"/>
  <c r="K32" i="11"/>
  <c r="L32" i="11" s="1"/>
  <c r="AR29" i="11"/>
  <c r="K28" i="11"/>
  <c r="L28" i="11" s="1"/>
  <c r="AR36" i="11"/>
  <c r="K35" i="11"/>
  <c r="L35" i="11" s="1"/>
  <c r="AR32" i="11"/>
  <c r="K31" i="11"/>
  <c r="L31" i="11" s="1"/>
  <c r="AR28" i="11"/>
  <c r="K27" i="11"/>
  <c r="L27" i="11" s="1"/>
  <c r="AR35" i="11"/>
  <c r="K34" i="11"/>
  <c r="L34" i="11" s="1"/>
  <c r="AR31" i="11"/>
  <c r="K30" i="11"/>
  <c r="L30" i="11" s="1"/>
  <c r="AR27" i="11"/>
  <c r="AR34" i="11"/>
  <c r="K33" i="11"/>
  <c r="L33" i="11" s="1"/>
  <c r="AR30" i="11"/>
  <c r="K29" i="11"/>
  <c r="L29" i="11" s="1"/>
  <c r="R47" i="10"/>
  <c r="AU126" i="7"/>
  <c r="K128" i="7"/>
  <c r="L128" i="7" s="1"/>
  <c r="T132" i="7"/>
  <c r="K139" i="7"/>
  <c r="L139" i="7" s="1"/>
  <c r="T141" i="7"/>
  <c r="T33" i="8"/>
  <c r="K61" i="8"/>
  <c r="L61" i="8" s="1"/>
  <c r="T63" i="8"/>
  <c r="AS79" i="8"/>
  <c r="AK92" i="8"/>
  <c r="AK99" i="8"/>
  <c r="AV110" i="8"/>
  <c r="T122" i="8"/>
  <c r="K123" i="8"/>
  <c r="L123" i="8" s="1"/>
  <c r="O121" i="9"/>
  <c r="R121" i="9"/>
  <c r="L26" i="11"/>
  <c r="AR37" i="11"/>
  <c r="R94" i="11"/>
  <c r="AV110" i="7"/>
  <c r="T122" i="7"/>
  <c r="AU140" i="7"/>
  <c r="K143" i="7"/>
  <c r="L143" i="7" s="1"/>
  <c r="T26" i="8"/>
  <c r="AR62" i="8"/>
  <c r="K65" i="8"/>
  <c r="L65" i="8" s="1"/>
  <c r="K90" i="8"/>
  <c r="L90" i="8" s="1"/>
  <c r="AL92" i="8"/>
  <c r="AU129" i="8"/>
  <c r="K136" i="8"/>
  <c r="L136" i="8" s="1"/>
  <c r="T145" i="8"/>
  <c r="T144" i="8"/>
  <c r="T143" i="8"/>
  <c r="O59" i="9"/>
  <c r="P59" i="9" s="1"/>
  <c r="Q59" i="9" s="1"/>
  <c r="S59" i="9" s="1"/>
  <c r="R50" i="11"/>
  <c r="R30" i="10"/>
  <c r="R62" i="10"/>
  <c r="R74" i="10"/>
  <c r="O74" i="10"/>
  <c r="P74" i="10" s="1"/>
  <c r="Q74" i="10" s="1"/>
  <c r="S74" i="10" s="1"/>
  <c r="R109" i="12"/>
  <c r="AR26" i="9"/>
  <c r="T27" i="9"/>
  <c r="AS33" i="9"/>
  <c r="AR37" i="9"/>
  <c r="K43" i="9"/>
  <c r="L43" i="9" s="1"/>
  <c r="K46" i="9"/>
  <c r="L46" i="9" s="1"/>
  <c r="K49" i="9"/>
  <c r="L49" i="9" s="1"/>
  <c r="AS63" i="9"/>
  <c r="AS67" i="9"/>
  <c r="K76" i="9"/>
  <c r="L76" i="9" s="1"/>
  <c r="T78" i="9"/>
  <c r="T82" i="9"/>
  <c r="K92" i="9"/>
  <c r="L92" i="9" s="1"/>
  <c r="AL94" i="9"/>
  <c r="T96" i="9"/>
  <c r="K107" i="9"/>
  <c r="L107" i="9" s="1"/>
  <c r="AU108" i="9"/>
  <c r="T109" i="9"/>
  <c r="T113" i="9"/>
  <c r="AV122" i="9"/>
  <c r="K124" i="9"/>
  <c r="L124" i="9" s="1"/>
  <c r="AV127" i="9"/>
  <c r="T128" i="9"/>
  <c r="K137" i="9"/>
  <c r="L137" i="9" s="1"/>
  <c r="T139" i="9"/>
  <c r="AS37" i="11"/>
  <c r="T51" i="11"/>
  <c r="K59" i="11"/>
  <c r="L59" i="11" s="1"/>
  <c r="AR67" i="11"/>
  <c r="K44" i="10"/>
  <c r="L44" i="10" s="1"/>
  <c r="AU58" i="10"/>
  <c r="R27" i="16"/>
  <c r="AS37" i="9"/>
  <c r="T51" i="9"/>
  <c r="T61" i="9"/>
  <c r="AR77" i="9"/>
  <c r="K80" i="9"/>
  <c r="L80" i="9" s="1"/>
  <c r="AR81" i="9"/>
  <c r="AK95" i="9"/>
  <c r="AV108" i="9"/>
  <c r="K111" i="9"/>
  <c r="L111" i="9" s="1"/>
  <c r="AU112" i="9"/>
  <c r="K115" i="9"/>
  <c r="L115" i="9" s="1"/>
  <c r="T123" i="9"/>
  <c r="AU130" i="9"/>
  <c r="AU138" i="9"/>
  <c r="T143" i="9"/>
  <c r="AR50" i="11"/>
  <c r="AR53" i="11"/>
  <c r="R116" i="11"/>
  <c r="R125" i="11"/>
  <c r="T96" i="10"/>
  <c r="T89" i="10"/>
  <c r="T95" i="10"/>
  <c r="T94" i="10"/>
  <c r="T93" i="10"/>
  <c r="T100" i="10"/>
  <c r="T99" i="10"/>
  <c r="T92" i="10"/>
  <c r="T91" i="10"/>
  <c r="T98" i="10"/>
  <c r="AS35" i="12"/>
  <c r="AS31" i="12"/>
  <c r="AS27" i="12"/>
  <c r="AS34" i="12"/>
  <c r="AS30" i="12"/>
  <c r="AS37" i="12"/>
  <c r="AS26" i="12"/>
  <c r="AS29" i="12"/>
  <c r="AS32" i="12"/>
  <c r="AS28" i="12"/>
  <c r="AS36" i="12"/>
  <c r="AS33" i="12"/>
  <c r="R140" i="12"/>
  <c r="K29" i="9"/>
  <c r="L29" i="9" s="1"/>
  <c r="T31" i="9"/>
  <c r="T35" i="9"/>
  <c r="T45" i="9"/>
  <c r="T48" i="9"/>
  <c r="AR50" i="9"/>
  <c r="AR53" i="9"/>
  <c r="AR60" i="9"/>
  <c r="T65" i="9"/>
  <c r="K73" i="9"/>
  <c r="L73" i="9" s="1"/>
  <c r="AS77" i="9"/>
  <c r="AS81" i="9"/>
  <c r="K84" i="9"/>
  <c r="L84" i="9" s="1"/>
  <c r="AK89" i="9"/>
  <c r="T90" i="9"/>
  <c r="K93" i="9"/>
  <c r="L93" i="9" s="1"/>
  <c r="AL95" i="9"/>
  <c r="T97" i="9"/>
  <c r="K100" i="9"/>
  <c r="L100" i="9" s="1"/>
  <c r="AU105" i="9"/>
  <c r="T106" i="9"/>
  <c r="AV112" i="9"/>
  <c r="AU116" i="9"/>
  <c r="AV130" i="9"/>
  <c r="K132" i="9"/>
  <c r="L132" i="9" s="1"/>
  <c r="T136" i="9"/>
  <c r="AV138" i="9"/>
  <c r="K141" i="9"/>
  <c r="L141" i="9" s="1"/>
  <c r="AU142" i="9"/>
  <c r="K145" i="9"/>
  <c r="L145" i="9" s="1"/>
  <c r="T147" i="9"/>
  <c r="AR47" i="11"/>
  <c r="AS50" i="11"/>
  <c r="AS53" i="11"/>
  <c r="R137" i="11"/>
  <c r="R146" i="11"/>
  <c r="R64" i="10"/>
  <c r="T114" i="10"/>
  <c r="T110" i="10"/>
  <c r="T113" i="10"/>
  <c r="T116" i="10"/>
  <c r="T115" i="10"/>
  <c r="T109" i="10"/>
  <c r="T105" i="10"/>
  <c r="T111" i="10"/>
  <c r="T108" i="10"/>
  <c r="T107" i="10"/>
  <c r="AS30" i="9"/>
  <c r="AS34" i="9"/>
  <c r="K37" i="9"/>
  <c r="L37" i="9" s="1"/>
  <c r="AS47" i="9"/>
  <c r="AS64" i="9"/>
  <c r="AR68" i="9"/>
  <c r="K77" i="9"/>
  <c r="L77" i="9" s="1"/>
  <c r="R84" i="10"/>
  <c r="R129" i="10"/>
  <c r="AR27" i="9"/>
  <c r="T28" i="9"/>
  <c r="K50" i="9"/>
  <c r="L50" i="9" s="1"/>
  <c r="K53" i="9"/>
  <c r="L53" i="9" s="1"/>
  <c r="AS68" i="9"/>
  <c r="AR78" i="9"/>
  <c r="K81" i="9"/>
  <c r="L81" i="9" s="1"/>
  <c r="AR82" i="9"/>
  <c r="T83" i="9"/>
  <c r="AK90" i="9"/>
  <c r="T91" i="9"/>
  <c r="K94" i="9"/>
  <c r="L94" i="9" s="1"/>
  <c r="AK97" i="9"/>
  <c r="AU109" i="9"/>
  <c r="K112" i="9"/>
  <c r="L112" i="9" s="1"/>
  <c r="AU113" i="9"/>
  <c r="AU128" i="9"/>
  <c r="K130" i="9"/>
  <c r="L130" i="9" s="1"/>
  <c r="K138" i="9"/>
  <c r="L138" i="9" s="1"/>
  <c r="AU139" i="9"/>
  <c r="T140" i="9"/>
  <c r="T144" i="9"/>
  <c r="K44" i="11"/>
  <c r="L44" i="11" s="1"/>
  <c r="K47" i="11"/>
  <c r="L47" i="11" s="1"/>
  <c r="T59" i="11"/>
  <c r="T66" i="11"/>
  <c r="R59" i="10"/>
  <c r="R61" i="10"/>
  <c r="AS84" i="10"/>
  <c r="AS73" i="10"/>
  <c r="AS80" i="10"/>
  <c r="AS76" i="10"/>
  <c r="AS83" i="10"/>
  <c r="AS79" i="10"/>
  <c r="AS75" i="10"/>
  <c r="AS74" i="10"/>
  <c r="AS81" i="10"/>
  <c r="T106" i="10"/>
  <c r="K30" i="9"/>
  <c r="L30" i="9" s="1"/>
  <c r="T32" i="9"/>
  <c r="K44" i="9"/>
  <c r="L44" i="9" s="1"/>
  <c r="K47" i="9"/>
  <c r="L47" i="9" s="1"/>
  <c r="K60" i="9"/>
  <c r="L60" i="9" s="1"/>
  <c r="AR61" i="9"/>
  <c r="T62" i="9"/>
  <c r="T66" i="9"/>
  <c r="AS78" i="9"/>
  <c r="AS82" i="9"/>
  <c r="AL97" i="9"/>
  <c r="AV109" i="9"/>
  <c r="AV113" i="9"/>
  <c r="K116" i="9"/>
  <c r="L116" i="9" s="1"/>
  <c r="AU123" i="9"/>
  <c r="K125" i="9"/>
  <c r="L125" i="9" s="1"/>
  <c r="AV128" i="9"/>
  <c r="T129" i="9"/>
  <c r="AV139" i="9"/>
  <c r="K142" i="9"/>
  <c r="L142" i="9" s="1"/>
  <c r="AU143" i="9"/>
  <c r="K146" i="9"/>
  <c r="L146" i="9" s="1"/>
  <c r="T49" i="11"/>
  <c r="AR51" i="11"/>
  <c r="T52" i="11"/>
  <c r="L115" i="11"/>
  <c r="L100" i="10"/>
  <c r="S121" i="10"/>
  <c r="U121" i="10" s="1"/>
  <c r="AT121" i="10" s="1"/>
  <c r="AR31" i="9"/>
  <c r="K34" i="9"/>
  <c r="L34" i="9" s="1"/>
  <c r="AR35" i="9"/>
  <c r="T36" i="9"/>
  <c r="T49" i="9"/>
  <c r="AR51" i="9"/>
  <c r="T52" i="9"/>
  <c r="AS61" i="9"/>
  <c r="K64" i="9"/>
  <c r="L64" i="9" s="1"/>
  <c r="AR65" i="9"/>
  <c r="K68" i="9"/>
  <c r="L68" i="9" s="1"/>
  <c r="K74" i="9"/>
  <c r="L74" i="9" s="1"/>
  <c r="K95" i="9"/>
  <c r="L95" i="9" s="1"/>
  <c r="AK98" i="9"/>
  <c r="AU136" i="9"/>
  <c r="AU147" i="9"/>
  <c r="K69" i="11"/>
  <c r="L69" i="11" s="1"/>
  <c r="AR66" i="11"/>
  <c r="K65" i="11"/>
  <c r="L65" i="11" s="1"/>
  <c r="AR62" i="11"/>
  <c r="K61" i="11"/>
  <c r="L61" i="11" s="1"/>
  <c r="AR69" i="11"/>
  <c r="K68" i="11"/>
  <c r="L68" i="11" s="1"/>
  <c r="AR65" i="11"/>
  <c r="K64" i="11"/>
  <c r="L64" i="11" s="1"/>
  <c r="AR68" i="11"/>
  <c r="K67" i="11"/>
  <c r="L67" i="11" s="1"/>
  <c r="AR64" i="11"/>
  <c r="K63" i="11"/>
  <c r="L63" i="11" s="1"/>
  <c r="AR60" i="11"/>
  <c r="AR58" i="11"/>
  <c r="R105" i="11"/>
  <c r="O105" i="11"/>
  <c r="P105" i="11" s="1"/>
  <c r="Q105" i="11" s="1"/>
  <c r="S105" i="11" s="1"/>
  <c r="U105" i="11" s="1"/>
  <c r="AT105" i="11" s="1"/>
  <c r="R68" i="10"/>
  <c r="AS31" i="9"/>
  <c r="AS35" i="9"/>
  <c r="AR45" i="9"/>
  <c r="T46" i="9"/>
  <c r="AR48" i="9"/>
  <c r="AS51" i="9"/>
  <c r="AR58" i="9"/>
  <c r="AU58" i="9" s="1"/>
  <c r="T59" i="9"/>
  <c r="AS65" i="9"/>
  <c r="AR69" i="9"/>
  <c r="AR75" i="9"/>
  <c r="T80" i="9"/>
  <c r="K89" i="9"/>
  <c r="L89" i="9" s="1"/>
  <c r="AK91" i="9"/>
  <c r="AL98" i="9"/>
  <c r="O105" i="9"/>
  <c r="P105" i="9" s="1"/>
  <c r="Q105" i="9" s="1"/>
  <c r="S105" i="9" s="1"/>
  <c r="AV106" i="9"/>
  <c r="K109" i="9"/>
  <c r="L109" i="9" s="1"/>
  <c r="T111" i="9"/>
  <c r="AU121" i="9"/>
  <c r="AU131" i="9"/>
  <c r="AV147" i="9"/>
  <c r="AS45" i="11"/>
  <c r="AS48" i="11"/>
  <c r="T96" i="11"/>
  <c r="T95" i="11"/>
  <c r="T94" i="11"/>
  <c r="T93" i="11"/>
  <c r="T100" i="11"/>
  <c r="T99" i="11"/>
  <c r="T92" i="11"/>
  <c r="T98" i="11"/>
  <c r="T97" i="11"/>
  <c r="T90" i="11"/>
  <c r="L99" i="11"/>
  <c r="L111" i="11"/>
  <c r="R126" i="11"/>
  <c r="R136" i="11"/>
  <c r="O136" i="11"/>
  <c r="T112" i="10"/>
  <c r="K27" i="9"/>
  <c r="L27" i="9" s="1"/>
  <c r="T29" i="9"/>
  <c r="AS45" i="9"/>
  <c r="AS48" i="9"/>
  <c r="AS69" i="9"/>
  <c r="T73" i="9"/>
  <c r="AS75" i="9"/>
  <c r="K78" i="9"/>
  <c r="L78" i="9" s="1"/>
  <c r="AR79" i="9"/>
  <c r="K82" i="9"/>
  <c r="L82" i="9" s="1"/>
  <c r="T84" i="9"/>
  <c r="AL91" i="9"/>
  <c r="K96" i="9"/>
  <c r="L96" i="9" s="1"/>
  <c r="T100" i="9"/>
  <c r="AU110" i="9"/>
  <c r="K113" i="9"/>
  <c r="L113" i="9" s="1"/>
  <c r="AU114" i="9"/>
  <c r="T115" i="9"/>
  <c r="AU126" i="9"/>
  <c r="K128" i="9"/>
  <c r="L128" i="9" s="1"/>
  <c r="AV131" i="9"/>
  <c r="T132" i="9"/>
  <c r="K139" i="9"/>
  <c r="L139" i="9" s="1"/>
  <c r="T141" i="9"/>
  <c r="T145" i="9"/>
  <c r="K51" i="11"/>
  <c r="L51" i="11" s="1"/>
  <c r="R80" i="11"/>
  <c r="R34" i="10"/>
  <c r="L91" i="10"/>
  <c r="T97" i="10"/>
  <c r="AR28" i="9"/>
  <c r="T33" i="9"/>
  <c r="K42" i="9"/>
  <c r="L42" i="9" s="1"/>
  <c r="K51" i="9"/>
  <c r="L51" i="9" s="1"/>
  <c r="K61" i="9"/>
  <c r="L61" i="9" s="1"/>
  <c r="T63" i="9"/>
  <c r="T67" i="9"/>
  <c r="AS79" i="9"/>
  <c r="AR83" i="9"/>
  <c r="AK92" i="9"/>
  <c r="T93" i="9"/>
  <c r="AK99" i="9"/>
  <c r="AV110" i="9"/>
  <c r="AV114" i="9"/>
  <c r="T122" i="9"/>
  <c r="K123" i="9"/>
  <c r="L123" i="9" s="1"/>
  <c r="AV126" i="9"/>
  <c r="T127" i="9"/>
  <c r="AU140" i="9"/>
  <c r="K143" i="9"/>
  <c r="L143" i="9" s="1"/>
  <c r="AU144" i="9"/>
  <c r="AS28" i="11"/>
  <c r="K45" i="11"/>
  <c r="L45" i="11" s="1"/>
  <c r="K48" i="11"/>
  <c r="L48" i="11" s="1"/>
  <c r="AR59" i="11"/>
  <c r="AR61" i="11"/>
  <c r="AV127" i="11"/>
  <c r="AV122" i="11"/>
  <c r="AV132" i="11"/>
  <c r="AV124" i="11"/>
  <c r="AV129" i="11"/>
  <c r="AV126" i="11"/>
  <c r="AV131" i="11"/>
  <c r="AV121" i="11"/>
  <c r="AV123" i="11"/>
  <c r="AV125" i="11"/>
  <c r="AV130" i="11"/>
  <c r="K49" i="10"/>
  <c r="L49" i="10" s="1"/>
  <c r="K46" i="10"/>
  <c r="L46" i="10" s="1"/>
  <c r="K43" i="10"/>
  <c r="L43" i="10" s="1"/>
  <c r="K52" i="10"/>
  <c r="L52" i="10" s="1"/>
  <c r="AR46" i="10"/>
  <c r="AR52" i="10"/>
  <c r="AR49" i="10"/>
  <c r="AR43" i="10"/>
  <c r="K48" i="10"/>
  <c r="L48" i="10" s="1"/>
  <c r="K45" i="10"/>
  <c r="L45" i="10" s="1"/>
  <c r="K51" i="10"/>
  <c r="L51" i="10" s="1"/>
  <c r="K42" i="10"/>
  <c r="L42" i="10" s="1"/>
  <c r="AR48" i="10"/>
  <c r="AR45" i="10"/>
  <c r="K53" i="10"/>
  <c r="L53" i="10" s="1"/>
  <c r="K50" i="10"/>
  <c r="L50" i="10" s="1"/>
  <c r="AR47" i="10"/>
  <c r="AR44" i="10"/>
  <c r="R58" i="10"/>
  <c r="O58" i="10"/>
  <c r="P58" i="10" s="1"/>
  <c r="Q58" i="10" s="1"/>
  <c r="S58" i="10" s="1"/>
  <c r="U58" i="10" s="1"/>
  <c r="AQ58" i="10" s="1"/>
  <c r="K116" i="10"/>
  <c r="L116" i="10" s="1"/>
  <c r="AU113" i="10"/>
  <c r="K112" i="10"/>
  <c r="L112" i="10" s="1"/>
  <c r="AU116" i="10"/>
  <c r="AU115" i="10"/>
  <c r="K114" i="10"/>
  <c r="L114" i="10" s="1"/>
  <c r="AU111" i="10"/>
  <c r="AU114" i="10"/>
  <c r="K113" i="10"/>
  <c r="L113" i="10" s="1"/>
  <c r="AU110" i="10"/>
  <c r="AU108" i="10"/>
  <c r="K107" i="10"/>
  <c r="L107" i="10" s="1"/>
  <c r="K115" i="10"/>
  <c r="L115" i="10" s="1"/>
  <c r="AU107" i="10"/>
  <c r="K110" i="10"/>
  <c r="L110" i="10" s="1"/>
  <c r="K106" i="10"/>
  <c r="L106" i="10" s="1"/>
  <c r="K111" i="10"/>
  <c r="L111" i="10" s="1"/>
  <c r="K109" i="10"/>
  <c r="L109" i="10" s="1"/>
  <c r="AU106" i="10"/>
  <c r="AU112" i="10"/>
  <c r="AU109" i="10"/>
  <c r="K108" i="10"/>
  <c r="L108" i="10" s="1"/>
  <c r="T26" i="9"/>
  <c r="AS28" i="9"/>
  <c r="K31" i="9"/>
  <c r="L31" i="9" s="1"/>
  <c r="AR32" i="9"/>
  <c r="K35" i="9"/>
  <c r="L35" i="9" s="1"/>
  <c r="T37" i="9"/>
  <c r="K45" i="9"/>
  <c r="L45" i="9" s="1"/>
  <c r="K48" i="9"/>
  <c r="L48" i="9" s="1"/>
  <c r="AR62" i="9"/>
  <c r="K65" i="9"/>
  <c r="L65" i="9" s="1"/>
  <c r="AR66" i="9"/>
  <c r="AS83" i="9"/>
  <c r="K90" i="9"/>
  <c r="L90" i="9" s="1"/>
  <c r="AL92" i="9"/>
  <c r="K97" i="9"/>
  <c r="L97" i="9" s="1"/>
  <c r="AL99" i="9"/>
  <c r="K106" i="9"/>
  <c r="L106" i="9" s="1"/>
  <c r="T108" i="9"/>
  <c r="AU129" i="9"/>
  <c r="K131" i="9"/>
  <c r="L131" i="9" s="1"/>
  <c r="K136" i="9"/>
  <c r="L136" i="9" s="1"/>
  <c r="AV140" i="9"/>
  <c r="K147" i="9"/>
  <c r="L147" i="9" s="1"/>
  <c r="AS32" i="11"/>
  <c r="T50" i="11"/>
  <c r="T53" i="11"/>
  <c r="K58" i="11"/>
  <c r="L58" i="11" s="1"/>
  <c r="T64" i="11"/>
  <c r="T67" i="11"/>
  <c r="T63" i="11"/>
  <c r="T69" i="11"/>
  <c r="T65" i="11"/>
  <c r="R140" i="11"/>
  <c r="T82" i="10"/>
  <c r="T78" i="10"/>
  <c r="T74" i="10"/>
  <c r="T81" i="10"/>
  <c r="T77" i="10"/>
  <c r="T84" i="10"/>
  <c r="T73" i="10"/>
  <c r="U73" i="10" s="1"/>
  <c r="AQ73" i="10" s="1"/>
  <c r="T80" i="10"/>
  <c r="T83" i="10"/>
  <c r="T79" i="10"/>
  <c r="T75" i="10"/>
  <c r="AS77" i="10"/>
  <c r="AS82" i="10"/>
  <c r="R96" i="12"/>
  <c r="AS32" i="9"/>
  <c r="AR36" i="9"/>
  <c r="T50" i="9"/>
  <c r="T53" i="9"/>
  <c r="AS62" i="9"/>
  <c r="K69" i="9"/>
  <c r="L69" i="9" s="1"/>
  <c r="K75" i="9"/>
  <c r="L75" i="9" s="1"/>
  <c r="AR76" i="9"/>
  <c r="T77" i="9"/>
  <c r="T81" i="9"/>
  <c r="T94" i="9"/>
  <c r="AK100" i="9"/>
  <c r="AU107" i="9"/>
  <c r="T112" i="9"/>
  <c r="AU124" i="9"/>
  <c r="AV129" i="9"/>
  <c r="T130" i="9"/>
  <c r="AU137" i="9"/>
  <c r="T138" i="9"/>
  <c r="AS36" i="11"/>
  <c r="AR43" i="11"/>
  <c r="T44" i="11"/>
  <c r="AR49" i="11"/>
  <c r="AR52" i="11"/>
  <c r="R29" i="10"/>
  <c r="K105" i="10"/>
  <c r="L105" i="10" s="1"/>
  <c r="R145" i="12"/>
  <c r="AR43" i="9"/>
  <c r="T44" i="9"/>
  <c r="AR49" i="9"/>
  <c r="AR52" i="9"/>
  <c r="T60" i="9"/>
  <c r="AS76" i="9"/>
  <c r="K79" i="9"/>
  <c r="L79" i="9" s="1"/>
  <c r="AR80" i="9"/>
  <c r="K83" i="9"/>
  <c r="L83" i="9" s="1"/>
  <c r="AK93" i="9"/>
  <c r="K98" i="9"/>
  <c r="L98" i="9" s="1"/>
  <c r="AL100" i="9"/>
  <c r="T105" i="9"/>
  <c r="AV107" i="9"/>
  <c r="K110" i="9"/>
  <c r="L110" i="9" s="1"/>
  <c r="AU111" i="9"/>
  <c r="K114" i="9"/>
  <c r="L114" i="9" s="1"/>
  <c r="K126" i="9"/>
  <c r="L126" i="9" s="1"/>
  <c r="K140" i="9"/>
  <c r="L140" i="9" s="1"/>
  <c r="T142" i="9"/>
  <c r="AS43" i="11"/>
  <c r="AU43" i="11" s="1"/>
  <c r="AR46" i="11"/>
  <c r="AS49" i="11"/>
  <c r="AS52" i="11"/>
  <c r="R130" i="11"/>
  <c r="K28" i="9"/>
  <c r="L28" i="9" s="1"/>
  <c r="T30" i="9"/>
  <c r="AS49" i="9"/>
  <c r="AR73" i="9"/>
  <c r="AU141" i="9"/>
  <c r="K144" i="9"/>
  <c r="L144" i="9" s="1"/>
  <c r="AS67" i="11"/>
  <c r="AS63" i="11"/>
  <c r="AS66" i="11"/>
  <c r="AS62" i="11"/>
  <c r="AS69" i="11"/>
  <c r="AS65" i="11"/>
  <c r="AS61" i="11"/>
  <c r="AS64" i="11"/>
  <c r="AS60" i="11"/>
  <c r="AR63" i="11"/>
  <c r="T113" i="11"/>
  <c r="T109" i="11"/>
  <c r="T116" i="11"/>
  <c r="T105" i="11"/>
  <c r="T112" i="11"/>
  <c r="T108" i="11"/>
  <c r="T115" i="11"/>
  <c r="T111" i="11"/>
  <c r="T107" i="11"/>
  <c r="T114" i="11"/>
  <c r="T110" i="11"/>
  <c r="T106" i="11"/>
  <c r="AV128" i="11"/>
  <c r="R142" i="11"/>
  <c r="R60" i="10"/>
  <c r="L92" i="10"/>
  <c r="K73" i="11"/>
  <c r="L73" i="11" s="1"/>
  <c r="AS77" i="11"/>
  <c r="AS81" i="11"/>
  <c r="K84" i="11"/>
  <c r="L84" i="11" s="1"/>
  <c r="AK89" i="11"/>
  <c r="K93" i="11"/>
  <c r="L93" i="11" s="1"/>
  <c r="AL95" i="11"/>
  <c r="K100" i="11"/>
  <c r="L100" i="11" s="1"/>
  <c r="AU105" i="11"/>
  <c r="AV112" i="11"/>
  <c r="AU116" i="11"/>
  <c r="K132" i="11"/>
  <c r="L132" i="11" s="1"/>
  <c r="T136" i="11"/>
  <c r="AV138" i="11"/>
  <c r="K141" i="11"/>
  <c r="L141" i="11" s="1"/>
  <c r="AU142" i="11"/>
  <c r="K145" i="11"/>
  <c r="L145" i="11" s="1"/>
  <c r="T147" i="11"/>
  <c r="AR30" i="10"/>
  <c r="K33" i="10"/>
  <c r="L33" i="10" s="1"/>
  <c r="AR34" i="10"/>
  <c r="AS50" i="10"/>
  <c r="AS53" i="10"/>
  <c r="T58" i="10"/>
  <c r="AS60" i="10"/>
  <c r="K63" i="10"/>
  <c r="L63" i="10" s="1"/>
  <c r="AR64" i="10"/>
  <c r="K67" i="10"/>
  <c r="L67" i="10" s="1"/>
  <c r="T69" i="10"/>
  <c r="AR74" i="10"/>
  <c r="AK96" i="10"/>
  <c r="AV115" i="10"/>
  <c r="R49" i="12"/>
  <c r="P89" i="12"/>
  <c r="Q89" i="12" s="1"/>
  <c r="R65" i="13"/>
  <c r="AR74" i="11"/>
  <c r="T75" i="11"/>
  <c r="AK96" i="11"/>
  <c r="AV116" i="11"/>
  <c r="K122" i="11"/>
  <c r="L122" i="11" s="1"/>
  <c r="AU125" i="11"/>
  <c r="K127" i="11"/>
  <c r="L127" i="11" s="1"/>
  <c r="T131" i="11"/>
  <c r="AV142" i="11"/>
  <c r="AU146" i="11"/>
  <c r="K26" i="10"/>
  <c r="L26" i="10" s="1"/>
  <c r="AS34" i="10"/>
  <c r="K37" i="10"/>
  <c r="L37" i="10" s="1"/>
  <c r="AS47" i="10"/>
  <c r="AS64" i="10"/>
  <c r="AR68" i="10"/>
  <c r="K77" i="10"/>
  <c r="L77" i="10" s="1"/>
  <c r="AL96" i="10"/>
  <c r="AV110" i="10"/>
  <c r="AR35" i="12"/>
  <c r="K34" i="12"/>
  <c r="L34" i="12" s="1"/>
  <c r="AR31" i="12"/>
  <c r="K30" i="12"/>
  <c r="L30" i="12" s="1"/>
  <c r="AR27" i="12"/>
  <c r="K37" i="12"/>
  <c r="L37" i="12" s="1"/>
  <c r="K26" i="12"/>
  <c r="L26" i="12" s="1"/>
  <c r="AR34" i="12"/>
  <c r="K33" i="12"/>
  <c r="L33" i="12" s="1"/>
  <c r="AR30" i="12"/>
  <c r="K29" i="12"/>
  <c r="L29" i="12" s="1"/>
  <c r="AR37" i="12"/>
  <c r="K36" i="12"/>
  <c r="L36" i="12" s="1"/>
  <c r="AR33" i="12"/>
  <c r="K32" i="12"/>
  <c r="L32" i="12" s="1"/>
  <c r="AR29" i="12"/>
  <c r="K28" i="12"/>
  <c r="L28" i="12" s="1"/>
  <c r="AR36" i="12"/>
  <c r="K35" i="12"/>
  <c r="L35" i="12" s="1"/>
  <c r="AR32" i="12"/>
  <c r="K31" i="12"/>
  <c r="L31" i="12" s="1"/>
  <c r="AR28" i="12"/>
  <c r="R89" i="12"/>
  <c r="R107" i="12"/>
  <c r="O136" i="12"/>
  <c r="R48" i="14"/>
  <c r="K77" i="11"/>
  <c r="L77" i="11" s="1"/>
  <c r="T79" i="11"/>
  <c r="AL96" i="11"/>
  <c r="K108" i="11"/>
  <c r="L108" i="11" s="1"/>
  <c r="T126" i="11"/>
  <c r="AV146" i="11"/>
  <c r="AR27" i="10"/>
  <c r="T28" i="10"/>
  <c r="AS68" i="10"/>
  <c r="AR78" i="10"/>
  <c r="K81" i="10"/>
  <c r="L81" i="10" s="1"/>
  <c r="AR82" i="10"/>
  <c r="AK90" i="10"/>
  <c r="K94" i="10"/>
  <c r="L94" i="10" s="1"/>
  <c r="AK97" i="10"/>
  <c r="R99" i="12"/>
  <c r="R32" i="13"/>
  <c r="K95" i="10"/>
  <c r="L95" i="10" s="1"/>
  <c r="AK98" i="10"/>
  <c r="AX121" i="10"/>
  <c r="R139" i="10"/>
  <c r="R61" i="12"/>
  <c r="R92" i="12"/>
  <c r="R114" i="12"/>
  <c r="K74" i="11"/>
  <c r="L74" i="11" s="1"/>
  <c r="T76" i="11"/>
  <c r="K95" i="11"/>
  <c r="L95" i="11" s="1"/>
  <c r="AK98" i="11"/>
  <c r="AU106" i="11"/>
  <c r="T124" i="11"/>
  <c r="AU136" i="11"/>
  <c r="T137" i="11"/>
  <c r="AV143" i="11"/>
  <c r="AU147" i="11"/>
  <c r="AS31" i="10"/>
  <c r="AS35" i="10"/>
  <c r="AS42" i="10"/>
  <c r="T46" i="10"/>
  <c r="AS51" i="10"/>
  <c r="AR58" i="10"/>
  <c r="T59" i="10"/>
  <c r="AS65" i="10"/>
  <c r="AR69" i="10"/>
  <c r="AR75" i="10"/>
  <c r="K89" i="10"/>
  <c r="L89" i="10" s="1"/>
  <c r="AK91" i="10"/>
  <c r="AL98" i="10"/>
  <c r="R97" i="12"/>
  <c r="R132" i="12"/>
  <c r="R51" i="13"/>
  <c r="R48" i="13"/>
  <c r="AR75" i="11"/>
  <c r="T80" i="11"/>
  <c r="K89" i="11"/>
  <c r="L89" i="11" s="1"/>
  <c r="AK91" i="11"/>
  <c r="AL98" i="11"/>
  <c r="AV106" i="11"/>
  <c r="K109" i="11"/>
  <c r="L109" i="11" s="1"/>
  <c r="AU121" i="11"/>
  <c r="AU131" i="11"/>
  <c r="AV147" i="11"/>
  <c r="K27" i="10"/>
  <c r="L27" i="10" s="1"/>
  <c r="T29" i="10"/>
  <c r="AS45" i="10"/>
  <c r="AS48" i="10"/>
  <c r="AS69" i="10"/>
  <c r="K78" i="10"/>
  <c r="L78" i="10" s="1"/>
  <c r="AR79" i="10"/>
  <c r="K82" i="10"/>
  <c r="L82" i="10" s="1"/>
  <c r="AL91" i="10"/>
  <c r="K96" i="10"/>
  <c r="L96" i="10" s="1"/>
  <c r="R46" i="12"/>
  <c r="R78" i="12"/>
  <c r="R82" i="12"/>
  <c r="R110" i="12"/>
  <c r="R141" i="12"/>
  <c r="R97" i="13"/>
  <c r="K78" i="11"/>
  <c r="L78" i="11" s="1"/>
  <c r="AR79" i="11"/>
  <c r="K82" i="11"/>
  <c r="L82" i="11" s="1"/>
  <c r="T84" i="11"/>
  <c r="AL91" i="11"/>
  <c r="K96" i="11"/>
  <c r="L96" i="11" s="1"/>
  <c r="AU110" i="11"/>
  <c r="K113" i="11"/>
  <c r="L113" i="11" s="1"/>
  <c r="AU114" i="11"/>
  <c r="AU126" i="11"/>
  <c r="K128" i="11"/>
  <c r="L128" i="11" s="1"/>
  <c r="T132" i="11"/>
  <c r="K139" i="11"/>
  <c r="L139" i="11" s="1"/>
  <c r="T141" i="11"/>
  <c r="T145" i="11"/>
  <c r="AR28" i="10"/>
  <c r="T33" i="10"/>
  <c r="T63" i="10"/>
  <c r="T67" i="10"/>
  <c r="AR83" i="10"/>
  <c r="AK92" i="10"/>
  <c r="AK99" i="10"/>
  <c r="R76" i="12"/>
  <c r="R84" i="12"/>
  <c r="R90" i="12"/>
  <c r="R123" i="13"/>
  <c r="AS79" i="11"/>
  <c r="AR83" i="11"/>
  <c r="AK92" i="11"/>
  <c r="AK99" i="11"/>
  <c r="AV110" i="11"/>
  <c r="AV114" i="11"/>
  <c r="T122" i="11"/>
  <c r="K123" i="11"/>
  <c r="L123" i="11" s="1"/>
  <c r="T127" i="11"/>
  <c r="AU140" i="11"/>
  <c r="K143" i="11"/>
  <c r="L143" i="11" s="1"/>
  <c r="AU144" i="11"/>
  <c r="T26" i="10"/>
  <c r="AS28" i="10"/>
  <c r="K31" i="10"/>
  <c r="L31" i="10" s="1"/>
  <c r="AR32" i="10"/>
  <c r="K35" i="10"/>
  <c r="L35" i="10" s="1"/>
  <c r="AR62" i="10"/>
  <c r="K65" i="10"/>
  <c r="L65" i="10" s="1"/>
  <c r="AR66" i="10"/>
  <c r="K90" i="10"/>
  <c r="L90" i="10" s="1"/>
  <c r="AL92" i="10"/>
  <c r="K97" i="10"/>
  <c r="L97" i="10" s="1"/>
  <c r="AL99" i="10"/>
  <c r="AV113" i="10"/>
  <c r="AV116" i="10"/>
  <c r="AV112" i="10"/>
  <c r="AV111" i="10"/>
  <c r="AV114" i="10"/>
  <c r="AR26" i="12"/>
  <c r="O90" i="12"/>
  <c r="P90" i="12" s="1"/>
  <c r="Q90" i="12" s="1"/>
  <c r="R95" i="12"/>
  <c r="R139" i="12"/>
  <c r="R90" i="13"/>
  <c r="AV114" i="13"/>
  <c r="AV110" i="13"/>
  <c r="AV106" i="13"/>
  <c r="AV113" i="13"/>
  <c r="AV109" i="13"/>
  <c r="AV116" i="13"/>
  <c r="AV105" i="13"/>
  <c r="AV112" i="13"/>
  <c r="AV108" i="13"/>
  <c r="AV111" i="13"/>
  <c r="AV107" i="13"/>
  <c r="AV115" i="13"/>
  <c r="AS83" i="11"/>
  <c r="K90" i="11"/>
  <c r="L90" i="11" s="1"/>
  <c r="AL92" i="11"/>
  <c r="K97" i="11"/>
  <c r="L97" i="11" s="1"/>
  <c r="AL99" i="11"/>
  <c r="K106" i="11"/>
  <c r="L106" i="11" s="1"/>
  <c r="AU129" i="11"/>
  <c r="K131" i="11"/>
  <c r="L131" i="11" s="1"/>
  <c r="AV140" i="11"/>
  <c r="K147" i="11"/>
  <c r="L147" i="11" s="1"/>
  <c r="AR36" i="10"/>
  <c r="T50" i="10"/>
  <c r="T53" i="10"/>
  <c r="AS62" i="10"/>
  <c r="K69" i="10"/>
  <c r="L69" i="10" s="1"/>
  <c r="K75" i="10"/>
  <c r="L75" i="10" s="1"/>
  <c r="AR76" i="10"/>
  <c r="AK100" i="10"/>
  <c r="R121" i="12"/>
  <c r="O121" i="12"/>
  <c r="P121" i="12" s="1"/>
  <c r="Q121" i="12" s="1"/>
  <c r="R124" i="12"/>
  <c r="R137" i="12"/>
  <c r="R58" i="14"/>
  <c r="O58" i="14"/>
  <c r="P58" i="14" s="1"/>
  <c r="Q58" i="14" s="1"/>
  <c r="S58" i="14" s="1"/>
  <c r="R82" i="16"/>
  <c r="K75" i="11"/>
  <c r="L75" i="11" s="1"/>
  <c r="AR76" i="11"/>
  <c r="T77" i="11"/>
  <c r="T81" i="11"/>
  <c r="AK100" i="11"/>
  <c r="AU107" i="11"/>
  <c r="K121" i="11"/>
  <c r="L121" i="11" s="1"/>
  <c r="AU124" i="11"/>
  <c r="T130" i="11"/>
  <c r="AU137" i="11"/>
  <c r="T138" i="11"/>
  <c r="AS36" i="10"/>
  <c r="T44" i="10"/>
  <c r="T47" i="10"/>
  <c r="AR59" i="10"/>
  <c r="T60" i="10"/>
  <c r="K79" i="10"/>
  <c r="L79" i="10" s="1"/>
  <c r="AR80" i="10"/>
  <c r="K83" i="10"/>
  <c r="L83" i="10" s="1"/>
  <c r="AK93" i="10"/>
  <c r="K98" i="10"/>
  <c r="L98" i="10" s="1"/>
  <c r="AV107" i="10"/>
  <c r="R100" i="12"/>
  <c r="R131" i="12"/>
  <c r="K79" i="11"/>
  <c r="L79" i="11" s="1"/>
  <c r="AR80" i="11"/>
  <c r="K83" i="11"/>
  <c r="L83" i="11" s="1"/>
  <c r="AK93" i="11"/>
  <c r="K98" i="11"/>
  <c r="L98" i="11" s="1"/>
  <c r="AL100" i="11"/>
  <c r="K110" i="11"/>
  <c r="L110" i="11" s="1"/>
  <c r="AU111" i="11"/>
  <c r="K114" i="11"/>
  <c r="L114" i="11" s="1"/>
  <c r="K28" i="10"/>
  <c r="L28" i="10" s="1"/>
  <c r="AR29" i="10"/>
  <c r="AR73" i="10"/>
  <c r="AU73" i="10" s="1"/>
  <c r="AR84" i="10"/>
  <c r="R138" i="10"/>
  <c r="R60" i="12"/>
  <c r="AL98" i="12"/>
  <c r="AL97" i="12"/>
  <c r="AL90" i="12"/>
  <c r="AL96" i="12"/>
  <c r="AL89" i="12"/>
  <c r="AL95" i="12"/>
  <c r="AL94" i="12"/>
  <c r="AL93" i="12"/>
  <c r="AL99" i="12"/>
  <c r="AL92" i="12"/>
  <c r="R98" i="12"/>
  <c r="R126" i="12"/>
  <c r="AR73" i="11"/>
  <c r="AR84" i="11"/>
  <c r="K91" i="11"/>
  <c r="L91" i="11" s="1"/>
  <c r="AL93" i="11"/>
  <c r="AU115" i="11"/>
  <c r="T125" i="11"/>
  <c r="AU132" i="11"/>
  <c r="AU141" i="11"/>
  <c r="K144" i="11"/>
  <c r="L144" i="11" s="1"/>
  <c r="AU145" i="11"/>
  <c r="T146" i="11"/>
  <c r="AS29" i="10"/>
  <c r="K32" i="10"/>
  <c r="L32" i="10" s="1"/>
  <c r="AR33" i="10"/>
  <c r="K36" i="10"/>
  <c r="L36" i="10" s="1"/>
  <c r="AR63" i="10"/>
  <c r="K66" i="10"/>
  <c r="L66" i="10" s="1"/>
  <c r="T68" i="10"/>
  <c r="AK94" i="10"/>
  <c r="K99" i="10"/>
  <c r="L99" i="10" s="1"/>
  <c r="K125" i="10"/>
  <c r="L125" i="10" s="1"/>
  <c r="AU123" i="10"/>
  <c r="K130" i="10"/>
  <c r="L130" i="10" s="1"/>
  <c r="AU128" i="10"/>
  <c r="K127" i="10"/>
  <c r="L127" i="10" s="1"/>
  <c r="AU125" i="10"/>
  <c r="K122" i="10"/>
  <c r="L122" i="10" s="1"/>
  <c r="K132" i="10"/>
  <c r="L132" i="10" s="1"/>
  <c r="K124" i="10"/>
  <c r="L124" i="10" s="1"/>
  <c r="AU132" i="10"/>
  <c r="K126" i="10"/>
  <c r="L126" i="10" s="1"/>
  <c r="K131" i="10"/>
  <c r="L131" i="10" s="1"/>
  <c r="AU129" i="10"/>
  <c r="K123" i="10"/>
  <c r="L123" i="10" s="1"/>
  <c r="K128" i="10"/>
  <c r="L128" i="10" s="1"/>
  <c r="AU126" i="10"/>
  <c r="R43" i="12"/>
  <c r="R58" i="12"/>
  <c r="O58" i="12"/>
  <c r="P58" i="12" s="1"/>
  <c r="Q58" i="12" s="1"/>
  <c r="S58" i="12" s="1"/>
  <c r="R93" i="12"/>
  <c r="R128" i="12"/>
  <c r="R96" i="14"/>
  <c r="AR26" i="10"/>
  <c r="R27" i="12"/>
  <c r="R113" i="12"/>
  <c r="R147" i="13"/>
  <c r="T78" i="11"/>
  <c r="K107" i="11"/>
  <c r="L107" i="11" s="1"/>
  <c r="AR77" i="10"/>
  <c r="K80" i="10"/>
  <c r="L80" i="10" s="1"/>
  <c r="AV108" i="10"/>
  <c r="R73" i="12"/>
  <c r="O73" i="12"/>
  <c r="P73" i="12" s="1"/>
  <c r="Q73" i="12" s="1"/>
  <c r="R79" i="12"/>
  <c r="R83" i="12"/>
  <c r="R123" i="12"/>
  <c r="T67" i="14"/>
  <c r="T63" i="14"/>
  <c r="T59" i="14"/>
  <c r="T66" i="14"/>
  <c r="T62" i="14"/>
  <c r="T69" i="14"/>
  <c r="T58" i="14"/>
  <c r="T65" i="14"/>
  <c r="T61" i="14"/>
  <c r="T68" i="14"/>
  <c r="T64" i="14"/>
  <c r="T60" i="14"/>
  <c r="L69" i="14"/>
  <c r="R128" i="14"/>
  <c r="AV121" i="10"/>
  <c r="BA121" i="10" s="1"/>
  <c r="AV131" i="10"/>
  <c r="T132" i="10"/>
  <c r="T141" i="10"/>
  <c r="T145" i="10"/>
  <c r="K42" i="12"/>
  <c r="L42" i="12" s="1"/>
  <c r="K51" i="12"/>
  <c r="L51" i="12" s="1"/>
  <c r="T67" i="12"/>
  <c r="AR83" i="12"/>
  <c r="T93" i="12"/>
  <c r="AV110" i="12"/>
  <c r="AV114" i="12"/>
  <c r="T127" i="12"/>
  <c r="AU140" i="12"/>
  <c r="K143" i="12"/>
  <c r="L143" i="12" s="1"/>
  <c r="AU144" i="12"/>
  <c r="T46" i="13"/>
  <c r="T52" i="13"/>
  <c r="T49" i="13"/>
  <c r="T43" i="13"/>
  <c r="T48" i="13"/>
  <c r="T45" i="13"/>
  <c r="T51" i="13"/>
  <c r="T42" i="13"/>
  <c r="T44" i="13"/>
  <c r="R83" i="13"/>
  <c r="T145" i="13"/>
  <c r="T141" i="13"/>
  <c r="T137" i="13"/>
  <c r="T144" i="13"/>
  <c r="T140" i="13"/>
  <c r="T147" i="13"/>
  <c r="T136" i="13"/>
  <c r="T143" i="13"/>
  <c r="T139" i="13"/>
  <c r="T146" i="13"/>
  <c r="T142" i="13"/>
  <c r="R76" i="14"/>
  <c r="R121" i="18"/>
  <c r="O121" i="18"/>
  <c r="P121" i="18" s="1"/>
  <c r="Q121" i="18" s="1"/>
  <c r="S121" i="18" s="1"/>
  <c r="AV126" i="10"/>
  <c r="T127" i="10"/>
  <c r="AU140" i="10"/>
  <c r="K143" i="10"/>
  <c r="L143" i="10" s="1"/>
  <c r="AU144" i="10"/>
  <c r="T37" i="12"/>
  <c r="K45" i="12"/>
  <c r="L45" i="12" s="1"/>
  <c r="K48" i="12"/>
  <c r="L48" i="12" s="1"/>
  <c r="AS83" i="12"/>
  <c r="K106" i="12"/>
  <c r="L106" i="12" s="1"/>
  <c r="T108" i="12"/>
  <c r="AV140" i="12"/>
  <c r="AV144" i="12"/>
  <c r="K147" i="12"/>
  <c r="L147" i="12" s="1"/>
  <c r="L52" i="13"/>
  <c r="L69" i="13"/>
  <c r="R99" i="13"/>
  <c r="R122" i="13"/>
  <c r="O122" i="13"/>
  <c r="K136" i="10"/>
  <c r="L136" i="10" s="1"/>
  <c r="AV140" i="10"/>
  <c r="AV144" i="10"/>
  <c r="K147" i="10"/>
  <c r="L147" i="10" s="1"/>
  <c r="T50" i="12"/>
  <c r="T53" i="12"/>
  <c r="AS66" i="12"/>
  <c r="K69" i="12"/>
  <c r="L69" i="12" s="1"/>
  <c r="K75" i="12"/>
  <c r="L75" i="12" s="1"/>
  <c r="AR76" i="12"/>
  <c r="T77" i="12"/>
  <c r="T81" i="12"/>
  <c r="T94" i="12"/>
  <c r="AU107" i="12"/>
  <c r="T112" i="12"/>
  <c r="T130" i="12"/>
  <c r="T138" i="12"/>
  <c r="K36" i="13"/>
  <c r="L36" i="13" s="1"/>
  <c r="L67" i="13"/>
  <c r="AV124" i="10"/>
  <c r="K140" i="10"/>
  <c r="L140" i="10" s="1"/>
  <c r="T142" i="10"/>
  <c r="T34" i="12"/>
  <c r="AR46" i="12"/>
  <c r="AS52" i="12"/>
  <c r="T64" i="12"/>
  <c r="AR73" i="12"/>
  <c r="T74" i="12"/>
  <c r="AS80" i="12"/>
  <c r="AR84" i="12"/>
  <c r="T95" i="12"/>
  <c r="AV111" i="12"/>
  <c r="AU115" i="12"/>
  <c r="T125" i="12"/>
  <c r="AU132" i="12"/>
  <c r="AU141" i="12"/>
  <c r="K144" i="12"/>
  <c r="L144" i="12" s="1"/>
  <c r="AU145" i="12"/>
  <c r="T146" i="12"/>
  <c r="K31" i="13"/>
  <c r="L31" i="13" s="1"/>
  <c r="R63" i="13"/>
  <c r="R35" i="16"/>
  <c r="R36" i="17"/>
  <c r="T125" i="10"/>
  <c r="AU141" i="10"/>
  <c r="K144" i="10"/>
  <c r="L144" i="10" s="1"/>
  <c r="AU145" i="10"/>
  <c r="T146" i="10"/>
  <c r="K52" i="12"/>
  <c r="L52" i="12" s="1"/>
  <c r="L62" i="12"/>
  <c r="AR67" i="12"/>
  <c r="T68" i="12"/>
  <c r="AS84" i="12"/>
  <c r="T89" i="12"/>
  <c r="L91" i="12"/>
  <c r="AV115" i="12"/>
  <c r="AV141" i="12"/>
  <c r="AV145" i="12"/>
  <c r="AR35" i="13"/>
  <c r="K34" i="13"/>
  <c r="L34" i="13" s="1"/>
  <c r="AR31" i="13"/>
  <c r="K30" i="13"/>
  <c r="L30" i="13" s="1"/>
  <c r="K37" i="13"/>
  <c r="L37" i="13" s="1"/>
  <c r="K29" i="13"/>
  <c r="L29" i="13" s="1"/>
  <c r="AR37" i="13"/>
  <c r="AR29" i="13"/>
  <c r="K28" i="13"/>
  <c r="L28" i="13" s="1"/>
  <c r="AR26" i="13"/>
  <c r="R58" i="13"/>
  <c r="O58" i="13"/>
  <c r="P58" i="13" s="1"/>
  <c r="Q58" i="13" s="1"/>
  <c r="S58" i="13" s="1"/>
  <c r="U58" i="13" s="1"/>
  <c r="AQ58" i="13" s="1"/>
  <c r="R121" i="13"/>
  <c r="O121" i="13"/>
  <c r="P121" i="13" s="1"/>
  <c r="Q121" i="13" s="1"/>
  <c r="S121" i="13" s="1"/>
  <c r="U121" i="13" s="1"/>
  <c r="AT121" i="13" s="1"/>
  <c r="R127" i="13"/>
  <c r="R49" i="14"/>
  <c r="R143" i="14"/>
  <c r="R42" i="16"/>
  <c r="O42" i="16"/>
  <c r="P42" i="16" s="1"/>
  <c r="Q42" i="16" s="1"/>
  <c r="S42" i="16" s="1"/>
  <c r="U42" i="16" s="1"/>
  <c r="R61" i="16"/>
  <c r="AV122" i="10"/>
  <c r="AV127" i="10"/>
  <c r="T128" i="10"/>
  <c r="K137" i="10"/>
  <c r="L137" i="10" s="1"/>
  <c r="T139" i="10"/>
  <c r="T42" i="12"/>
  <c r="T51" i="12"/>
  <c r="K59" i="12"/>
  <c r="L59" i="12" s="1"/>
  <c r="T61" i="12"/>
  <c r="AR77" i="12"/>
  <c r="K80" i="12"/>
  <c r="L80" i="12" s="1"/>
  <c r="AR81" i="12"/>
  <c r="AV108" i="12"/>
  <c r="K111" i="12"/>
  <c r="L111" i="12" s="1"/>
  <c r="AU112" i="12"/>
  <c r="K115" i="12"/>
  <c r="L115" i="12" s="1"/>
  <c r="T123" i="12"/>
  <c r="AU130" i="12"/>
  <c r="AU138" i="12"/>
  <c r="T143" i="12"/>
  <c r="K33" i="13"/>
  <c r="L33" i="13" s="1"/>
  <c r="K35" i="13"/>
  <c r="L35" i="13" s="1"/>
  <c r="AR36" i="13"/>
  <c r="R129" i="13"/>
  <c r="R82" i="14"/>
  <c r="AU105" i="12"/>
  <c r="AU116" i="12"/>
  <c r="AV138" i="12"/>
  <c r="R106" i="13"/>
  <c r="R131" i="13"/>
  <c r="AV130" i="10"/>
  <c r="T136" i="10"/>
  <c r="AV138" i="10"/>
  <c r="K141" i="10"/>
  <c r="L141" i="10" s="1"/>
  <c r="AU142" i="10"/>
  <c r="K145" i="10"/>
  <c r="L145" i="10" s="1"/>
  <c r="T147" i="10"/>
  <c r="AR44" i="12"/>
  <c r="AR47" i="12"/>
  <c r="AS50" i="12"/>
  <c r="AS53" i="12"/>
  <c r="T58" i="12"/>
  <c r="AS60" i="12"/>
  <c r="K63" i="12"/>
  <c r="L63" i="12" s="1"/>
  <c r="AR64" i="12"/>
  <c r="K67" i="12"/>
  <c r="L67" i="12" s="1"/>
  <c r="T69" i="12"/>
  <c r="AR74" i="12"/>
  <c r="T75" i="12"/>
  <c r="AK96" i="12"/>
  <c r="AV105" i="12"/>
  <c r="AV116" i="12"/>
  <c r="T121" i="12"/>
  <c r="K122" i="12"/>
  <c r="L122" i="12" s="1"/>
  <c r="AU125" i="12"/>
  <c r="K127" i="12"/>
  <c r="L127" i="12" s="1"/>
  <c r="T131" i="12"/>
  <c r="AV142" i="12"/>
  <c r="AU146" i="12"/>
  <c r="K26" i="13"/>
  <c r="L26" i="13" s="1"/>
  <c r="T33" i="13"/>
  <c r="T36" i="13"/>
  <c r="T32" i="13"/>
  <c r="T35" i="13"/>
  <c r="T31" i="13"/>
  <c r="T34" i="13"/>
  <c r="T30" i="13"/>
  <c r="AR27" i="13"/>
  <c r="R95" i="13"/>
  <c r="K35" i="14"/>
  <c r="L35" i="14" s="1"/>
  <c r="AR32" i="14"/>
  <c r="K31" i="14"/>
  <c r="L31" i="14" s="1"/>
  <c r="AR28" i="14"/>
  <c r="K27" i="14"/>
  <c r="L27" i="14" s="1"/>
  <c r="AR35" i="14"/>
  <c r="K34" i="14"/>
  <c r="L34" i="14" s="1"/>
  <c r="AR31" i="14"/>
  <c r="K30" i="14"/>
  <c r="L30" i="14" s="1"/>
  <c r="AR27" i="14"/>
  <c r="K37" i="14"/>
  <c r="L37" i="14" s="1"/>
  <c r="K26" i="14"/>
  <c r="L26" i="14" s="1"/>
  <c r="AR34" i="14"/>
  <c r="K33" i="14"/>
  <c r="L33" i="14" s="1"/>
  <c r="AR30" i="14"/>
  <c r="K29" i="14"/>
  <c r="L29" i="14" s="1"/>
  <c r="K36" i="14"/>
  <c r="L36" i="14" s="1"/>
  <c r="AR33" i="14"/>
  <c r="K32" i="14"/>
  <c r="L32" i="14" s="1"/>
  <c r="AR29" i="14"/>
  <c r="K28" i="14"/>
  <c r="L28" i="14" s="1"/>
  <c r="R46" i="14"/>
  <c r="R123" i="14"/>
  <c r="T131" i="10"/>
  <c r="AV142" i="10"/>
  <c r="AU146" i="10"/>
  <c r="AS44" i="12"/>
  <c r="AS47" i="12"/>
  <c r="AS64" i="12"/>
  <c r="AR68" i="12"/>
  <c r="AS74" i="12"/>
  <c r="K77" i="12"/>
  <c r="L77" i="12" s="1"/>
  <c r="T79" i="12"/>
  <c r="T98" i="12"/>
  <c r="K108" i="12"/>
  <c r="L108" i="12" s="1"/>
  <c r="T110" i="12"/>
  <c r="T114" i="12"/>
  <c r="T126" i="12"/>
  <c r="AV146" i="12"/>
  <c r="AS27" i="13"/>
  <c r="AR28" i="13"/>
  <c r="L136" i="13"/>
  <c r="R43" i="14"/>
  <c r="R139" i="14"/>
  <c r="R31" i="16"/>
  <c r="AV125" i="10"/>
  <c r="T126" i="10"/>
  <c r="AV146" i="10"/>
  <c r="T28" i="12"/>
  <c r="K50" i="12"/>
  <c r="L50" i="12" s="1"/>
  <c r="K53" i="12"/>
  <c r="L53" i="12" s="1"/>
  <c r="AS68" i="12"/>
  <c r="AR78" i="12"/>
  <c r="K81" i="12"/>
  <c r="L81" i="12" s="1"/>
  <c r="AR82" i="12"/>
  <c r="T83" i="12"/>
  <c r="AK90" i="12"/>
  <c r="T91" i="12"/>
  <c r="K94" i="12"/>
  <c r="L94" i="12" s="1"/>
  <c r="AK97" i="12"/>
  <c r="AU109" i="12"/>
  <c r="K112" i="12"/>
  <c r="L112" i="12" s="1"/>
  <c r="AU113" i="12"/>
  <c r="AU128" i="12"/>
  <c r="K130" i="12"/>
  <c r="L130" i="12" s="1"/>
  <c r="K138" i="12"/>
  <c r="L138" i="12" s="1"/>
  <c r="AU139" i="12"/>
  <c r="T140" i="12"/>
  <c r="T144" i="12"/>
  <c r="AR33" i="13"/>
  <c r="L66" i="13"/>
  <c r="L62" i="14"/>
  <c r="K44" i="12"/>
  <c r="L44" i="12" s="1"/>
  <c r="K47" i="12"/>
  <c r="L47" i="12" s="1"/>
  <c r="T66" i="12"/>
  <c r="K105" i="12"/>
  <c r="L105" i="12" s="1"/>
  <c r="AV109" i="12"/>
  <c r="AV113" i="12"/>
  <c r="K116" i="12"/>
  <c r="L116" i="12" s="1"/>
  <c r="T129" i="12"/>
  <c r="AV139" i="12"/>
  <c r="K142" i="12"/>
  <c r="L142" i="12" s="1"/>
  <c r="AU143" i="12"/>
  <c r="K146" i="12"/>
  <c r="L146" i="12" s="1"/>
  <c r="T53" i="13"/>
  <c r="L140" i="13"/>
  <c r="R78" i="14"/>
  <c r="AV128" i="10"/>
  <c r="T129" i="10"/>
  <c r="AV139" i="10"/>
  <c r="K142" i="10"/>
  <c r="L142" i="10" s="1"/>
  <c r="AU143" i="10"/>
  <c r="K146" i="10"/>
  <c r="L146" i="10" s="1"/>
  <c r="AR42" i="12"/>
  <c r="T43" i="12"/>
  <c r="T49" i="12"/>
  <c r="AR51" i="12"/>
  <c r="T52" i="12"/>
  <c r="K64" i="12"/>
  <c r="L64" i="12" s="1"/>
  <c r="AR65" i="12"/>
  <c r="K68" i="12"/>
  <c r="L68" i="12" s="1"/>
  <c r="K74" i="12"/>
  <c r="L74" i="12" s="1"/>
  <c r="T76" i="12"/>
  <c r="T92" i="12"/>
  <c r="AU106" i="12"/>
  <c r="T107" i="12"/>
  <c r="AU136" i="12"/>
  <c r="AV143" i="12"/>
  <c r="AS35" i="13"/>
  <c r="AS31" i="13"/>
  <c r="AS34" i="13"/>
  <c r="AS30" i="13"/>
  <c r="AS37" i="13"/>
  <c r="AS33" i="13"/>
  <c r="T67" i="13"/>
  <c r="T63" i="13"/>
  <c r="T59" i="13"/>
  <c r="T66" i="13"/>
  <c r="T62" i="13"/>
  <c r="T69" i="13"/>
  <c r="T65" i="13"/>
  <c r="T61" i="13"/>
  <c r="T64" i="13"/>
  <c r="T60" i="13"/>
  <c r="R75" i="13"/>
  <c r="R114" i="13"/>
  <c r="R109" i="14"/>
  <c r="R114" i="14"/>
  <c r="R129" i="16"/>
  <c r="AU136" i="10"/>
  <c r="AR45" i="12"/>
  <c r="AR58" i="12"/>
  <c r="AU121" i="12"/>
  <c r="AV136" i="12"/>
  <c r="K27" i="13"/>
  <c r="L27" i="13" s="1"/>
  <c r="T50" i="13"/>
  <c r="O89" i="13"/>
  <c r="P89" i="13" s="1"/>
  <c r="Q89" i="13" s="1"/>
  <c r="R89" i="13"/>
  <c r="R110" i="13"/>
  <c r="T138" i="13"/>
  <c r="R76" i="17"/>
  <c r="T34" i="14"/>
  <c r="R45" i="16"/>
  <c r="R52" i="16"/>
  <c r="R31" i="17"/>
  <c r="AS43" i="13"/>
  <c r="AR46" i="13"/>
  <c r="AS49" i="13"/>
  <c r="AS52" i="13"/>
  <c r="AS59" i="13"/>
  <c r="K62" i="13"/>
  <c r="L62" i="13" s="1"/>
  <c r="AR73" i="13"/>
  <c r="T74" i="13"/>
  <c r="AS80" i="13"/>
  <c r="AR84" i="13"/>
  <c r="K91" i="13"/>
  <c r="L91" i="13" s="1"/>
  <c r="AL93" i="13"/>
  <c r="T95" i="13"/>
  <c r="AU115" i="13"/>
  <c r="T125" i="13"/>
  <c r="AU132" i="13"/>
  <c r="AU141" i="13"/>
  <c r="K144" i="13"/>
  <c r="L144" i="13" s="1"/>
  <c r="AU145" i="13"/>
  <c r="AS29" i="14"/>
  <c r="K52" i="14"/>
  <c r="L52" i="14" s="1"/>
  <c r="AR63" i="14"/>
  <c r="K66" i="14"/>
  <c r="L66" i="14" s="1"/>
  <c r="AR67" i="14"/>
  <c r="AL98" i="14"/>
  <c r="AL97" i="14"/>
  <c r="AL90" i="14"/>
  <c r="AL96" i="14"/>
  <c r="AL89" i="14"/>
  <c r="AL95" i="14"/>
  <c r="AL94" i="14"/>
  <c r="AL93" i="14"/>
  <c r="AL99" i="14"/>
  <c r="AL92" i="14"/>
  <c r="R65" i="16"/>
  <c r="K43" i="13"/>
  <c r="L43" i="13" s="1"/>
  <c r="K46" i="13"/>
  <c r="L46" i="13" s="1"/>
  <c r="K49" i="13"/>
  <c r="L49" i="13" s="1"/>
  <c r="AS63" i="13"/>
  <c r="AS67" i="13"/>
  <c r="K76" i="13"/>
  <c r="L76" i="13" s="1"/>
  <c r="T78" i="13"/>
  <c r="T82" i="13"/>
  <c r="K92" i="13"/>
  <c r="L92" i="13" s="1"/>
  <c r="AL94" i="13"/>
  <c r="T96" i="13"/>
  <c r="K107" i="13"/>
  <c r="L107" i="13" s="1"/>
  <c r="AU108" i="13"/>
  <c r="T109" i="13"/>
  <c r="T113" i="13"/>
  <c r="K124" i="13"/>
  <c r="L124" i="13" s="1"/>
  <c r="AV127" i="13"/>
  <c r="T128" i="13"/>
  <c r="K137" i="13"/>
  <c r="L137" i="13" s="1"/>
  <c r="AS37" i="14"/>
  <c r="T51" i="14"/>
  <c r="K59" i="14"/>
  <c r="L59" i="14" s="1"/>
  <c r="R127" i="14"/>
  <c r="R26" i="16"/>
  <c r="O26" i="16"/>
  <c r="P26" i="16" s="1"/>
  <c r="Q26" i="16" s="1"/>
  <c r="S26" i="16" s="1"/>
  <c r="U26" i="16" s="1"/>
  <c r="K59" i="13"/>
  <c r="L59" i="13" s="1"/>
  <c r="AR77" i="13"/>
  <c r="K80" i="13"/>
  <c r="L80" i="13" s="1"/>
  <c r="AR81" i="13"/>
  <c r="AK95" i="13"/>
  <c r="K111" i="13"/>
  <c r="L111" i="13" s="1"/>
  <c r="AU112" i="13"/>
  <c r="K115" i="13"/>
  <c r="L115" i="13" s="1"/>
  <c r="T123" i="13"/>
  <c r="AU130" i="13"/>
  <c r="AU138" i="13"/>
  <c r="T31" i="14"/>
  <c r="T35" i="14"/>
  <c r="AR50" i="14"/>
  <c r="AR53" i="14"/>
  <c r="AR60" i="14"/>
  <c r="R83" i="14"/>
  <c r="R90" i="16"/>
  <c r="AR50" i="13"/>
  <c r="AR53" i="13"/>
  <c r="AR60" i="13"/>
  <c r="K73" i="13"/>
  <c r="L73" i="13" s="1"/>
  <c r="AS77" i="13"/>
  <c r="AS81" i="13"/>
  <c r="K84" i="13"/>
  <c r="L84" i="13" s="1"/>
  <c r="K93" i="13"/>
  <c r="L93" i="13" s="1"/>
  <c r="AL95" i="13"/>
  <c r="T97" i="13"/>
  <c r="K100" i="13"/>
  <c r="L100" i="13" s="1"/>
  <c r="AU105" i="13"/>
  <c r="AU116" i="13"/>
  <c r="AV130" i="13"/>
  <c r="K132" i="13"/>
  <c r="L132" i="13" s="1"/>
  <c r="AV138" i="13"/>
  <c r="K141" i="13"/>
  <c r="L141" i="13" s="1"/>
  <c r="AU142" i="13"/>
  <c r="K145" i="13"/>
  <c r="L145" i="13" s="1"/>
  <c r="AR44" i="14"/>
  <c r="AR47" i="14"/>
  <c r="AS50" i="14"/>
  <c r="AS53" i="14"/>
  <c r="AS60" i="14"/>
  <c r="K63" i="14"/>
  <c r="L63" i="14" s="1"/>
  <c r="AR64" i="14"/>
  <c r="K67" i="14"/>
  <c r="L67" i="14" s="1"/>
  <c r="R79" i="14"/>
  <c r="R28" i="16"/>
  <c r="R32" i="16"/>
  <c r="AQ42" i="16"/>
  <c r="L49" i="16"/>
  <c r="P58" i="16"/>
  <c r="Q58" i="16" s="1"/>
  <c r="S58" i="16" s="1"/>
  <c r="T132" i="16"/>
  <c r="T129" i="16"/>
  <c r="T126" i="16"/>
  <c r="T131" i="16"/>
  <c r="T121" i="16"/>
  <c r="T123" i="16"/>
  <c r="T128" i="16"/>
  <c r="T130" i="16"/>
  <c r="T124" i="16"/>
  <c r="T127" i="16"/>
  <c r="T125" i="16"/>
  <c r="T122" i="16"/>
  <c r="R110" i="14"/>
  <c r="R140" i="14"/>
  <c r="R51" i="16"/>
  <c r="R111" i="17"/>
  <c r="AS44" i="13"/>
  <c r="AS47" i="13"/>
  <c r="AS64" i="13"/>
  <c r="AR68" i="13"/>
  <c r="AS74" i="13"/>
  <c r="K77" i="13"/>
  <c r="L77" i="13" s="1"/>
  <c r="T79" i="13"/>
  <c r="AL96" i="13"/>
  <c r="T98" i="13"/>
  <c r="K108" i="13"/>
  <c r="L108" i="13" s="1"/>
  <c r="T110" i="13"/>
  <c r="T114" i="13"/>
  <c r="AV125" i="13"/>
  <c r="T126" i="13"/>
  <c r="AV146" i="13"/>
  <c r="T28" i="14"/>
  <c r="K50" i="14"/>
  <c r="L50" i="14" s="1"/>
  <c r="K53" i="14"/>
  <c r="L53" i="14" s="1"/>
  <c r="AS68" i="14"/>
  <c r="O89" i="14"/>
  <c r="P89" i="14" s="1"/>
  <c r="Q89" i="14" s="1"/>
  <c r="S89" i="14" s="1"/>
  <c r="U89" i="14" s="1"/>
  <c r="AJ89" i="14" s="1"/>
  <c r="R122" i="14"/>
  <c r="AQ26" i="16"/>
  <c r="O60" i="16"/>
  <c r="P60" i="16" s="1"/>
  <c r="Q60" i="16" s="1"/>
  <c r="S60" i="16" s="1"/>
  <c r="U60" i="16" s="1"/>
  <c r="R62" i="16"/>
  <c r="R66" i="16"/>
  <c r="R35" i="18"/>
  <c r="K50" i="13"/>
  <c r="L50" i="13" s="1"/>
  <c r="K53" i="13"/>
  <c r="L53" i="13" s="1"/>
  <c r="AS68" i="13"/>
  <c r="AR78" i="13"/>
  <c r="K81" i="13"/>
  <c r="L81" i="13" s="1"/>
  <c r="AR82" i="13"/>
  <c r="T83" i="13"/>
  <c r="AK90" i="13"/>
  <c r="K94" i="13"/>
  <c r="L94" i="13" s="1"/>
  <c r="AK97" i="13"/>
  <c r="AU109" i="13"/>
  <c r="K112" i="13"/>
  <c r="L112" i="13" s="1"/>
  <c r="AU113" i="13"/>
  <c r="AU128" i="13"/>
  <c r="K130" i="13"/>
  <c r="L130" i="13" s="1"/>
  <c r="K138" i="13"/>
  <c r="L138" i="13" s="1"/>
  <c r="AU139" i="13"/>
  <c r="T32" i="14"/>
  <c r="K44" i="14"/>
  <c r="L44" i="14" s="1"/>
  <c r="K47" i="14"/>
  <c r="L47" i="14" s="1"/>
  <c r="K60" i="14"/>
  <c r="L60" i="14" s="1"/>
  <c r="AR61" i="14"/>
  <c r="T46" i="16"/>
  <c r="T52" i="16"/>
  <c r="T49" i="16"/>
  <c r="T43" i="16"/>
  <c r="T48" i="16"/>
  <c r="T45" i="16"/>
  <c r="T51" i="16"/>
  <c r="T42" i="16"/>
  <c r="T47" i="16"/>
  <c r="T44" i="16"/>
  <c r="T53" i="16"/>
  <c r="T50" i="16"/>
  <c r="L53" i="16"/>
  <c r="K44" i="13"/>
  <c r="L44" i="13" s="1"/>
  <c r="K47" i="13"/>
  <c r="L47" i="13" s="1"/>
  <c r="K60" i="13"/>
  <c r="L60" i="13" s="1"/>
  <c r="AR61" i="13"/>
  <c r="AS78" i="13"/>
  <c r="AS82" i="13"/>
  <c r="AL90" i="13"/>
  <c r="AL97" i="13"/>
  <c r="K105" i="13"/>
  <c r="L105" i="13" s="1"/>
  <c r="K116" i="13"/>
  <c r="L116" i="13" s="1"/>
  <c r="AU123" i="13"/>
  <c r="K125" i="13"/>
  <c r="L125" i="13" s="1"/>
  <c r="AV128" i="13"/>
  <c r="T129" i="13"/>
  <c r="AV139" i="13"/>
  <c r="K142" i="13"/>
  <c r="L142" i="13" s="1"/>
  <c r="AU143" i="13"/>
  <c r="K146" i="13"/>
  <c r="L146" i="13" s="1"/>
  <c r="T36" i="14"/>
  <c r="AR42" i="14"/>
  <c r="AR51" i="14"/>
  <c r="AS61" i="14"/>
  <c r="K64" i="14"/>
  <c r="L64" i="14" s="1"/>
  <c r="AR65" i="14"/>
  <c r="K68" i="14"/>
  <c r="L68" i="14" s="1"/>
  <c r="R126" i="14"/>
  <c r="R37" i="16"/>
  <c r="L46" i="16"/>
  <c r="R91" i="16"/>
  <c r="R30" i="18"/>
  <c r="AR42" i="13"/>
  <c r="AR51" i="13"/>
  <c r="K64" i="13"/>
  <c r="L64" i="13" s="1"/>
  <c r="AR65" i="13"/>
  <c r="K68" i="13"/>
  <c r="L68" i="13" s="1"/>
  <c r="AU136" i="13"/>
  <c r="AU147" i="13"/>
  <c r="AR58" i="14"/>
  <c r="R98" i="14"/>
  <c r="R93" i="16"/>
  <c r="R32" i="17"/>
  <c r="AR45" i="13"/>
  <c r="AR48" i="13"/>
  <c r="AS51" i="13"/>
  <c r="AR58" i="13"/>
  <c r="AS65" i="13"/>
  <c r="AR69" i="13"/>
  <c r="AR75" i="13"/>
  <c r="T80" i="13"/>
  <c r="AK91" i="13"/>
  <c r="AL98" i="13"/>
  <c r="K109" i="13"/>
  <c r="L109" i="13" s="1"/>
  <c r="T111" i="13"/>
  <c r="AU121" i="13"/>
  <c r="BA121" i="13" s="1"/>
  <c r="AU131" i="13"/>
  <c r="T29" i="14"/>
  <c r="AS45" i="14"/>
  <c r="AS45" i="13"/>
  <c r="AS75" i="13"/>
  <c r="K78" i="13"/>
  <c r="L78" i="13" s="1"/>
  <c r="AR79" i="13"/>
  <c r="K82" i="13"/>
  <c r="L82" i="13" s="1"/>
  <c r="K96" i="13"/>
  <c r="L96" i="13" s="1"/>
  <c r="T100" i="13"/>
  <c r="AU110" i="13"/>
  <c r="K113" i="13"/>
  <c r="L113" i="13" s="1"/>
  <c r="AU126" i="13"/>
  <c r="K128" i="13"/>
  <c r="L128" i="13" s="1"/>
  <c r="AV131" i="13"/>
  <c r="T132" i="13"/>
  <c r="K139" i="13"/>
  <c r="L139" i="13" s="1"/>
  <c r="T33" i="14"/>
  <c r="K42" i="14"/>
  <c r="L42" i="14" s="1"/>
  <c r="K51" i="14"/>
  <c r="L51" i="14" s="1"/>
  <c r="K61" i="14"/>
  <c r="L61" i="14" s="1"/>
  <c r="R113" i="14"/>
  <c r="L43" i="16"/>
  <c r="L48" i="16"/>
  <c r="AQ60" i="16"/>
  <c r="K132" i="17"/>
  <c r="L132" i="17" s="1"/>
  <c r="AU132" i="17"/>
  <c r="AU131" i="17"/>
  <c r="K123" i="17"/>
  <c r="L123" i="17" s="1"/>
  <c r="K128" i="17"/>
  <c r="L128" i="17" s="1"/>
  <c r="AU126" i="17"/>
  <c r="K125" i="17"/>
  <c r="L125" i="17" s="1"/>
  <c r="AU123" i="17"/>
  <c r="K130" i="17"/>
  <c r="L130" i="17" s="1"/>
  <c r="AU128" i="17"/>
  <c r="K127" i="17"/>
  <c r="L127" i="17" s="1"/>
  <c r="AU125" i="17"/>
  <c r="K122" i="17"/>
  <c r="L122" i="17" s="1"/>
  <c r="AU130" i="17"/>
  <c r="K124" i="17"/>
  <c r="L124" i="17" s="1"/>
  <c r="K126" i="17"/>
  <c r="L126" i="17" s="1"/>
  <c r="AU124" i="17"/>
  <c r="K121" i="17"/>
  <c r="L121" i="17" s="1"/>
  <c r="AU129" i="17"/>
  <c r="AU127" i="17"/>
  <c r="AU121" i="17"/>
  <c r="K129" i="17"/>
  <c r="L129" i="17" s="1"/>
  <c r="K131" i="17"/>
  <c r="L131" i="17" s="1"/>
  <c r="AU122" i="17"/>
  <c r="K42" i="13"/>
  <c r="L42" i="13" s="1"/>
  <c r="AK92" i="13"/>
  <c r="T122" i="13"/>
  <c r="AU140" i="13"/>
  <c r="K143" i="13"/>
  <c r="L143" i="13" s="1"/>
  <c r="T26" i="14"/>
  <c r="K45" i="14"/>
  <c r="L45" i="14" s="1"/>
  <c r="AR62" i="14"/>
  <c r="K65" i="14"/>
  <c r="L65" i="14" s="1"/>
  <c r="AR66" i="14"/>
  <c r="O105" i="14"/>
  <c r="P105" i="14" s="1"/>
  <c r="Q105" i="14" s="1"/>
  <c r="S105" i="14" s="1"/>
  <c r="U105" i="14" s="1"/>
  <c r="AT105" i="14" s="1"/>
  <c r="AX105" i="14" s="1"/>
  <c r="R105" i="14"/>
  <c r="L50" i="16"/>
  <c r="R59" i="16"/>
  <c r="O59" i="16"/>
  <c r="P59" i="16" s="1"/>
  <c r="Q59" i="16" s="1"/>
  <c r="S59" i="16" s="1"/>
  <c r="U59" i="16" s="1"/>
  <c r="AQ59" i="16" s="1"/>
  <c r="AU59" i="16" s="1"/>
  <c r="AS83" i="14"/>
  <c r="K90" i="14"/>
  <c r="L90" i="14" s="1"/>
  <c r="K97" i="14"/>
  <c r="L97" i="14" s="1"/>
  <c r="K106" i="14"/>
  <c r="L106" i="14" s="1"/>
  <c r="T108" i="14"/>
  <c r="AU129" i="14"/>
  <c r="K131" i="14"/>
  <c r="L131" i="14" s="1"/>
  <c r="K136" i="14"/>
  <c r="L136" i="14" s="1"/>
  <c r="AV140" i="14"/>
  <c r="AV144" i="14"/>
  <c r="K147" i="14"/>
  <c r="L147" i="14" s="1"/>
  <c r="AS32" i="16"/>
  <c r="AR36" i="16"/>
  <c r="AS62" i="16"/>
  <c r="AS66" i="16"/>
  <c r="K69" i="16"/>
  <c r="L69" i="16" s="1"/>
  <c r="K75" i="16"/>
  <c r="L75" i="16" s="1"/>
  <c r="AR76" i="16"/>
  <c r="T94" i="16"/>
  <c r="K123" i="16"/>
  <c r="L123" i="16" s="1"/>
  <c r="R108" i="17"/>
  <c r="R115" i="17"/>
  <c r="R136" i="18"/>
  <c r="O136" i="18"/>
  <c r="P136" i="18" s="1"/>
  <c r="Q136" i="18" s="1"/>
  <c r="K75" i="14"/>
  <c r="L75" i="14" s="1"/>
  <c r="AR76" i="14"/>
  <c r="T77" i="14"/>
  <c r="T81" i="14"/>
  <c r="T94" i="14"/>
  <c r="AK100" i="14"/>
  <c r="AU107" i="14"/>
  <c r="T112" i="14"/>
  <c r="K121" i="14"/>
  <c r="L121" i="14" s="1"/>
  <c r="AU124" i="14"/>
  <c r="AV129" i="14"/>
  <c r="T130" i="14"/>
  <c r="AU137" i="14"/>
  <c r="T138" i="14"/>
  <c r="AS36" i="16"/>
  <c r="K79" i="16"/>
  <c r="L79" i="16" s="1"/>
  <c r="AR80" i="16"/>
  <c r="K83" i="16"/>
  <c r="L83" i="16" s="1"/>
  <c r="AK93" i="16"/>
  <c r="AR28" i="17"/>
  <c r="K27" i="17"/>
  <c r="L27" i="17" s="1"/>
  <c r="AR35" i="17"/>
  <c r="K34" i="17"/>
  <c r="L34" i="17" s="1"/>
  <c r="AR31" i="17"/>
  <c r="K30" i="17"/>
  <c r="L30" i="17" s="1"/>
  <c r="AR27" i="17"/>
  <c r="K37" i="17"/>
  <c r="L37" i="17" s="1"/>
  <c r="K26" i="17"/>
  <c r="L26" i="17" s="1"/>
  <c r="AR34" i="17"/>
  <c r="K33" i="17"/>
  <c r="L33" i="17" s="1"/>
  <c r="AR30" i="17"/>
  <c r="K29" i="17"/>
  <c r="L29" i="17" s="1"/>
  <c r="AR29" i="17"/>
  <c r="K28" i="17"/>
  <c r="L28" i="17" s="1"/>
  <c r="AR36" i="17"/>
  <c r="K35" i="17"/>
  <c r="L35" i="17" s="1"/>
  <c r="K61" i="17"/>
  <c r="L61" i="17" s="1"/>
  <c r="K68" i="17"/>
  <c r="L68" i="17" s="1"/>
  <c r="AR65" i="17"/>
  <c r="K64" i="17"/>
  <c r="L64" i="17" s="1"/>
  <c r="AR61" i="17"/>
  <c r="K60" i="17"/>
  <c r="L60" i="17" s="1"/>
  <c r="AR68" i="17"/>
  <c r="K67" i="17"/>
  <c r="L67" i="17" s="1"/>
  <c r="AR64" i="17"/>
  <c r="K63" i="17"/>
  <c r="L63" i="17" s="1"/>
  <c r="AR60" i="17"/>
  <c r="K59" i="17"/>
  <c r="L59" i="17" s="1"/>
  <c r="K62" i="17"/>
  <c r="L62" i="17" s="1"/>
  <c r="AR59" i="17"/>
  <c r="K69" i="17"/>
  <c r="L69" i="17" s="1"/>
  <c r="K58" i="17"/>
  <c r="L58" i="17" s="1"/>
  <c r="AR66" i="17"/>
  <c r="R99" i="17"/>
  <c r="R143" i="17"/>
  <c r="R32" i="19"/>
  <c r="AR73" i="16"/>
  <c r="AR84" i="16"/>
  <c r="R52" i="17"/>
  <c r="R106" i="18"/>
  <c r="AR73" i="14"/>
  <c r="T74" i="14"/>
  <c r="AS80" i="14"/>
  <c r="AR84" i="14"/>
  <c r="K91" i="14"/>
  <c r="L91" i="14" s="1"/>
  <c r="T95" i="14"/>
  <c r="AV111" i="14"/>
  <c r="AU115" i="14"/>
  <c r="T125" i="14"/>
  <c r="AU132" i="14"/>
  <c r="K144" i="14"/>
  <c r="L144" i="14" s="1"/>
  <c r="AU145" i="14"/>
  <c r="T146" i="14"/>
  <c r="AR33" i="16"/>
  <c r="K36" i="16"/>
  <c r="L36" i="16" s="1"/>
  <c r="AK94" i="16"/>
  <c r="K139" i="16"/>
  <c r="L139" i="16" s="1"/>
  <c r="K146" i="16"/>
  <c r="L146" i="16" s="1"/>
  <c r="AU143" i="16"/>
  <c r="K142" i="16"/>
  <c r="L142" i="16" s="1"/>
  <c r="AU139" i="16"/>
  <c r="K138" i="16"/>
  <c r="L138" i="16" s="1"/>
  <c r="AU146" i="16"/>
  <c r="K145" i="16"/>
  <c r="L145" i="16" s="1"/>
  <c r="AU142" i="16"/>
  <c r="K141" i="16"/>
  <c r="L141" i="16" s="1"/>
  <c r="AU138" i="16"/>
  <c r="K137" i="16"/>
  <c r="L137" i="16" s="1"/>
  <c r="K140" i="16"/>
  <c r="L140" i="16" s="1"/>
  <c r="AU137" i="16"/>
  <c r="K147" i="16"/>
  <c r="L147" i="16" s="1"/>
  <c r="K136" i="16"/>
  <c r="L136" i="16" s="1"/>
  <c r="O89" i="17"/>
  <c r="P89" i="17" s="1"/>
  <c r="Q89" i="17" s="1"/>
  <c r="S89" i="17" s="1"/>
  <c r="U89" i="17" s="1"/>
  <c r="AJ89" i="17" s="1"/>
  <c r="R89" i="17"/>
  <c r="AV114" i="17"/>
  <c r="AV110" i="17"/>
  <c r="AV113" i="17"/>
  <c r="AV109" i="17"/>
  <c r="AV116" i="17"/>
  <c r="AV105" i="17"/>
  <c r="AV112" i="17"/>
  <c r="AV108" i="17"/>
  <c r="AV111" i="17"/>
  <c r="AV107" i="17"/>
  <c r="AS84" i="14"/>
  <c r="AK94" i="14"/>
  <c r="K99" i="14"/>
  <c r="L99" i="14" s="1"/>
  <c r="AV115" i="14"/>
  <c r="AU122" i="14"/>
  <c r="AU127" i="14"/>
  <c r="K129" i="14"/>
  <c r="L129" i="14" s="1"/>
  <c r="AV132" i="14"/>
  <c r="AV141" i="14"/>
  <c r="AV145" i="14"/>
  <c r="AR26" i="16"/>
  <c r="AU26" i="16" s="1"/>
  <c r="T27" i="16"/>
  <c r="AR37" i="16"/>
  <c r="K76" i="16"/>
  <c r="L76" i="16" s="1"/>
  <c r="K92" i="16"/>
  <c r="L92" i="16" s="1"/>
  <c r="AK98" i="16"/>
  <c r="K128" i="16"/>
  <c r="L128" i="16" s="1"/>
  <c r="AU126" i="16"/>
  <c r="AU131" i="16"/>
  <c r="K125" i="16"/>
  <c r="L125" i="16" s="1"/>
  <c r="AU123" i="16"/>
  <c r="K130" i="16"/>
  <c r="L130" i="16" s="1"/>
  <c r="AU128" i="16"/>
  <c r="K127" i="16"/>
  <c r="L127" i="16" s="1"/>
  <c r="AU125" i="16"/>
  <c r="K122" i="16"/>
  <c r="L122" i="16" s="1"/>
  <c r="K132" i="16"/>
  <c r="L132" i="16" s="1"/>
  <c r="AU130" i="16"/>
  <c r="K124" i="16"/>
  <c r="L124" i="16" s="1"/>
  <c r="K126" i="16"/>
  <c r="L126" i="16" s="1"/>
  <c r="AU124" i="16"/>
  <c r="K121" i="16"/>
  <c r="L121" i="16" s="1"/>
  <c r="K131" i="16"/>
  <c r="L131" i="16" s="1"/>
  <c r="AU129" i="16"/>
  <c r="AR33" i="17"/>
  <c r="R97" i="17"/>
  <c r="R65" i="18"/>
  <c r="O44" i="19"/>
  <c r="P44" i="19" s="1"/>
  <c r="Q44" i="19" s="1"/>
  <c r="S44" i="19" s="1"/>
  <c r="R44" i="19"/>
  <c r="T78" i="14"/>
  <c r="T82" i="14"/>
  <c r="K92" i="14"/>
  <c r="L92" i="14" s="1"/>
  <c r="T96" i="14"/>
  <c r="K107" i="14"/>
  <c r="L107" i="14" s="1"/>
  <c r="AU108" i="14"/>
  <c r="T109" i="14"/>
  <c r="T113" i="14"/>
  <c r="AV122" i="14"/>
  <c r="K124" i="14"/>
  <c r="L124" i="14" s="1"/>
  <c r="AV127" i="14"/>
  <c r="T128" i="14"/>
  <c r="K137" i="14"/>
  <c r="L137" i="14" s="1"/>
  <c r="T139" i="14"/>
  <c r="AS37" i="16"/>
  <c r="T61" i="16"/>
  <c r="AR77" i="16"/>
  <c r="K80" i="16"/>
  <c r="L80" i="16" s="1"/>
  <c r="AR81" i="16"/>
  <c r="AK95" i="16"/>
  <c r="AL98" i="16"/>
  <c r="R107" i="16"/>
  <c r="K143" i="16"/>
  <c r="L143" i="16" s="1"/>
  <c r="K65" i="17"/>
  <c r="L65" i="17" s="1"/>
  <c r="AV115" i="17"/>
  <c r="AR77" i="14"/>
  <c r="K80" i="14"/>
  <c r="L80" i="14" s="1"/>
  <c r="AR81" i="14"/>
  <c r="AK95" i="14"/>
  <c r="AV108" i="14"/>
  <c r="K111" i="14"/>
  <c r="L111" i="14" s="1"/>
  <c r="AU112" i="14"/>
  <c r="K115" i="14"/>
  <c r="L115" i="14" s="1"/>
  <c r="T123" i="14"/>
  <c r="AU130" i="14"/>
  <c r="AU138" i="14"/>
  <c r="T143" i="14"/>
  <c r="K29" i="16"/>
  <c r="L29" i="16" s="1"/>
  <c r="T31" i="16"/>
  <c r="T35" i="16"/>
  <c r="AR50" i="16"/>
  <c r="AR53" i="16"/>
  <c r="AR60" i="16"/>
  <c r="T65" i="16"/>
  <c r="K73" i="16"/>
  <c r="L73" i="16" s="1"/>
  <c r="AS77" i="16"/>
  <c r="AS81" i="16"/>
  <c r="K84" i="16"/>
  <c r="L84" i="16" s="1"/>
  <c r="AK89" i="16"/>
  <c r="AL95" i="16"/>
  <c r="AU141" i="16"/>
  <c r="T52" i="17"/>
  <c r="T49" i="17"/>
  <c r="T43" i="17"/>
  <c r="T48" i="17"/>
  <c r="T45" i="17"/>
  <c r="T51" i="17"/>
  <c r="T42" i="17"/>
  <c r="T47" i="17"/>
  <c r="T44" i="17"/>
  <c r="T53" i="17"/>
  <c r="T50" i="17"/>
  <c r="L49" i="17"/>
  <c r="R107" i="17"/>
  <c r="R29" i="19"/>
  <c r="K73" i="14"/>
  <c r="L73" i="14" s="1"/>
  <c r="AS77" i="14"/>
  <c r="AS81" i="14"/>
  <c r="K84" i="14"/>
  <c r="L84" i="14" s="1"/>
  <c r="AK89" i="14"/>
  <c r="AN89" i="14" s="1"/>
  <c r="T90" i="14"/>
  <c r="K93" i="14"/>
  <c r="L93" i="14" s="1"/>
  <c r="T97" i="14"/>
  <c r="K100" i="14"/>
  <c r="L100" i="14" s="1"/>
  <c r="AU105" i="14"/>
  <c r="T106" i="14"/>
  <c r="AV112" i="14"/>
  <c r="AU116" i="14"/>
  <c r="AV130" i="14"/>
  <c r="K132" i="14"/>
  <c r="L132" i="14" s="1"/>
  <c r="T136" i="14"/>
  <c r="AV138" i="14"/>
  <c r="K141" i="14"/>
  <c r="L141" i="14" s="1"/>
  <c r="AU142" i="14"/>
  <c r="K145" i="14"/>
  <c r="L145" i="14" s="1"/>
  <c r="T147" i="14"/>
  <c r="AR30" i="16"/>
  <c r="K33" i="16"/>
  <c r="L33" i="16" s="1"/>
  <c r="AR34" i="16"/>
  <c r="AR44" i="16"/>
  <c r="AR47" i="16"/>
  <c r="AS50" i="16"/>
  <c r="AS53" i="16"/>
  <c r="T58" i="16"/>
  <c r="AS60" i="16"/>
  <c r="AU60" i="16" s="1"/>
  <c r="K63" i="16"/>
  <c r="L63" i="16" s="1"/>
  <c r="AR64" i="16"/>
  <c r="K67" i="16"/>
  <c r="L67" i="16" s="1"/>
  <c r="T69" i="16"/>
  <c r="AR74" i="16"/>
  <c r="AR63" i="17"/>
  <c r="R80" i="17"/>
  <c r="AN89" i="17"/>
  <c r="R75" i="18"/>
  <c r="K77" i="16"/>
  <c r="L77" i="16" s="1"/>
  <c r="AK97" i="16"/>
  <c r="AK96" i="16"/>
  <c r="K100" i="16"/>
  <c r="L100" i="16" s="1"/>
  <c r="K98" i="16"/>
  <c r="L98" i="16" s="1"/>
  <c r="AK100" i="16"/>
  <c r="K97" i="16"/>
  <c r="L97" i="16" s="1"/>
  <c r="R90" i="18"/>
  <c r="AS74" i="14"/>
  <c r="K77" i="14"/>
  <c r="L77" i="14" s="1"/>
  <c r="T79" i="14"/>
  <c r="T98" i="14"/>
  <c r="K108" i="14"/>
  <c r="L108" i="14" s="1"/>
  <c r="T110" i="14"/>
  <c r="T114" i="14"/>
  <c r="AV125" i="14"/>
  <c r="T126" i="14"/>
  <c r="T28" i="16"/>
  <c r="AR78" i="16"/>
  <c r="K81" i="16"/>
  <c r="L81" i="16" s="1"/>
  <c r="AR82" i="16"/>
  <c r="AK90" i="16"/>
  <c r="K94" i="16"/>
  <c r="L94" i="16" s="1"/>
  <c r="AU145" i="16"/>
  <c r="R46" i="17"/>
  <c r="R51" i="17"/>
  <c r="AR67" i="17"/>
  <c r="R109" i="17"/>
  <c r="R116" i="17"/>
  <c r="R45" i="18"/>
  <c r="R97" i="18"/>
  <c r="AR78" i="14"/>
  <c r="K81" i="14"/>
  <c r="L81" i="14" s="1"/>
  <c r="AR82" i="14"/>
  <c r="T83" i="14"/>
  <c r="AK90" i="14"/>
  <c r="T91" i="14"/>
  <c r="K94" i="14"/>
  <c r="L94" i="14" s="1"/>
  <c r="AK97" i="14"/>
  <c r="AU109" i="14"/>
  <c r="K112" i="14"/>
  <c r="L112" i="14" s="1"/>
  <c r="AU113" i="14"/>
  <c r="AU128" i="14"/>
  <c r="K130" i="14"/>
  <c r="L130" i="14" s="1"/>
  <c r="K138" i="14"/>
  <c r="L138" i="14" s="1"/>
  <c r="AU139" i="14"/>
  <c r="T140" i="14"/>
  <c r="T144" i="14"/>
  <c r="AS27" i="16"/>
  <c r="K30" i="16"/>
  <c r="L30" i="16" s="1"/>
  <c r="T32" i="16"/>
  <c r="K44" i="16"/>
  <c r="L44" i="16" s="1"/>
  <c r="K47" i="16"/>
  <c r="L47" i="16" s="1"/>
  <c r="T62" i="16"/>
  <c r="T66" i="16"/>
  <c r="AS78" i="16"/>
  <c r="AS82" i="16"/>
  <c r="T100" i="16"/>
  <c r="T98" i="16"/>
  <c r="T97" i="16"/>
  <c r="K99" i="16"/>
  <c r="L99" i="16" s="1"/>
  <c r="AU136" i="16"/>
  <c r="R43" i="17"/>
  <c r="R116" i="18"/>
  <c r="R35" i="19"/>
  <c r="R112" i="31"/>
  <c r="AS78" i="14"/>
  <c r="AV109" i="14"/>
  <c r="K116" i="14"/>
  <c r="L116" i="14" s="1"/>
  <c r="AU123" i="14"/>
  <c r="K125" i="14"/>
  <c r="L125" i="14" s="1"/>
  <c r="AV128" i="14"/>
  <c r="T129" i="14"/>
  <c r="AV139" i="14"/>
  <c r="K142" i="14"/>
  <c r="L142" i="14" s="1"/>
  <c r="AU143" i="14"/>
  <c r="K146" i="14"/>
  <c r="L146" i="14" s="1"/>
  <c r="AR31" i="16"/>
  <c r="K34" i="16"/>
  <c r="L34" i="16" s="1"/>
  <c r="AR35" i="16"/>
  <c r="T36" i="16"/>
  <c r="AR42" i="16"/>
  <c r="AR51" i="16"/>
  <c r="AS61" i="16"/>
  <c r="K64" i="16"/>
  <c r="L64" i="16" s="1"/>
  <c r="AR65" i="16"/>
  <c r="K68" i="16"/>
  <c r="L68" i="16" s="1"/>
  <c r="K74" i="16"/>
  <c r="L74" i="16" s="1"/>
  <c r="T92" i="16"/>
  <c r="K95" i="16"/>
  <c r="L95" i="16" s="1"/>
  <c r="AU121" i="16"/>
  <c r="AU147" i="16"/>
  <c r="AR69" i="17"/>
  <c r="R74" i="17"/>
  <c r="O90" i="17"/>
  <c r="P90" i="17" s="1"/>
  <c r="Q90" i="17" s="1"/>
  <c r="S90" i="17" s="1"/>
  <c r="U90" i="17" s="1"/>
  <c r="AJ90" i="17" s="1"/>
  <c r="K74" i="14"/>
  <c r="L74" i="14" s="1"/>
  <c r="T76" i="14"/>
  <c r="T92" i="14"/>
  <c r="K95" i="14"/>
  <c r="L95" i="14" s="1"/>
  <c r="AK98" i="14"/>
  <c r="AU106" i="14"/>
  <c r="T107" i="14"/>
  <c r="AU136" i="14"/>
  <c r="AV143" i="14"/>
  <c r="AS31" i="16"/>
  <c r="AS42" i="16"/>
  <c r="AR45" i="16"/>
  <c r="AS51" i="16"/>
  <c r="AR58" i="16"/>
  <c r="AS65" i="16"/>
  <c r="AR75" i="16"/>
  <c r="K89" i="16"/>
  <c r="L89" i="16" s="1"/>
  <c r="AK91" i="16"/>
  <c r="T99" i="16"/>
  <c r="AR32" i="17"/>
  <c r="L45" i="17"/>
  <c r="R48" i="17"/>
  <c r="R106" i="17"/>
  <c r="R113" i="17"/>
  <c r="R142" i="17"/>
  <c r="R48" i="18"/>
  <c r="AU121" i="14"/>
  <c r="AS45" i="16"/>
  <c r="AS58" i="16"/>
  <c r="K78" i="16"/>
  <c r="L78" i="16" s="1"/>
  <c r="AR79" i="16"/>
  <c r="AL97" i="16"/>
  <c r="AL96" i="16"/>
  <c r="AL100" i="16"/>
  <c r="AL99" i="16"/>
  <c r="AL91" i="16"/>
  <c r="K96" i="16"/>
  <c r="L96" i="16" s="1"/>
  <c r="K144" i="16"/>
  <c r="L144" i="16" s="1"/>
  <c r="K66" i="17"/>
  <c r="L66" i="17" s="1"/>
  <c r="R90" i="17"/>
  <c r="R92" i="17"/>
  <c r="R125" i="18"/>
  <c r="K106" i="16"/>
  <c r="L106" i="16" s="1"/>
  <c r="T108" i="16"/>
  <c r="AV140" i="16"/>
  <c r="AV144" i="16"/>
  <c r="AS32" i="17"/>
  <c r="AS62" i="17"/>
  <c r="AS66" i="17"/>
  <c r="K75" i="17"/>
  <c r="L75" i="17" s="1"/>
  <c r="AR76" i="17"/>
  <c r="T77" i="17"/>
  <c r="T81" i="17"/>
  <c r="AK100" i="17"/>
  <c r="AU107" i="17"/>
  <c r="AV129" i="17"/>
  <c r="T130" i="17"/>
  <c r="T144" i="17"/>
  <c r="T140" i="17"/>
  <c r="T147" i="17"/>
  <c r="T136" i="17"/>
  <c r="T143" i="17"/>
  <c r="T139" i="17"/>
  <c r="T146" i="17"/>
  <c r="T142" i="17"/>
  <c r="T138" i="17"/>
  <c r="T145" i="17"/>
  <c r="T141" i="17"/>
  <c r="T137" i="17"/>
  <c r="L140" i="17"/>
  <c r="O26" i="18"/>
  <c r="P26" i="18" s="1"/>
  <c r="Q26" i="18" s="1"/>
  <c r="S26" i="18" s="1"/>
  <c r="U26" i="18" s="1"/>
  <c r="R26" i="18"/>
  <c r="L62" i="18"/>
  <c r="AS82" i="18"/>
  <c r="AS78" i="18"/>
  <c r="AS74" i="18"/>
  <c r="AS81" i="18"/>
  <c r="AS77" i="18"/>
  <c r="AS84" i="18"/>
  <c r="AS73" i="18"/>
  <c r="AS80" i="18"/>
  <c r="AS76" i="18"/>
  <c r="AS79" i="18"/>
  <c r="AS75" i="18"/>
  <c r="R108" i="18"/>
  <c r="R34" i="31"/>
  <c r="AU107" i="16"/>
  <c r="T112" i="16"/>
  <c r="AV129" i="16"/>
  <c r="T138" i="16"/>
  <c r="AS36" i="17"/>
  <c r="AR43" i="17"/>
  <c r="AR49" i="17"/>
  <c r="AR52" i="17"/>
  <c r="AS76" i="17"/>
  <c r="K79" i="17"/>
  <c r="L79" i="17" s="1"/>
  <c r="AR80" i="17"/>
  <c r="K83" i="17"/>
  <c r="L83" i="17" s="1"/>
  <c r="AK93" i="17"/>
  <c r="K98" i="17"/>
  <c r="L98" i="17" s="1"/>
  <c r="AL100" i="17"/>
  <c r="K110" i="17"/>
  <c r="L110" i="17" s="1"/>
  <c r="AU111" i="17"/>
  <c r="K114" i="17"/>
  <c r="L114" i="17" s="1"/>
  <c r="T53" i="18"/>
  <c r="T66" i="18"/>
  <c r="T62" i="18"/>
  <c r="T69" i="18"/>
  <c r="T58" i="18"/>
  <c r="T65" i="18"/>
  <c r="T61" i="18"/>
  <c r="T68" i="18"/>
  <c r="T64" i="18"/>
  <c r="T60" i="18"/>
  <c r="T67" i="18"/>
  <c r="T63" i="18"/>
  <c r="T59" i="18"/>
  <c r="R131" i="18"/>
  <c r="R95" i="19"/>
  <c r="AV107" i="16"/>
  <c r="K110" i="16"/>
  <c r="L110" i="16" s="1"/>
  <c r="AU111" i="16"/>
  <c r="K114" i="16"/>
  <c r="L114" i="16" s="1"/>
  <c r="T116" i="16"/>
  <c r="AV124" i="16"/>
  <c r="AV137" i="16"/>
  <c r="T142" i="16"/>
  <c r="T30" i="17"/>
  <c r="T34" i="17"/>
  <c r="AS43" i="17"/>
  <c r="AR46" i="17"/>
  <c r="AS49" i="17"/>
  <c r="AS52" i="17"/>
  <c r="AS59" i="17"/>
  <c r="T64" i="17"/>
  <c r="AR73" i="17"/>
  <c r="T74" i="17"/>
  <c r="AS80" i="17"/>
  <c r="AR84" i="17"/>
  <c r="K91" i="17"/>
  <c r="L91" i="17" s="1"/>
  <c r="AL93" i="17"/>
  <c r="AU115" i="17"/>
  <c r="T125" i="17"/>
  <c r="K146" i="18"/>
  <c r="L146" i="18" s="1"/>
  <c r="AU143" i="18"/>
  <c r="K142" i="18"/>
  <c r="L142" i="18" s="1"/>
  <c r="AU139" i="18"/>
  <c r="K138" i="18"/>
  <c r="L138" i="18" s="1"/>
  <c r="AU146" i="18"/>
  <c r="K145" i="18"/>
  <c r="L145" i="18" s="1"/>
  <c r="AU142" i="18"/>
  <c r="K141" i="18"/>
  <c r="L141" i="18" s="1"/>
  <c r="AU138" i="18"/>
  <c r="K137" i="18"/>
  <c r="L137" i="18" s="1"/>
  <c r="AU145" i="18"/>
  <c r="K144" i="18"/>
  <c r="L144" i="18" s="1"/>
  <c r="AU141" i="18"/>
  <c r="K140" i="18"/>
  <c r="L140" i="18" s="1"/>
  <c r="AU144" i="18"/>
  <c r="K143" i="18"/>
  <c r="L143" i="18" s="1"/>
  <c r="AU140" i="18"/>
  <c r="K139" i="18"/>
  <c r="L139" i="18" s="1"/>
  <c r="R59" i="18"/>
  <c r="AV113" i="18"/>
  <c r="AV109" i="18"/>
  <c r="AV116" i="18"/>
  <c r="AV105" i="18"/>
  <c r="AV112" i="18"/>
  <c r="AV108" i="18"/>
  <c r="AV115" i="18"/>
  <c r="AV111" i="18"/>
  <c r="AV107" i="18"/>
  <c r="AV114" i="18"/>
  <c r="AV110" i="18"/>
  <c r="AV106" i="18"/>
  <c r="R125" i="19"/>
  <c r="AS26" i="17"/>
  <c r="AS37" i="17"/>
  <c r="AQ26" i="18"/>
  <c r="R28" i="18"/>
  <c r="R43" i="19"/>
  <c r="O43" i="19"/>
  <c r="P43" i="19" s="1"/>
  <c r="Q43" i="19" s="1"/>
  <c r="R74" i="19"/>
  <c r="AV116" i="19"/>
  <c r="AV105" i="19"/>
  <c r="AV112" i="19"/>
  <c r="AV108" i="19"/>
  <c r="AV115" i="19"/>
  <c r="AV111" i="19"/>
  <c r="AV107" i="19"/>
  <c r="AV114" i="19"/>
  <c r="AV110" i="19"/>
  <c r="AV106" i="19"/>
  <c r="AV109" i="19"/>
  <c r="AV113" i="19"/>
  <c r="AV108" i="16"/>
  <c r="K111" i="16"/>
  <c r="L111" i="16" s="1"/>
  <c r="AU112" i="16"/>
  <c r="K115" i="16"/>
  <c r="L115" i="16" s="1"/>
  <c r="T143" i="16"/>
  <c r="T31" i="17"/>
  <c r="T35" i="17"/>
  <c r="AR50" i="17"/>
  <c r="AR53" i="17"/>
  <c r="T65" i="17"/>
  <c r="K73" i="17"/>
  <c r="L73" i="17" s="1"/>
  <c r="AS77" i="17"/>
  <c r="AS81" i="17"/>
  <c r="K84" i="17"/>
  <c r="L84" i="17" s="1"/>
  <c r="AK89" i="17"/>
  <c r="K93" i="17"/>
  <c r="L93" i="17" s="1"/>
  <c r="AL95" i="17"/>
  <c r="K100" i="17"/>
  <c r="L100" i="17" s="1"/>
  <c r="AU105" i="17"/>
  <c r="AU116" i="17"/>
  <c r="AV130" i="17"/>
  <c r="R147" i="17"/>
  <c r="AU26" i="18"/>
  <c r="K147" i="18"/>
  <c r="L147" i="18" s="1"/>
  <c r="R81" i="31"/>
  <c r="R95" i="31"/>
  <c r="AU105" i="16"/>
  <c r="T106" i="16"/>
  <c r="AV112" i="16"/>
  <c r="AU116" i="16"/>
  <c r="AV130" i="16"/>
  <c r="T136" i="16"/>
  <c r="AV138" i="16"/>
  <c r="T147" i="16"/>
  <c r="AR44" i="17"/>
  <c r="AR47" i="17"/>
  <c r="AS50" i="17"/>
  <c r="AS53" i="17"/>
  <c r="AS60" i="17"/>
  <c r="T69" i="17"/>
  <c r="AR74" i="17"/>
  <c r="T75" i="17"/>
  <c r="AL89" i="17"/>
  <c r="AK96" i="17"/>
  <c r="L69" i="18"/>
  <c r="AU136" i="18"/>
  <c r="AV116" i="16"/>
  <c r="AV142" i="16"/>
  <c r="AS30" i="17"/>
  <c r="AS34" i="17"/>
  <c r="AS44" i="17"/>
  <c r="AS64" i="17"/>
  <c r="AS74" i="17"/>
  <c r="K77" i="17"/>
  <c r="L77" i="17" s="1"/>
  <c r="T79" i="17"/>
  <c r="AL96" i="17"/>
  <c r="T126" i="17"/>
  <c r="T50" i="18"/>
  <c r="O105" i="19"/>
  <c r="P105" i="19" s="1"/>
  <c r="Q105" i="19" s="1"/>
  <c r="S105" i="19" s="1"/>
  <c r="U105" i="19" s="1"/>
  <c r="AT105" i="19" s="1"/>
  <c r="R105" i="19"/>
  <c r="R47" i="31"/>
  <c r="K108" i="16"/>
  <c r="L108" i="16" s="1"/>
  <c r="T110" i="16"/>
  <c r="T114" i="16"/>
  <c r="AV125" i="16"/>
  <c r="AV146" i="16"/>
  <c r="T28" i="17"/>
  <c r="K50" i="17"/>
  <c r="L50" i="17" s="1"/>
  <c r="K53" i="17"/>
  <c r="L53" i="17" s="1"/>
  <c r="AS68" i="17"/>
  <c r="AR78" i="17"/>
  <c r="K81" i="17"/>
  <c r="L81" i="17" s="1"/>
  <c r="AR82" i="17"/>
  <c r="AK90" i="17"/>
  <c r="AN90" i="17" s="1"/>
  <c r="K94" i="17"/>
  <c r="L94" i="17" s="1"/>
  <c r="AK97" i="17"/>
  <c r="AU109" i="17"/>
  <c r="K112" i="17"/>
  <c r="L112" i="17" s="1"/>
  <c r="AU113" i="17"/>
  <c r="AV132" i="17"/>
  <c r="AV131" i="17"/>
  <c r="O136" i="17"/>
  <c r="P136" i="17" s="1"/>
  <c r="Q136" i="17" s="1"/>
  <c r="S136" i="17" s="1"/>
  <c r="U136" i="17" s="1"/>
  <c r="AT136" i="17" s="1"/>
  <c r="T48" i="18"/>
  <c r="T45" i="18"/>
  <c r="T51" i="18"/>
  <c r="T42" i="18"/>
  <c r="T47" i="18"/>
  <c r="T44" i="18"/>
  <c r="T46" i="18"/>
  <c r="R36" i="19"/>
  <c r="R58" i="19"/>
  <c r="O58" i="19"/>
  <c r="P58" i="19" s="1"/>
  <c r="Q58" i="19" s="1"/>
  <c r="R142" i="19"/>
  <c r="R74" i="31"/>
  <c r="AU109" i="16"/>
  <c r="K112" i="16"/>
  <c r="L112" i="16" s="1"/>
  <c r="AU113" i="16"/>
  <c r="T140" i="16"/>
  <c r="T144" i="16"/>
  <c r="T32" i="17"/>
  <c r="K44" i="17"/>
  <c r="L44" i="17" s="1"/>
  <c r="K47" i="17"/>
  <c r="L47" i="17" s="1"/>
  <c r="T62" i="17"/>
  <c r="T66" i="17"/>
  <c r="AS78" i="17"/>
  <c r="AS82" i="17"/>
  <c r="AL90" i="17"/>
  <c r="AL97" i="17"/>
  <c r="K105" i="17"/>
  <c r="L105" i="17" s="1"/>
  <c r="AV128" i="17"/>
  <c r="T129" i="17"/>
  <c r="R111" i="18"/>
  <c r="T144" i="18"/>
  <c r="T140" i="18"/>
  <c r="T147" i="18"/>
  <c r="T136" i="18"/>
  <c r="T143" i="18"/>
  <c r="T139" i="18"/>
  <c r="T146" i="18"/>
  <c r="T142" i="18"/>
  <c r="T145" i="18"/>
  <c r="T141" i="18"/>
  <c r="AU147" i="18"/>
  <c r="R69" i="31"/>
  <c r="K105" i="16"/>
  <c r="L105" i="16" s="1"/>
  <c r="AV109" i="16"/>
  <c r="K116" i="16"/>
  <c r="L116" i="16" s="1"/>
  <c r="AV128" i="16"/>
  <c r="T36" i="17"/>
  <c r="AR42" i="17"/>
  <c r="AR51" i="17"/>
  <c r="AS61" i="17"/>
  <c r="K95" i="17"/>
  <c r="L95" i="17" s="1"/>
  <c r="AK98" i="17"/>
  <c r="R31" i="18"/>
  <c r="R58" i="18"/>
  <c r="O58" i="18"/>
  <c r="P58" i="18" s="1"/>
  <c r="Q58" i="18" s="1"/>
  <c r="S58" i="18" s="1"/>
  <c r="U58" i="18" s="1"/>
  <c r="AQ58" i="18" s="1"/>
  <c r="R113" i="18"/>
  <c r="R146" i="17"/>
  <c r="R91" i="18"/>
  <c r="R30" i="31"/>
  <c r="R47" i="18"/>
  <c r="R68" i="18"/>
  <c r="R116" i="19"/>
  <c r="R28" i="20"/>
  <c r="AU110" i="16"/>
  <c r="K113" i="16"/>
  <c r="L113" i="16" s="1"/>
  <c r="T141" i="16"/>
  <c r="K42" i="17"/>
  <c r="L42" i="17" s="1"/>
  <c r="AK92" i="17"/>
  <c r="T122" i="17"/>
  <c r="AV126" i="17"/>
  <c r="T127" i="17"/>
  <c r="L64" i="18"/>
  <c r="R115" i="18"/>
  <c r="R89" i="31"/>
  <c r="O89" i="31"/>
  <c r="P89" i="31" s="1"/>
  <c r="Q89" i="31" s="1"/>
  <c r="S89" i="31" s="1"/>
  <c r="U89" i="31" s="1"/>
  <c r="AJ89" i="31" s="1"/>
  <c r="AN89" i="31" s="1"/>
  <c r="AU136" i="17"/>
  <c r="AV143" i="17"/>
  <c r="AU147" i="17"/>
  <c r="AS31" i="18"/>
  <c r="AS35" i="18"/>
  <c r="AS42" i="18"/>
  <c r="AR45" i="18"/>
  <c r="AR48" i="18"/>
  <c r="AS51" i="18"/>
  <c r="AR58" i="18"/>
  <c r="AS65" i="18"/>
  <c r="AR69" i="18"/>
  <c r="AR75" i="18"/>
  <c r="T80" i="18"/>
  <c r="K89" i="18"/>
  <c r="L89" i="18" s="1"/>
  <c r="AK91" i="18"/>
  <c r="AL98" i="18"/>
  <c r="K109" i="18"/>
  <c r="L109" i="18" s="1"/>
  <c r="T111" i="18"/>
  <c r="AU121" i="18"/>
  <c r="AU131" i="18"/>
  <c r="AV147" i="18"/>
  <c r="L90" i="19"/>
  <c r="R91" i="31"/>
  <c r="R140" i="31"/>
  <c r="AV147" i="17"/>
  <c r="K27" i="18"/>
  <c r="L27" i="18" s="1"/>
  <c r="T29" i="18"/>
  <c r="AS45" i="18"/>
  <c r="AS48" i="18"/>
  <c r="AS58" i="18"/>
  <c r="AU58" i="18" s="1"/>
  <c r="AS69" i="18"/>
  <c r="K78" i="18"/>
  <c r="L78" i="18" s="1"/>
  <c r="AR79" i="18"/>
  <c r="K82" i="18"/>
  <c r="L82" i="18" s="1"/>
  <c r="T84" i="18"/>
  <c r="AL91" i="18"/>
  <c r="K96" i="18"/>
  <c r="L96" i="18" s="1"/>
  <c r="T132" i="18"/>
  <c r="K139" i="17"/>
  <c r="L139" i="17" s="1"/>
  <c r="AR28" i="18"/>
  <c r="T33" i="18"/>
  <c r="K42" i="18"/>
  <c r="L42" i="18" s="1"/>
  <c r="K51" i="18"/>
  <c r="L51" i="18" s="1"/>
  <c r="K61" i="18"/>
  <c r="L61" i="18" s="1"/>
  <c r="AR83" i="18"/>
  <c r="AK92" i="18"/>
  <c r="T93" i="18"/>
  <c r="AK99" i="18"/>
  <c r="T122" i="18"/>
  <c r="T127" i="18"/>
  <c r="T48" i="19"/>
  <c r="T51" i="19"/>
  <c r="T47" i="19"/>
  <c r="T44" i="19"/>
  <c r="T53" i="19"/>
  <c r="T50" i="19"/>
  <c r="T46" i="19"/>
  <c r="R65" i="19"/>
  <c r="T66" i="31"/>
  <c r="T62" i="31"/>
  <c r="T69" i="31"/>
  <c r="T58" i="31"/>
  <c r="T65" i="31"/>
  <c r="T61" i="31"/>
  <c r="T68" i="31"/>
  <c r="T64" i="31"/>
  <c r="T60" i="31"/>
  <c r="T67" i="31"/>
  <c r="T63" i="31"/>
  <c r="AU137" i="17"/>
  <c r="AS36" i="18"/>
  <c r="AR43" i="18"/>
  <c r="AR49" i="18"/>
  <c r="AR52" i="18"/>
  <c r="AR59" i="18"/>
  <c r="K79" i="18"/>
  <c r="L79" i="18" s="1"/>
  <c r="AR80" i="18"/>
  <c r="K83" i="18"/>
  <c r="L83" i="18" s="1"/>
  <c r="AK93" i="18"/>
  <c r="K98" i="18"/>
  <c r="L98" i="18" s="1"/>
  <c r="AL100" i="18"/>
  <c r="K110" i="18"/>
  <c r="L110" i="18" s="1"/>
  <c r="AU111" i="18"/>
  <c r="K114" i="18"/>
  <c r="L114" i="18" s="1"/>
  <c r="T116" i="18"/>
  <c r="AV124" i="18"/>
  <c r="K126" i="18"/>
  <c r="L126" i="18" s="1"/>
  <c r="T49" i="19"/>
  <c r="T114" i="19"/>
  <c r="T110" i="19"/>
  <c r="T106" i="19"/>
  <c r="T113" i="19"/>
  <c r="T109" i="19"/>
  <c r="T116" i="19"/>
  <c r="T105" i="19"/>
  <c r="T112" i="19"/>
  <c r="T115" i="19"/>
  <c r="T111" i="19"/>
  <c r="T144" i="19"/>
  <c r="T140" i="19"/>
  <c r="T147" i="19"/>
  <c r="T136" i="19"/>
  <c r="T143" i="19"/>
  <c r="T139" i="19"/>
  <c r="T146" i="19"/>
  <c r="T142" i="19"/>
  <c r="T138" i="19"/>
  <c r="T145" i="19"/>
  <c r="T141" i="19"/>
  <c r="L147" i="19"/>
  <c r="T59" i="31"/>
  <c r="R76" i="31"/>
  <c r="AS52" i="18"/>
  <c r="AR73" i="18"/>
  <c r="AR84" i="18"/>
  <c r="T125" i="18"/>
  <c r="R92" i="31"/>
  <c r="AU141" i="17"/>
  <c r="K144" i="17"/>
  <c r="L144" i="17" s="1"/>
  <c r="AU145" i="17"/>
  <c r="AS29" i="18"/>
  <c r="K32" i="18"/>
  <c r="L32" i="18" s="1"/>
  <c r="AR33" i="18"/>
  <c r="K36" i="18"/>
  <c r="L36" i="18" s="1"/>
  <c r="AS46" i="18"/>
  <c r="K52" i="18"/>
  <c r="L52" i="18" s="1"/>
  <c r="AR63" i="18"/>
  <c r="K66" i="18"/>
  <c r="L66" i="18" s="1"/>
  <c r="AR67" i="18"/>
  <c r="T89" i="18"/>
  <c r="AK94" i="18"/>
  <c r="K99" i="18"/>
  <c r="L99" i="18" s="1"/>
  <c r="AU122" i="18"/>
  <c r="AU127" i="18"/>
  <c r="K129" i="18"/>
  <c r="L129" i="18" s="1"/>
  <c r="AV132" i="18"/>
  <c r="AV141" i="18"/>
  <c r="AV145" i="18"/>
  <c r="AR26" i="19"/>
  <c r="AS33" i="19"/>
  <c r="AR37" i="19"/>
  <c r="K45" i="19"/>
  <c r="L45" i="19" s="1"/>
  <c r="AR69" i="31"/>
  <c r="AV141" i="17"/>
  <c r="AV145" i="17"/>
  <c r="AR26" i="18"/>
  <c r="T27" i="18"/>
  <c r="AS33" i="18"/>
  <c r="AR37" i="18"/>
  <c r="K43" i="18"/>
  <c r="L43" i="18" s="1"/>
  <c r="K46" i="18"/>
  <c r="L46" i="18" s="1"/>
  <c r="K49" i="18"/>
  <c r="L49" i="18" s="1"/>
  <c r="AS63" i="18"/>
  <c r="AS67" i="18"/>
  <c r="K76" i="18"/>
  <c r="L76" i="18" s="1"/>
  <c r="T78" i="18"/>
  <c r="T82" i="18"/>
  <c r="K92" i="18"/>
  <c r="L92" i="18" s="1"/>
  <c r="AL94" i="18"/>
  <c r="T96" i="18"/>
  <c r="K107" i="18"/>
  <c r="L107" i="18" s="1"/>
  <c r="AU108" i="18"/>
  <c r="T109" i="18"/>
  <c r="T113" i="18"/>
  <c r="AV122" i="18"/>
  <c r="K124" i="18"/>
  <c r="L124" i="18" s="1"/>
  <c r="AV127" i="18"/>
  <c r="T128" i="18"/>
  <c r="AS37" i="19"/>
  <c r="T42" i="19"/>
  <c r="U42" i="19" s="1"/>
  <c r="AQ42" i="19" s="1"/>
  <c r="R107" i="31"/>
  <c r="K137" i="17"/>
  <c r="L137" i="17" s="1"/>
  <c r="AS37" i="18"/>
  <c r="AR77" i="18"/>
  <c r="K80" i="18"/>
  <c r="L80" i="18" s="1"/>
  <c r="AR81" i="18"/>
  <c r="T123" i="18"/>
  <c r="R48" i="19"/>
  <c r="R97" i="19"/>
  <c r="R106" i="19"/>
  <c r="R29" i="20"/>
  <c r="AU138" i="17"/>
  <c r="K29" i="18"/>
  <c r="L29" i="18" s="1"/>
  <c r="T31" i="18"/>
  <c r="T35" i="18"/>
  <c r="AR50" i="18"/>
  <c r="AR53" i="18"/>
  <c r="AR60" i="18"/>
  <c r="K73" i="18"/>
  <c r="L73" i="18" s="1"/>
  <c r="K84" i="18"/>
  <c r="L84" i="18" s="1"/>
  <c r="AK89" i="18"/>
  <c r="T90" i="18"/>
  <c r="K93" i="18"/>
  <c r="L93" i="18" s="1"/>
  <c r="AL95" i="18"/>
  <c r="T97" i="18"/>
  <c r="K100" i="18"/>
  <c r="L100" i="18" s="1"/>
  <c r="AU105" i="18"/>
  <c r="AU116" i="18"/>
  <c r="AV130" i="18"/>
  <c r="K132" i="18"/>
  <c r="L132" i="18" s="1"/>
  <c r="AR34" i="19"/>
  <c r="R60" i="19"/>
  <c r="R62" i="19"/>
  <c r="AS74" i="19"/>
  <c r="AS81" i="19"/>
  <c r="AS77" i="19"/>
  <c r="AS84" i="19"/>
  <c r="AS73" i="19"/>
  <c r="AS80" i="19"/>
  <c r="AS76" i="19"/>
  <c r="AS79" i="19"/>
  <c r="AS75" i="19"/>
  <c r="AS83" i="19"/>
  <c r="T137" i="19"/>
  <c r="AR61" i="31"/>
  <c r="K60" i="31"/>
  <c r="L60" i="31" s="1"/>
  <c r="AR68" i="31"/>
  <c r="K67" i="31"/>
  <c r="L67" i="31" s="1"/>
  <c r="AR64" i="31"/>
  <c r="K63" i="31"/>
  <c r="L63" i="31" s="1"/>
  <c r="AR60" i="31"/>
  <c r="K59" i="31"/>
  <c r="L59" i="31" s="1"/>
  <c r="AR67" i="31"/>
  <c r="K66" i="31"/>
  <c r="L66" i="31" s="1"/>
  <c r="AR63" i="31"/>
  <c r="K62" i="31"/>
  <c r="L62" i="31" s="1"/>
  <c r="AR59" i="31"/>
  <c r="AR66" i="31"/>
  <c r="K65" i="31"/>
  <c r="L65" i="31" s="1"/>
  <c r="AR62" i="31"/>
  <c r="K61" i="31"/>
  <c r="L61" i="31" s="1"/>
  <c r="K68" i="31"/>
  <c r="L68" i="31" s="1"/>
  <c r="R126" i="31"/>
  <c r="R143" i="20"/>
  <c r="K141" i="17"/>
  <c r="L141" i="17" s="1"/>
  <c r="AU142" i="17"/>
  <c r="K145" i="17"/>
  <c r="L145" i="17" s="1"/>
  <c r="AR30" i="18"/>
  <c r="K33" i="18"/>
  <c r="L33" i="18" s="1"/>
  <c r="AR34" i="18"/>
  <c r="AR44" i="18"/>
  <c r="AR47" i="18"/>
  <c r="AS50" i="18"/>
  <c r="AS53" i="18"/>
  <c r="AS60" i="18"/>
  <c r="K63" i="18"/>
  <c r="L63" i="18" s="1"/>
  <c r="AR64" i="18"/>
  <c r="K67" i="18"/>
  <c r="L67" i="18" s="1"/>
  <c r="AR74" i="18"/>
  <c r="T75" i="18"/>
  <c r="AL89" i="18"/>
  <c r="AK96" i="18"/>
  <c r="T121" i="18"/>
  <c r="K122" i="18"/>
  <c r="L122" i="18" s="1"/>
  <c r="AU125" i="18"/>
  <c r="K127" i="18"/>
  <c r="L127" i="18" s="1"/>
  <c r="T131" i="18"/>
  <c r="AV142" i="18"/>
  <c r="K26" i="19"/>
  <c r="L26" i="19" s="1"/>
  <c r="AS30" i="19"/>
  <c r="AS34" i="19"/>
  <c r="K37" i="19"/>
  <c r="L37" i="19" s="1"/>
  <c r="R64" i="19"/>
  <c r="R68" i="19"/>
  <c r="AU139" i="19"/>
  <c r="K138" i="19"/>
  <c r="L138" i="19" s="1"/>
  <c r="AU146" i="19"/>
  <c r="K145" i="19"/>
  <c r="L145" i="19" s="1"/>
  <c r="AU142" i="19"/>
  <c r="K141" i="19"/>
  <c r="L141" i="19" s="1"/>
  <c r="AU138" i="19"/>
  <c r="K137" i="19"/>
  <c r="L137" i="19" s="1"/>
  <c r="AU145" i="19"/>
  <c r="K144" i="19"/>
  <c r="L144" i="19" s="1"/>
  <c r="AU141" i="19"/>
  <c r="K140" i="19"/>
  <c r="L140" i="19" s="1"/>
  <c r="AU137" i="19"/>
  <c r="AU144" i="19"/>
  <c r="K143" i="19"/>
  <c r="L143" i="19" s="1"/>
  <c r="AU140" i="19"/>
  <c r="K139" i="19"/>
  <c r="L139" i="19" s="1"/>
  <c r="K146" i="19"/>
  <c r="L146" i="19" s="1"/>
  <c r="K58" i="31"/>
  <c r="L58" i="31" s="1"/>
  <c r="R109" i="31"/>
  <c r="AV142" i="17"/>
  <c r="AU146" i="17"/>
  <c r="AS30" i="18"/>
  <c r="AS34" i="18"/>
  <c r="K37" i="18"/>
  <c r="L37" i="18" s="1"/>
  <c r="AS44" i="18"/>
  <c r="AS64" i="18"/>
  <c r="AR68" i="18"/>
  <c r="K77" i="18"/>
  <c r="L77" i="18" s="1"/>
  <c r="T126" i="18"/>
  <c r="T91" i="19"/>
  <c r="T98" i="19"/>
  <c r="T97" i="19"/>
  <c r="T90" i="19"/>
  <c r="T96" i="19"/>
  <c r="T89" i="19"/>
  <c r="T95" i="19"/>
  <c r="T94" i="19"/>
  <c r="T93" i="19"/>
  <c r="T100" i="19"/>
  <c r="T92" i="19"/>
  <c r="R131" i="19"/>
  <c r="AS82" i="31"/>
  <c r="AS78" i="31"/>
  <c r="AS74" i="31"/>
  <c r="AS81" i="31"/>
  <c r="AS77" i="31"/>
  <c r="AS84" i="31"/>
  <c r="AS73" i="31"/>
  <c r="AS80" i="31"/>
  <c r="AS76" i="31"/>
  <c r="AS83" i="31"/>
  <c r="AS79" i="31"/>
  <c r="AS75" i="31"/>
  <c r="AR27" i="18"/>
  <c r="T28" i="18"/>
  <c r="K50" i="18"/>
  <c r="L50" i="18" s="1"/>
  <c r="K53" i="18"/>
  <c r="L53" i="18" s="1"/>
  <c r="AR78" i="18"/>
  <c r="K81" i="18"/>
  <c r="L81" i="18" s="1"/>
  <c r="AK90" i="18"/>
  <c r="K94" i="18"/>
  <c r="L94" i="18" s="1"/>
  <c r="AU109" i="18"/>
  <c r="K112" i="18"/>
  <c r="L112" i="18" s="1"/>
  <c r="AU113" i="18"/>
  <c r="AU128" i="18"/>
  <c r="K130" i="18"/>
  <c r="L130" i="18" s="1"/>
  <c r="K30" i="19"/>
  <c r="L30" i="19" s="1"/>
  <c r="K53" i="19"/>
  <c r="L53" i="19" s="1"/>
  <c r="K50" i="19"/>
  <c r="L50" i="19" s="1"/>
  <c r="AR47" i="19"/>
  <c r="AR44" i="19"/>
  <c r="AR53" i="19"/>
  <c r="AR50" i="19"/>
  <c r="K49" i="19"/>
  <c r="L49" i="19" s="1"/>
  <c r="K46" i="19"/>
  <c r="L46" i="19" s="1"/>
  <c r="K52" i="19"/>
  <c r="L52" i="19" s="1"/>
  <c r="AR52" i="19"/>
  <c r="AR49" i="19"/>
  <c r="AR43" i="19"/>
  <c r="K51" i="19"/>
  <c r="L51" i="19" s="1"/>
  <c r="AR48" i="19"/>
  <c r="AR45" i="19"/>
  <c r="R121" i="19"/>
  <c r="O121" i="19"/>
  <c r="P121" i="19" s="1"/>
  <c r="Q121" i="19" s="1"/>
  <c r="S121" i="19" s="1"/>
  <c r="K64" i="31"/>
  <c r="L64" i="31" s="1"/>
  <c r="R96" i="20"/>
  <c r="K138" i="17"/>
  <c r="L138" i="17" s="1"/>
  <c r="K44" i="18"/>
  <c r="L44" i="18" s="1"/>
  <c r="K60" i="18"/>
  <c r="L60" i="18" s="1"/>
  <c r="AL90" i="18"/>
  <c r="K105" i="18"/>
  <c r="L105" i="18" s="1"/>
  <c r="AU123" i="18"/>
  <c r="AR31" i="19"/>
  <c r="K34" i="19"/>
  <c r="L34" i="19" s="1"/>
  <c r="AR42" i="19"/>
  <c r="AU42" i="19" s="1"/>
  <c r="K47" i="19"/>
  <c r="L47" i="19" s="1"/>
  <c r="L136" i="19"/>
  <c r="P73" i="31"/>
  <c r="R75" i="31"/>
  <c r="AS51" i="19"/>
  <c r="AR58" i="19"/>
  <c r="T59" i="19"/>
  <c r="AS65" i="19"/>
  <c r="AR69" i="19"/>
  <c r="AR75" i="19"/>
  <c r="T80" i="19"/>
  <c r="K89" i="19"/>
  <c r="L89" i="19" s="1"/>
  <c r="AK91" i="19"/>
  <c r="AL98" i="19"/>
  <c r="K109" i="19"/>
  <c r="L109" i="19" s="1"/>
  <c r="AU121" i="19"/>
  <c r="AU131" i="19"/>
  <c r="AV147" i="19"/>
  <c r="K27" i="31"/>
  <c r="L27" i="31" s="1"/>
  <c r="T29" i="31"/>
  <c r="AS45" i="31"/>
  <c r="AS48" i="31"/>
  <c r="AS69" i="31"/>
  <c r="T73" i="31"/>
  <c r="K78" i="31"/>
  <c r="L78" i="31" s="1"/>
  <c r="AR79" i="31"/>
  <c r="K82" i="31"/>
  <c r="L82" i="31" s="1"/>
  <c r="T84" i="31"/>
  <c r="AL91" i="31"/>
  <c r="K96" i="31"/>
  <c r="L96" i="31" s="1"/>
  <c r="T100" i="31"/>
  <c r="AU110" i="31"/>
  <c r="AS48" i="19"/>
  <c r="AS69" i="19"/>
  <c r="T73" i="19"/>
  <c r="K78" i="19"/>
  <c r="L78" i="19" s="1"/>
  <c r="AR79" i="19"/>
  <c r="K82" i="19"/>
  <c r="L82" i="19" s="1"/>
  <c r="T84" i="19"/>
  <c r="AL91" i="19"/>
  <c r="K96" i="19"/>
  <c r="L96" i="19" s="1"/>
  <c r="AU110" i="19"/>
  <c r="K113" i="19"/>
  <c r="L113" i="19" s="1"/>
  <c r="AU114" i="19"/>
  <c r="AU126" i="19"/>
  <c r="K128" i="19"/>
  <c r="L128" i="19" s="1"/>
  <c r="AV131" i="19"/>
  <c r="T132" i="19"/>
  <c r="AR28" i="31"/>
  <c r="T33" i="31"/>
  <c r="K42" i="31"/>
  <c r="L42" i="31" s="1"/>
  <c r="K51" i="31"/>
  <c r="L51" i="31" s="1"/>
  <c r="AR83" i="31"/>
  <c r="AK92" i="31"/>
  <c r="T93" i="31"/>
  <c r="AK99" i="31"/>
  <c r="R52" i="20"/>
  <c r="R62" i="20"/>
  <c r="R66" i="20"/>
  <c r="K61" i="19"/>
  <c r="L61" i="19" s="1"/>
  <c r="T63" i="19"/>
  <c r="T67" i="19"/>
  <c r="AR83" i="19"/>
  <c r="AK92" i="19"/>
  <c r="AK99" i="19"/>
  <c r="T122" i="19"/>
  <c r="K123" i="19"/>
  <c r="L123" i="19" s="1"/>
  <c r="AV126" i="19"/>
  <c r="T127" i="19"/>
  <c r="AS28" i="31"/>
  <c r="K31" i="31"/>
  <c r="L31" i="31" s="1"/>
  <c r="AR32" i="31"/>
  <c r="K35" i="31"/>
  <c r="L35" i="31" s="1"/>
  <c r="T37" i="31"/>
  <c r="K45" i="31"/>
  <c r="L45" i="31" s="1"/>
  <c r="K48" i="31"/>
  <c r="L48" i="31" s="1"/>
  <c r="K90" i="31"/>
  <c r="L90" i="31" s="1"/>
  <c r="K97" i="31"/>
  <c r="L97" i="31" s="1"/>
  <c r="AL99" i="31"/>
  <c r="K106" i="31"/>
  <c r="L106" i="31" s="1"/>
  <c r="AV114" i="31"/>
  <c r="AV113" i="31"/>
  <c r="AV116" i="31"/>
  <c r="AV112" i="31"/>
  <c r="AV115" i="31"/>
  <c r="T108" i="31"/>
  <c r="AU111" i="31"/>
  <c r="K114" i="31"/>
  <c r="L114" i="31" s="1"/>
  <c r="AU115" i="31"/>
  <c r="AS66" i="19"/>
  <c r="K69" i="19"/>
  <c r="L69" i="19" s="1"/>
  <c r="K75" i="19"/>
  <c r="L75" i="19" s="1"/>
  <c r="AR76" i="19"/>
  <c r="T77" i="19"/>
  <c r="T81" i="19"/>
  <c r="AK100" i="19"/>
  <c r="AU107" i="19"/>
  <c r="AU124" i="19"/>
  <c r="AV129" i="19"/>
  <c r="T130" i="19"/>
  <c r="AS36" i="31"/>
  <c r="AR43" i="31"/>
  <c r="T44" i="31"/>
  <c r="T47" i="31"/>
  <c r="AR49" i="31"/>
  <c r="AR52" i="31"/>
  <c r="K79" i="31"/>
  <c r="L79" i="31" s="1"/>
  <c r="AR80" i="31"/>
  <c r="K83" i="31"/>
  <c r="L83" i="31" s="1"/>
  <c r="AK93" i="31"/>
  <c r="K98" i="31"/>
  <c r="L98" i="31" s="1"/>
  <c r="AL100" i="31"/>
  <c r="K110" i="31"/>
  <c r="L110" i="31" s="1"/>
  <c r="Q89" i="20"/>
  <c r="S89" i="20" s="1"/>
  <c r="O90" i="20"/>
  <c r="R62" i="21"/>
  <c r="T60" i="19"/>
  <c r="K79" i="19"/>
  <c r="L79" i="19" s="1"/>
  <c r="AR80" i="19"/>
  <c r="K83" i="19"/>
  <c r="L83" i="19" s="1"/>
  <c r="AK93" i="19"/>
  <c r="K98" i="19"/>
  <c r="L98" i="19" s="1"/>
  <c r="AL100" i="19"/>
  <c r="K110" i="19"/>
  <c r="L110" i="19" s="1"/>
  <c r="AU111" i="19"/>
  <c r="K114" i="19"/>
  <c r="L114" i="19" s="1"/>
  <c r="AV124" i="19"/>
  <c r="K126" i="19"/>
  <c r="L126" i="19" s="1"/>
  <c r="AV137" i="19"/>
  <c r="K28" i="31"/>
  <c r="L28" i="31" s="1"/>
  <c r="AR29" i="31"/>
  <c r="T30" i="31"/>
  <c r="T34" i="31"/>
  <c r="AR46" i="31"/>
  <c r="AS49" i="31"/>
  <c r="AS52" i="31"/>
  <c r="AR73" i="31"/>
  <c r="T74" i="31"/>
  <c r="AR84" i="31"/>
  <c r="T95" i="31"/>
  <c r="R128" i="20"/>
  <c r="R136" i="20"/>
  <c r="O136" i="20"/>
  <c r="P136" i="20" s="1"/>
  <c r="Q136" i="20" s="1"/>
  <c r="S136" i="20" s="1"/>
  <c r="T64" i="19"/>
  <c r="AR73" i="19"/>
  <c r="T74" i="19"/>
  <c r="AR84" i="19"/>
  <c r="K91" i="19"/>
  <c r="L91" i="19" s="1"/>
  <c r="AL93" i="19"/>
  <c r="AU115" i="19"/>
  <c r="T125" i="19"/>
  <c r="AU132" i="19"/>
  <c r="AS29" i="31"/>
  <c r="K32" i="31"/>
  <c r="L32" i="31" s="1"/>
  <c r="AR33" i="31"/>
  <c r="K36" i="31"/>
  <c r="L36" i="31" s="1"/>
  <c r="AS46" i="31"/>
  <c r="K52" i="31"/>
  <c r="L52" i="31" s="1"/>
  <c r="K99" i="31"/>
  <c r="L99" i="31" s="1"/>
  <c r="T114" i="31"/>
  <c r="AS46" i="19"/>
  <c r="AR63" i="19"/>
  <c r="K66" i="19"/>
  <c r="L66" i="19" s="1"/>
  <c r="AR67" i="19"/>
  <c r="T68" i="19"/>
  <c r="AK94" i="19"/>
  <c r="K99" i="19"/>
  <c r="L99" i="19" s="1"/>
  <c r="AU122" i="19"/>
  <c r="AU127" i="19"/>
  <c r="K129" i="19"/>
  <c r="L129" i="19" s="1"/>
  <c r="AV132" i="19"/>
  <c r="AV141" i="19"/>
  <c r="AV145" i="19"/>
  <c r="AR26" i="31"/>
  <c r="T27" i="31"/>
  <c r="AS33" i="31"/>
  <c r="AR37" i="31"/>
  <c r="K43" i="31"/>
  <c r="L43" i="31" s="1"/>
  <c r="K46" i="31"/>
  <c r="L46" i="31" s="1"/>
  <c r="K49" i="31"/>
  <c r="L49" i="31" s="1"/>
  <c r="AS67" i="31"/>
  <c r="T78" i="31"/>
  <c r="T82" i="31"/>
  <c r="T96" i="31"/>
  <c r="T116" i="31"/>
  <c r="R32" i="20"/>
  <c r="R36" i="20"/>
  <c r="R47" i="21"/>
  <c r="AS63" i="19"/>
  <c r="AS67" i="19"/>
  <c r="K76" i="19"/>
  <c r="L76" i="19" s="1"/>
  <c r="T78" i="19"/>
  <c r="T82" i="19"/>
  <c r="K92" i="19"/>
  <c r="L92" i="19" s="1"/>
  <c r="AL94" i="19"/>
  <c r="K107" i="19"/>
  <c r="L107" i="19" s="1"/>
  <c r="AU108" i="19"/>
  <c r="AV122" i="19"/>
  <c r="K124" i="19"/>
  <c r="L124" i="19" s="1"/>
  <c r="AV127" i="19"/>
  <c r="T128" i="19"/>
  <c r="AS37" i="31"/>
  <c r="T42" i="31"/>
  <c r="T51" i="31"/>
  <c r="AR77" i="31"/>
  <c r="K80" i="31"/>
  <c r="L80" i="31" s="1"/>
  <c r="AR81" i="31"/>
  <c r="AK95" i="31"/>
  <c r="AV108" i="31"/>
  <c r="K111" i="31"/>
  <c r="L111" i="31" s="1"/>
  <c r="T130" i="31"/>
  <c r="T127" i="31"/>
  <c r="T122" i="31"/>
  <c r="T132" i="31"/>
  <c r="T129" i="31"/>
  <c r="T126" i="31"/>
  <c r="T131" i="31"/>
  <c r="T121" i="31"/>
  <c r="T128" i="31"/>
  <c r="R144" i="31"/>
  <c r="K59" i="19"/>
  <c r="L59" i="19" s="1"/>
  <c r="T61" i="19"/>
  <c r="AR77" i="19"/>
  <c r="K80" i="19"/>
  <c r="L80" i="19" s="1"/>
  <c r="AR81" i="19"/>
  <c r="AK95" i="19"/>
  <c r="K111" i="19"/>
  <c r="L111" i="19" s="1"/>
  <c r="AU112" i="19"/>
  <c r="K115" i="19"/>
  <c r="L115" i="19" s="1"/>
  <c r="T123" i="19"/>
  <c r="AU130" i="19"/>
  <c r="K29" i="31"/>
  <c r="L29" i="31" s="1"/>
  <c r="T31" i="31"/>
  <c r="T35" i="31"/>
  <c r="T45" i="31"/>
  <c r="AR50" i="31"/>
  <c r="AR53" i="31"/>
  <c r="K84" i="31"/>
  <c r="L84" i="31" s="1"/>
  <c r="T90" i="31"/>
  <c r="T97" i="31"/>
  <c r="K100" i="31"/>
  <c r="L100" i="31" s="1"/>
  <c r="AU114" i="31"/>
  <c r="K113" i="31"/>
  <c r="L113" i="31" s="1"/>
  <c r="K116" i="31"/>
  <c r="L116" i="31" s="1"/>
  <c r="AU116" i="31"/>
  <c r="AU105" i="31"/>
  <c r="AV113" i="20"/>
  <c r="AV109" i="20"/>
  <c r="AV116" i="20"/>
  <c r="AV105" i="20"/>
  <c r="AV112" i="20"/>
  <c r="AV108" i="20"/>
  <c r="AV115" i="20"/>
  <c r="AV107" i="20"/>
  <c r="AV106" i="20"/>
  <c r="AV111" i="20"/>
  <c r="AV110" i="20"/>
  <c r="R109" i="20"/>
  <c r="T65" i="19"/>
  <c r="K73" i="19"/>
  <c r="L73" i="19" s="1"/>
  <c r="K84" i="19"/>
  <c r="L84" i="19" s="1"/>
  <c r="K93" i="19"/>
  <c r="L93" i="19" s="1"/>
  <c r="AL95" i="19"/>
  <c r="K100" i="19"/>
  <c r="L100" i="19" s="1"/>
  <c r="AU105" i="19"/>
  <c r="AX105" i="19" s="1"/>
  <c r="AU116" i="19"/>
  <c r="AV130" i="19"/>
  <c r="K132" i="19"/>
  <c r="L132" i="19" s="1"/>
  <c r="AR30" i="31"/>
  <c r="K33" i="31"/>
  <c r="L33" i="31" s="1"/>
  <c r="AR34" i="31"/>
  <c r="AR44" i="31"/>
  <c r="AR47" i="31"/>
  <c r="AS50" i="31"/>
  <c r="AS53" i="31"/>
  <c r="AR74" i="31"/>
  <c r="T75" i="31"/>
  <c r="R31" i="21"/>
  <c r="AS50" i="19"/>
  <c r="K63" i="19"/>
  <c r="L63" i="19" s="1"/>
  <c r="AR64" i="19"/>
  <c r="K67" i="19"/>
  <c r="L67" i="19" s="1"/>
  <c r="AR74" i="19"/>
  <c r="T75" i="19"/>
  <c r="AK96" i="19"/>
  <c r="T121" i="19"/>
  <c r="K122" i="19"/>
  <c r="L122" i="19" s="1"/>
  <c r="AU125" i="19"/>
  <c r="K127" i="19"/>
  <c r="L127" i="19" s="1"/>
  <c r="T131" i="19"/>
  <c r="AV142" i="19"/>
  <c r="K26" i="31"/>
  <c r="L26" i="31" s="1"/>
  <c r="AS30" i="31"/>
  <c r="AS34" i="31"/>
  <c r="K37" i="31"/>
  <c r="L37" i="31" s="1"/>
  <c r="AS44" i="31"/>
  <c r="K77" i="31"/>
  <c r="L77" i="31" s="1"/>
  <c r="T79" i="31"/>
  <c r="K108" i="31"/>
  <c r="L108" i="31" s="1"/>
  <c r="AS64" i="19"/>
  <c r="K77" i="19"/>
  <c r="L77" i="19" s="1"/>
  <c r="T79" i="19"/>
  <c r="K108" i="19"/>
  <c r="L108" i="19" s="1"/>
  <c r="K50" i="31"/>
  <c r="L50" i="31" s="1"/>
  <c r="K53" i="31"/>
  <c r="L53" i="31" s="1"/>
  <c r="AU109" i="31"/>
  <c r="K83" i="20"/>
  <c r="L83" i="20" s="1"/>
  <c r="AR80" i="20"/>
  <c r="K79" i="20"/>
  <c r="L79" i="20" s="1"/>
  <c r="AR76" i="20"/>
  <c r="K75" i="20"/>
  <c r="L75" i="20" s="1"/>
  <c r="AR84" i="20"/>
  <c r="K82" i="20"/>
  <c r="L82" i="20" s="1"/>
  <c r="AR79" i="20"/>
  <c r="K78" i="20"/>
  <c r="L78" i="20" s="1"/>
  <c r="AR83" i="20"/>
  <c r="AR75" i="20"/>
  <c r="K74" i="20"/>
  <c r="L74" i="20" s="1"/>
  <c r="AR82" i="20"/>
  <c r="K81" i="20"/>
  <c r="L81" i="20" s="1"/>
  <c r="AR78" i="20"/>
  <c r="K77" i="20"/>
  <c r="L77" i="20" s="1"/>
  <c r="AR74" i="20"/>
  <c r="K73" i="20"/>
  <c r="L73" i="20" s="1"/>
  <c r="AR81" i="20"/>
  <c r="K80" i="20"/>
  <c r="L80" i="20" s="1"/>
  <c r="AR77" i="20"/>
  <c r="K84" i="20"/>
  <c r="L84" i="20" s="1"/>
  <c r="K76" i="20"/>
  <c r="L76" i="20" s="1"/>
  <c r="R123" i="20"/>
  <c r="AR78" i="19"/>
  <c r="K81" i="19"/>
  <c r="L81" i="19" s="1"/>
  <c r="AK90" i="19"/>
  <c r="K94" i="19"/>
  <c r="L94" i="19" s="1"/>
  <c r="AU109" i="19"/>
  <c r="K112" i="19"/>
  <c r="L112" i="19" s="1"/>
  <c r="AU128" i="19"/>
  <c r="K44" i="31"/>
  <c r="L44" i="31" s="1"/>
  <c r="K105" i="31"/>
  <c r="L105" i="31" s="1"/>
  <c r="T112" i="31"/>
  <c r="T115" i="31"/>
  <c r="T113" i="31"/>
  <c r="K115" i="31"/>
  <c r="L115" i="31" s="1"/>
  <c r="AU122" i="31"/>
  <c r="AU127" i="31"/>
  <c r="K129" i="31"/>
  <c r="L129" i="31" s="1"/>
  <c r="AV132" i="31"/>
  <c r="AV145" i="31"/>
  <c r="AR26" i="20"/>
  <c r="T27" i="20"/>
  <c r="AS33" i="20"/>
  <c r="AR37" i="20"/>
  <c r="K43" i="20"/>
  <c r="L43" i="20" s="1"/>
  <c r="K46" i="20"/>
  <c r="L46" i="20" s="1"/>
  <c r="K49" i="20"/>
  <c r="L49" i="20" s="1"/>
  <c r="T78" i="20"/>
  <c r="T82" i="20"/>
  <c r="R100" i="20"/>
  <c r="AV122" i="31"/>
  <c r="K124" i="31"/>
  <c r="L124" i="31" s="1"/>
  <c r="AV127" i="31"/>
  <c r="K137" i="31"/>
  <c r="L137" i="31" s="1"/>
  <c r="T139" i="31"/>
  <c r="AS26" i="20"/>
  <c r="AS37" i="20"/>
  <c r="T42" i="20"/>
  <c r="T51" i="20"/>
  <c r="K59" i="20"/>
  <c r="L59" i="20" s="1"/>
  <c r="T61" i="20"/>
  <c r="R138" i="20"/>
  <c r="L144" i="20"/>
  <c r="AR52" i="21"/>
  <c r="R124" i="21"/>
  <c r="AV130" i="31"/>
  <c r="K132" i="31"/>
  <c r="L132" i="31" s="1"/>
  <c r="T136" i="31"/>
  <c r="K141" i="31"/>
  <c r="L141" i="31" s="1"/>
  <c r="AU142" i="31"/>
  <c r="K145" i="31"/>
  <c r="L145" i="31" s="1"/>
  <c r="T147" i="31"/>
  <c r="AR30" i="20"/>
  <c r="K33" i="20"/>
  <c r="L33" i="20" s="1"/>
  <c r="AR34" i="20"/>
  <c r="AR44" i="20"/>
  <c r="AR47" i="20"/>
  <c r="AS50" i="20"/>
  <c r="AS53" i="20"/>
  <c r="T58" i="20"/>
  <c r="AS60" i="20"/>
  <c r="K63" i="20"/>
  <c r="L63" i="20" s="1"/>
  <c r="AR64" i="20"/>
  <c r="K67" i="20"/>
  <c r="L67" i="20" s="1"/>
  <c r="T69" i="20"/>
  <c r="T75" i="20"/>
  <c r="K122" i="31"/>
  <c r="L122" i="31" s="1"/>
  <c r="AU125" i="31"/>
  <c r="K127" i="31"/>
  <c r="L127" i="31" s="1"/>
  <c r="AU146" i="31"/>
  <c r="K26" i="20"/>
  <c r="L26" i="20" s="1"/>
  <c r="AS30" i="20"/>
  <c r="AS34" i="20"/>
  <c r="K37" i="20"/>
  <c r="L37" i="20" s="1"/>
  <c r="AS64" i="20"/>
  <c r="AR68" i="20"/>
  <c r="T79" i="20"/>
  <c r="T83" i="20"/>
  <c r="AR51" i="21"/>
  <c r="AR42" i="21"/>
  <c r="AR53" i="21"/>
  <c r="AR50" i="21"/>
  <c r="K49" i="21"/>
  <c r="L49" i="21" s="1"/>
  <c r="K50" i="21"/>
  <c r="L50" i="21" s="1"/>
  <c r="K45" i="21"/>
  <c r="L45" i="21" s="1"/>
  <c r="K44" i="21"/>
  <c r="L44" i="21" s="1"/>
  <c r="K51" i="21"/>
  <c r="L51" i="21" s="1"/>
  <c r="K52" i="21"/>
  <c r="L52" i="21" s="1"/>
  <c r="AR48" i="21"/>
  <c r="AR47" i="21"/>
  <c r="AR46" i="21"/>
  <c r="AR49" i="21"/>
  <c r="AR45" i="21"/>
  <c r="K53" i="21"/>
  <c r="L53" i="21" s="1"/>
  <c r="K43" i="21"/>
  <c r="L43" i="21" s="1"/>
  <c r="AR44" i="21"/>
  <c r="AR43" i="21"/>
  <c r="K42" i="21"/>
  <c r="L42" i="21" s="1"/>
  <c r="AV125" i="31"/>
  <c r="AV146" i="31"/>
  <c r="AR27" i="20"/>
  <c r="T28" i="20"/>
  <c r="K50" i="20"/>
  <c r="L50" i="20" s="1"/>
  <c r="K53" i="20"/>
  <c r="L53" i="20" s="1"/>
  <c r="AS68" i="20"/>
  <c r="T145" i="20"/>
  <c r="T141" i="20"/>
  <c r="T137" i="20"/>
  <c r="T144" i="20"/>
  <c r="T140" i="20"/>
  <c r="T147" i="20"/>
  <c r="T136" i="20"/>
  <c r="T143" i="20"/>
  <c r="T139" i="20"/>
  <c r="T142" i="20"/>
  <c r="T138" i="20"/>
  <c r="AU128" i="31"/>
  <c r="K130" i="31"/>
  <c r="L130" i="31" s="1"/>
  <c r="K138" i="31"/>
  <c r="L138" i="31" s="1"/>
  <c r="AU139" i="31"/>
  <c r="T140" i="31"/>
  <c r="T144" i="31"/>
  <c r="AS27" i="20"/>
  <c r="K30" i="20"/>
  <c r="L30" i="20" s="1"/>
  <c r="T32" i="20"/>
  <c r="K44" i="20"/>
  <c r="L44" i="20" s="1"/>
  <c r="K47" i="20"/>
  <c r="L47" i="20" s="1"/>
  <c r="K60" i="20"/>
  <c r="L60" i="20" s="1"/>
  <c r="AR61" i="20"/>
  <c r="T62" i="20"/>
  <c r="T66" i="20"/>
  <c r="AS78" i="20"/>
  <c r="AS82" i="20"/>
  <c r="R106" i="20"/>
  <c r="R127" i="21"/>
  <c r="AU123" i="31"/>
  <c r="K125" i="31"/>
  <c r="L125" i="31" s="1"/>
  <c r="AV128" i="31"/>
  <c r="AV139" i="31"/>
  <c r="K142" i="31"/>
  <c r="L142" i="31" s="1"/>
  <c r="AU143" i="31"/>
  <c r="K146" i="31"/>
  <c r="L146" i="31" s="1"/>
  <c r="AR31" i="20"/>
  <c r="K34" i="20"/>
  <c r="L34" i="20" s="1"/>
  <c r="AR35" i="20"/>
  <c r="T36" i="20"/>
  <c r="AR42" i="20"/>
  <c r="T43" i="20"/>
  <c r="T49" i="20"/>
  <c r="AR51" i="20"/>
  <c r="T52" i="20"/>
  <c r="AS61" i="20"/>
  <c r="K64" i="20"/>
  <c r="L64" i="20" s="1"/>
  <c r="AR65" i="20"/>
  <c r="K68" i="20"/>
  <c r="L68" i="20" s="1"/>
  <c r="T76" i="20"/>
  <c r="AU136" i="31"/>
  <c r="AU147" i="31"/>
  <c r="AR58" i="20"/>
  <c r="AR69" i="20"/>
  <c r="T80" i="20"/>
  <c r="R97" i="20"/>
  <c r="R145" i="20"/>
  <c r="R32" i="21"/>
  <c r="AU121" i="31"/>
  <c r="AU131" i="31"/>
  <c r="K27" i="20"/>
  <c r="L27" i="20" s="1"/>
  <c r="T29" i="20"/>
  <c r="AS69" i="20"/>
  <c r="T73" i="20"/>
  <c r="AS83" i="20"/>
  <c r="T132" i="20"/>
  <c r="T124" i="20"/>
  <c r="T129" i="20"/>
  <c r="T126" i="20"/>
  <c r="T131" i="20"/>
  <c r="T121" i="20"/>
  <c r="T123" i="20"/>
  <c r="T128" i="20"/>
  <c r="T130" i="20"/>
  <c r="T125" i="20"/>
  <c r="T127" i="20"/>
  <c r="R147" i="20"/>
  <c r="R96" i="21"/>
  <c r="AV121" i="31"/>
  <c r="AU126" i="31"/>
  <c r="K128" i="31"/>
  <c r="L128" i="31" s="1"/>
  <c r="AV131" i="31"/>
  <c r="K139" i="31"/>
  <c r="L139" i="31" s="1"/>
  <c r="T141" i="31"/>
  <c r="T145" i="31"/>
  <c r="AR28" i="20"/>
  <c r="T33" i="20"/>
  <c r="K42" i="20"/>
  <c r="L42" i="20" s="1"/>
  <c r="K51" i="20"/>
  <c r="L51" i="20" s="1"/>
  <c r="K61" i="20"/>
  <c r="L61" i="20" s="1"/>
  <c r="T63" i="20"/>
  <c r="T67" i="20"/>
  <c r="AS79" i="20"/>
  <c r="AS84" i="20"/>
  <c r="L141" i="20"/>
  <c r="K82" i="21"/>
  <c r="L82" i="21" s="1"/>
  <c r="AR79" i="21"/>
  <c r="K78" i="21"/>
  <c r="L78" i="21" s="1"/>
  <c r="AR75" i="21"/>
  <c r="K74" i="21"/>
  <c r="L74" i="21" s="1"/>
  <c r="AR82" i="21"/>
  <c r="K81" i="21"/>
  <c r="L81" i="21" s="1"/>
  <c r="AR78" i="21"/>
  <c r="K77" i="21"/>
  <c r="L77" i="21" s="1"/>
  <c r="AR74" i="21"/>
  <c r="K84" i="21"/>
  <c r="L84" i="21" s="1"/>
  <c r="K73" i="21"/>
  <c r="L73" i="21" s="1"/>
  <c r="AR81" i="21"/>
  <c r="K80" i="21"/>
  <c r="L80" i="21" s="1"/>
  <c r="AR77" i="21"/>
  <c r="K76" i="21"/>
  <c r="L76" i="21" s="1"/>
  <c r="K83" i="21"/>
  <c r="L83" i="21" s="1"/>
  <c r="AR80" i="21"/>
  <c r="K79" i="21"/>
  <c r="L79" i="21" s="1"/>
  <c r="AR76" i="21"/>
  <c r="K75" i="21"/>
  <c r="L75" i="21" s="1"/>
  <c r="AR83" i="21"/>
  <c r="AR73" i="21"/>
  <c r="AR84" i="21"/>
  <c r="K123" i="31"/>
  <c r="L123" i="31" s="1"/>
  <c r="AV126" i="31"/>
  <c r="AU140" i="31"/>
  <c r="K143" i="31"/>
  <c r="L143" i="31" s="1"/>
  <c r="AU144" i="31"/>
  <c r="T26" i="20"/>
  <c r="AS28" i="20"/>
  <c r="K31" i="20"/>
  <c r="L31" i="20" s="1"/>
  <c r="AR32" i="20"/>
  <c r="K35" i="20"/>
  <c r="L35" i="20" s="1"/>
  <c r="K45" i="20"/>
  <c r="L45" i="20" s="1"/>
  <c r="K48" i="20"/>
  <c r="L48" i="20" s="1"/>
  <c r="AR62" i="20"/>
  <c r="K65" i="20"/>
  <c r="L65" i="20" s="1"/>
  <c r="AR66" i="20"/>
  <c r="T122" i="20"/>
  <c r="AU129" i="31"/>
  <c r="K131" i="31"/>
  <c r="L131" i="31" s="1"/>
  <c r="K136" i="31"/>
  <c r="L136" i="31" s="1"/>
  <c r="K147" i="31"/>
  <c r="L147" i="31" s="1"/>
  <c r="T50" i="20"/>
  <c r="T53" i="20"/>
  <c r="K58" i="20"/>
  <c r="L58" i="20" s="1"/>
  <c r="K69" i="20"/>
  <c r="L69" i="20" s="1"/>
  <c r="T77" i="20"/>
  <c r="T81" i="20"/>
  <c r="L131" i="20"/>
  <c r="K121" i="31"/>
  <c r="L121" i="31" s="1"/>
  <c r="AR43" i="20"/>
  <c r="T44" i="20"/>
  <c r="AR49" i="20"/>
  <c r="T100" i="20"/>
  <c r="T99" i="20"/>
  <c r="T92" i="20"/>
  <c r="T98" i="20"/>
  <c r="T97" i="20"/>
  <c r="T96" i="20"/>
  <c r="T89" i="20"/>
  <c r="T94" i="20"/>
  <c r="L94" i="20"/>
  <c r="R37" i="21"/>
  <c r="K48" i="21"/>
  <c r="L48" i="21" s="1"/>
  <c r="AK100" i="20"/>
  <c r="AU107" i="20"/>
  <c r="T112" i="20"/>
  <c r="K121" i="20"/>
  <c r="L121" i="20" s="1"/>
  <c r="AU124" i="20"/>
  <c r="AV129" i="20"/>
  <c r="AU137" i="20"/>
  <c r="AS33" i="21"/>
  <c r="O26" i="22"/>
  <c r="P26" i="22" s="1"/>
  <c r="Q26" i="22" s="1"/>
  <c r="S26" i="22" s="1"/>
  <c r="R26" i="22"/>
  <c r="K98" i="20"/>
  <c r="L98" i="20" s="1"/>
  <c r="AL100" i="20"/>
  <c r="K110" i="20"/>
  <c r="L110" i="20" s="1"/>
  <c r="AU111" i="20"/>
  <c r="K114" i="20"/>
  <c r="L114" i="20" s="1"/>
  <c r="T116" i="20"/>
  <c r="AV124" i="20"/>
  <c r="K126" i="20"/>
  <c r="L126" i="20" s="1"/>
  <c r="K140" i="20"/>
  <c r="L140" i="20" s="1"/>
  <c r="K28" i="21"/>
  <c r="L28" i="21" s="1"/>
  <c r="AR29" i="21"/>
  <c r="T30" i="21"/>
  <c r="T52" i="21"/>
  <c r="T49" i="21"/>
  <c r="T43" i="21"/>
  <c r="T48" i="21"/>
  <c r="T51" i="21"/>
  <c r="T53" i="21"/>
  <c r="T50" i="21"/>
  <c r="AK94" i="20"/>
  <c r="K99" i="20"/>
  <c r="L99" i="20" s="1"/>
  <c r="AU122" i="20"/>
  <c r="AU127" i="20"/>
  <c r="K129" i="20"/>
  <c r="L129" i="20" s="1"/>
  <c r="AV132" i="20"/>
  <c r="AV141" i="20"/>
  <c r="AV145" i="20"/>
  <c r="AR35" i="21"/>
  <c r="K34" i="21"/>
  <c r="L34" i="21" s="1"/>
  <c r="AR26" i="21"/>
  <c r="T27" i="21"/>
  <c r="T46" i="21"/>
  <c r="T47" i="21"/>
  <c r="K107" i="20"/>
  <c r="L107" i="20" s="1"/>
  <c r="AU108" i="20"/>
  <c r="T109" i="20"/>
  <c r="T113" i="20"/>
  <c r="AV122" i="20"/>
  <c r="K124" i="20"/>
  <c r="L124" i="20" s="1"/>
  <c r="AV127" i="20"/>
  <c r="K137" i="20"/>
  <c r="L137" i="20" s="1"/>
  <c r="AS26" i="21"/>
  <c r="AS35" i="21"/>
  <c r="T37" i="21"/>
  <c r="R116" i="21"/>
  <c r="K59" i="23"/>
  <c r="L59" i="23" s="1"/>
  <c r="AR67" i="23"/>
  <c r="K66" i="23"/>
  <c r="L66" i="23" s="1"/>
  <c r="AR63" i="23"/>
  <c r="K62" i="23"/>
  <c r="L62" i="23" s="1"/>
  <c r="AR59" i="23"/>
  <c r="K69" i="23"/>
  <c r="L69" i="23" s="1"/>
  <c r="K58" i="23"/>
  <c r="L58" i="23" s="1"/>
  <c r="AR66" i="23"/>
  <c r="K65" i="23"/>
  <c r="L65" i="23" s="1"/>
  <c r="AR62" i="23"/>
  <c r="K61" i="23"/>
  <c r="L61" i="23" s="1"/>
  <c r="K68" i="23"/>
  <c r="L68" i="23" s="1"/>
  <c r="AR65" i="23"/>
  <c r="K64" i="23"/>
  <c r="L64" i="23" s="1"/>
  <c r="AR68" i="23"/>
  <c r="K67" i="23"/>
  <c r="L67" i="23" s="1"/>
  <c r="AR64" i="23"/>
  <c r="K63" i="23"/>
  <c r="L63" i="23" s="1"/>
  <c r="AR60" i="23"/>
  <c r="AR61" i="23"/>
  <c r="AR69" i="23"/>
  <c r="AR58" i="23"/>
  <c r="K60" i="23"/>
  <c r="L60" i="23" s="1"/>
  <c r="AK95" i="20"/>
  <c r="K111" i="20"/>
  <c r="L111" i="20" s="1"/>
  <c r="AU112" i="20"/>
  <c r="K115" i="20"/>
  <c r="L115" i="20" s="1"/>
  <c r="AU130" i="20"/>
  <c r="AU138" i="20"/>
  <c r="K29" i="21"/>
  <c r="L29" i="21" s="1"/>
  <c r="T31" i="21"/>
  <c r="K33" i="21"/>
  <c r="L33" i="21" s="1"/>
  <c r="AU105" i="20"/>
  <c r="AU116" i="20"/>
  <c r="AV130" i="20"/>
  <c r="K132" i="20"/>
  <c r="L132" i="20" s="1"/>
  <c r="AK96" i="20"/>
  <c r="K122" i="20"/>
  <c r="L122" i="20" s="1"/>
  <c r="AU125" i="20"/>
  <c r="K127" i="20"/>
  <c r="L127" i="20" s="1"/>
  <c r="AV142" i="20"/>
  <c r="AU146" i="20"/>
  <c r="K26" i="21"/>
  <c r="L26" i="21" s="1"/>
  <c r="AS30" i="21"/>
  <c r="AR36" i="21"/>
  <c r="R91" i="21"/>
  <c r="R75" i="22"/>
  <c r="R77" i="22"/>
  <c r="AL96" i="20"/>
  <c r="K108" i="20"/>
  <c r="L108" i="20" s="1"/>
  <c r="T110" i="20"/>
  <c r="T114" i="20"/>
  <c r="AV125" i="20"/>
  <c r="AV146" i="20"/>
  <c r="AR27" i="21"/>
  <c r="T28" i="21"/>
  <c r="K35" i="21"/>
  <c r="L35" i="21" s="1"/>
  <c r="AS36" i="21"/>
  <c r="T42" i="21"/>
  <c r="O105" i="21"/>
  <c r="P105" i="21" s="1"/>
  <c r="Q105" i="21" s="1"/>
  <c r="S105" i="21" s="1"/>
  <c r="R105" i="21"/>
  <c r="R130" i="21"/>
  <c r="R147" i="21"/>
  <c r="K112" i="20"/>
  <c r="L112" i="20" s="1"/>
  <c r="AU113" i="20"/>
  <c r="AU128" i="20"/>
  <c r="K130" i="20"/>
  <c r="L130" i="20" s="1"/>
  <c r="AS27" i="21"/>
  <c r="R60" i="21"/>
  <c r="R99" i="21"/>
  <c r="K105" i="20"/>
  <c r="L105" i="20" s="1"/>
  <c r="K116" i="20"/>
  <c r="L116" i="20" s="1"/>
  <c r="AU123" i="20"/>
  <c r="K125" i="20"/>
  <c r="L125" i="20" s="1"/>
  <c r="AV128" i="20"/>
  <c r="AV139" i="20"/>
  <c r="K142" i="20"/>
  <c r="L142" i="20" s="1"/>
  <c r="AU143" i="20"/>
  <c r="K146" i="20"/>
  <c r="L146" i="20" s="1"/>
  <c r="AR31" i="21"/>
  <c r="T33" i="21"/>
  <c r="AS37" i="21"/>
  <c r="K95" i="20"/>
  <c r="L95" i="20" s="1"/>
  <c r="AK98" i="20"/>
  <c r="AU106" i="20"/>
  <c r="T107" i="20"/>
  <c r="AV123" i="20"/>
  <c r="AU136" i="20"/>
  <c r="AU147" i="20"/>
  <c r="K36" i="21"/>
  <c r="L36" i="21" s="1"/>
  <c r="R66" i="21"/>
  <c r="AU121" i="20"/>
  <c r="AU131" i="20"/>
  <c r="R115" i="21"/>
  <c r="AU110" i="20"/>
  <c r="K113" i="20"/>
  <c r="L113" i="20" s="1"/>
  <c r="AV121" i="20"/>
  <c r="AU126" i="20"/>
  <c r="AR28" i="21"/>
  <c r="AR32" i="21"/>
  <c r="AR62" i="21"/>
  <c r="K65" i="21"/>
  <c r="L65" i="21" s="1"/>
  <c r="AR66" i="21"/>
  <c r="K90" i="21"/>
  <c r="L90" i="21" s="1"/>
  <c r="K97" i="21"/>
  <c r="L97" i="21" s="1"/>
  <c r="K106" i="21"/>
  <c r="L106" i="21" s="1"/>
  <c r="T108" i="21"/>
  <c r="AV115" i="21"/>
  <c r="T121" i="21"/>
  <c r="U121" i="21" s="1"/>
  <c r="AT121" i="21" s="1"/>
  <c r="BA121" i="21" s="1"/>
  <c r="R73" i="22"/>
  <c r="O73" i="22"/>
  <c r="P73" i="22" s="1"/>
  <c r="Q73" i="22" s="1"/>
  <c r="K58" i="21"/>
  <c r="L58" i="21" s="1"/>
  <c r="AS66" i="21"/>
  <c r="K69" i="21"/>
  <c r="L69" i="21" s="1"/>
  <c r="T77" i="21"/>
  <c r="T81" i="21"/>
  <c r="T94" i="21"/>
  <c r="AK100" i="21"/>
  <c r="AU107" i="21"/>
  <c r="T112" i="21"/>
  <c r="K114" i="21"/>
  <c r="L114" i="21" s="1"/>
  <c r="AU116" i="21"/>
  <c r="T131" i="21"/>
  <c r="R100" i="22"/>
  <c r="AK93" i="21"/>
  <c r="K98" i="21"/>
  <c r="L98" i="21" s="1"/>
  <c r="T105" i="21"/>
  <c r="AV107" i="21"/>
  <c r="K110" i="21"/>
  <c r="L110" i="21" s="1"/>
  <c r="AU111" i="21"/>
  <c r="AV116" i="21"/>
  <c r="T122" i="21"/>
  <c r="R94" i="23"/>
  <c r="AS67" i="21"/>
  <c r="T78" i="21"/>
  <c r="T82" i="21"/>
  <c r="K92" i="21"/>
  <c r="L92" i="21" s="1"/>
  <c r="T96" i="21"/>
  <c r="K107" i="21"/>
  <c r="L107" i="21" s="1"/>
  <c r="AU108" i="21"/>
  <c r="T109" i="21"/>
  <c r="T113" i="21"/>
  <c r="AV121" i="21"/>
  <c r="K146" i="21"/>
  <c r="L146" i="21" s="1"/>
  <c r="AU143" i="21"/>
  <c r="K142" i="21"/>
  <c r="L142" i="21" s="1"/>
  <c r="AU146" i="21"/>
  <c r="K145" i="21"/>
  <c r="L145" i="21" s="1"/>
  <c r="AU142" i="21"/>
  <c r="K141" i="21"/>
  <c r="L141" i="21" s="1"/>
  <c r="AU138" i="21"/>
  <c r="K137" i="21"/>
  <c r="L137" i="21" s="1"/>
  <c r="AU145" i="21"/>
  <c r="K144" i="21"/>
  <c r="L144" i="21" s="1"/>
  <c r="AU141" i="21"/>
  <c r="K140" i="21"/>
  <c r="L140" i="21" s="1"/>
  <c r="AU144" i="21"/>
  <c r="K143" i="21"/>
  <c r="L143" i="21" s="1"/>
  <c r="AU140" i="21"/>
  <c r="K139" i="21"/>
  <c r="L139" i="21" s="1"/>
  <c r="K59" i="21"/>
  <c r="L59" i="21" s="1"/>
  <c r="T61" i="21"/>
  <c r="AK95" i="21"/>
  <c r="AV108" i="21"/>
  <c r="K111" i="21"/>
  <c r="L111" i="21" s="1"/>
  <c r="AU112" i="21"/>
  <c r="K125" i="21"/>
  <c r="L125" i="21" s="1"/>
  <c r="AU123" i="21"/>
  <c r="K132" i="21"/>
  <c r="L132" i="21" s="1"/>
  <c r="K129" i="21"/>
  <c r="L129" i="21" s="1"/>
  <c r="AU127" i="21"/>
  <c r="AU132" i="21"/>
  <c r="K126" i="21"/>
  <c r="L126" i="21" s="1"/>
  <c r="K128" i="21"/>
  <c r="L128" i="21" s="1"/>
  <c r="AU131" i="21"/>
  <c r="T123" i="21"/>
  <c r="K136" i="21"/>
  <c r="L136" i="21" s="1"/>
  <c r="AU137" i="21"/>
  <c r="K68" i="22"/>
  <c r="L68" i="22" s="1"/>
  <c r="AR65" i="22"/>
  <c r="K64" i="22"/>
  <c r="L64" i="22" s="1"/>
  <c r="AR61" i="22"/>
  <c r="K60" i="22"/>
  <c r="L60" i="22" s="1"/>
  <c r="AR68" i="22"/>
  <c r="K67" i="22"/>
  <c r="L67" i="22" s="1"/>
  <c r="AR64" i="22"/>
  <c r="K63" i="22"/>
  <c r="L63" i="22" s="1"/>
  <c r="AR60" i="22"/>
  <c r="K59" i="22"/>
  <c r="L59" i="22" s="1"/>
  <c r="AR67" i="22"/>
  <c r="K66" i="22"/>
  <c r="L66" i="22" s="1"/>
  <c r="AR63" i="22"/>
  <c r="K62" i="22"/>
  <c r="L62" i="22" s="1"/>
  <c r="AR66" i="22"/>
  <c r="K65" i="22"/>
  <c r="L65" i="22" s="1"/>
  <c r="AR62" i="22"/>
  <c r="K61" i="22"/>
  <c r="L61" i="22" s="1"/>
  <c r="K69" i="22"/>
  <c r="L69" i="22" s="1"/>
  <c r="AR60" i="21"/>
  <c r="T65" i="21"/>
  <c r="AK89" i="21"/>
  <c r="T90" i="21"/>
  <c r="K93" i="21"/>
  <c r="L93" i="21" s="1"/>
  <c r="T97" i="21"/>
  <c r="K100" i="21"/>
  <c r="L100" i="21" s="1"/>
  <c r="AU105" i="21"/>
  <c r="T106" i="21"/>
  <c r="AV112" i="21"/>
  <c r="T124" i="21"/>
  <c r="K58" i="22"/>
  <c r="L58" i="22" s="1"/>
  <c r="AS53" i="21"/>
  <c r="K63" i="21"/>
  <c r="L63" i="21" s="1"/>
  <c r="AR64" i="21"/>
  <c r="K67" i="21"/>
  <c r="L67" i="21" s="1"/>
  <c r="T75" i="21"/>
  <c r="AK96" i="21"/>
  <c r="AV122" i="21"/>
  <c r="AU147" i="21"/>
  <c r="AR68" i="21"/>
  <c r="T98" i="21"/>
  <c r="T110" i="21"/>
  <c r="AU113" i="21"/>
  <c r="T129" i="21"/>
  <c r="T126" i="21"/>
  <c r="T128" i="21"/>
  <c r="T127" i="21"/>
  <c r="T132" i="21"/>
  <c r="T91" i="21"/>
  <c r="L108" i="21"/>
  <c r="T115" i="21"/>
  <c r="L94" i="21"/>
  <c r="L112" i="21"/>
  <c r="AV128" i="21"/>
  <c r="AV125" i="21"/>
  <c r="AV130" i="21"/>
  <c r="AV127" i="21"/>
  <c r="AV132" i="21"/>
  <c r="AV124" i="21"/>
  <c r="AV131" i="21"/>
  <c r="AS61" i="21"/>
  <c r="K64" i="21"/>
  <c r="L64" i="21" s="1"/>
  <c r="AR65" i="21"/>
  <c r="K68" i="21"/>
  <c r="L68" i="21" s="1"/>
  <c r="T76" i="21"/>
  <c r="T92" i="21"/>
  <c r="K95" i="21"/>
  <c r="L95" i="21" s="1"/>
  <c r="AK98" i="21"/>
  <c r="T99" i="21"/>
  <c r="AU106" i="21"/>
  <c r="T107" i="21"/>
  <c r="AU114" i="21"/>
  <c r="T116" i="21"/>
  <c r="AU124" i="21"/>
  <c r="AU126" i="21"/>
  <c r="AR58" i="21"/>
  <c r="T80" i="21"/>
  <c r="K89" i="21"/>
  <c r="L89" i="21" s="1"/>
  <c r="AK91" i="21"/>
  <c r="K109" i="21"/>
  <c r="L109" i="21" s="1"/>
  <c r="T111" i="21"/>
  <c r="L122" i="21"/>
  <c r="AV126" i="21"/>
  <c r="T66" i="22"/>
  <c r="T62" i="22"/>
  <c r="T69" i="22"/>
  <c r="T58" i="22"/>
  <c r="T65" i="22"/>
  <c r="T61" i="22"/>
  <c r="T68" i="22"/>
  <c r="T64" i="22"/>
  <c r="T67" i="22"/>
  <c r="T63" i="22"/>
  <c r="AS45" i="21"/>
  <c r="AS58" i="21"/>
  <c r="T73" i="21"/>
  <c r="AU110" i="21"/>
  <c r="K113" i="21"/>
  <c r="L113" i="21" s="1"/>
  <c r="AU125" i="21"/>
  <c r="AU129" i="21"/>
  <c r="K131" i="21"/>
  <c r="L131" i="21" s="1"/>
  <c r="T144" i="21"/>
  <c r="T140" i="21"/>
  <c r="T147" i="21"/>
  <c r="T136" i="21"/>
  <c r="T143" i="21"/>
  <c r="T139" i="21"/>
  <c r="T146" i="21"/>
  <c r="T142" i="21"/>
  <c r="T145" i="21"/>
  <c r="T141" i="21"/>
  <c r="T138" i="21"/>
  <c r="AV147" i="21"/>
  <c r="K27" i="22"/>
  <c r="L27" i="22" s="1"/>
  <c r="T29" i="22"/>
  <c r="AS45" i="22"/>
  <c r="AS48" i="22"/>
  <c r="AS58" i="22"/>
  <c r="AS69" i="22"/>
  <c r="T73" i="22"/>
  <c r="T77" i="22"/>
  <c r="R141" i="22"/>
  <c r="AR28" i="22"/>
  <c r="T33" i="22"/>
  <c r="K42" i="22"/>
  <c r="L42" i="22" s="1"/>
  <c r="K51" i="22"/>
  <c r="L51" i="22" s="1"/>
  <c r="T80" i="22"/>
  <c r="R93" i="22"/>
  <c r="K110" i="22"/>
  <c r="L110" i="22" s="1"/>
  <c r="R129" i="22"/>
  <c r="T26" i="22"/>
  <c r="K31" i="22"/>
  <c r="L31" i="22" s="1"/>
  <c r="AR32" i="22"/>
  <c r="K35" i="22"/>
  <c r="L35" i="22" s="1"/>
  <c r="T37" i="22"/>
  <c r="K45" i="22"/>
  <c r="L45" i="22" s="1"/>
  <c r="K48" i="22"/>
  <c r="L48" i="22" s="1"/>
  <c r="S89" i="22"/>
  <c r="U89" i="22" s="1"/>
  <c r="AJ89" i="22" s="1"/>
  <c r="AV137" i="21"/>
  <c r="K28" i="22"/>
  <c r="L28" i="22" s="1"/>
  <c r="AR29" i="22"/>
  <c r="T30" i="22"/>
  <c r="T34" i="22"/>
  <c r="AS43" i="22"/>
  <c r="AR46" i="22"/>
  <c r="AS49" i="22"/>
  <c r="AS52" i="22"/>
  <c r="AS59" i="22"/>
  <c r="K82" i="22"/>
  <c r="L82" i="22" s="1"/>
  <c r="AR79" i="22"/>
  <c r="K78" i="22"/>
  <c r="L78" i="22" s="1"/>
  <c r="AR82" i="22"/>
  <c r="K81" i="22"/>
  <c r="L81" i="22" s="1"/>
  <c r="AR78" i="22"/>
  <c r="AR81" i="22"/>
  <c r="K80" i="22"/>
  <c r="L80" i="22" s="1"/>
  <c r="AR77" i="22"/>
  <c r="AR84" i="22"/>
  <c r="AR73" i="22"/>
  <c r="K79" i="22"/>
  <c r="L79" i="22" s="1"/>
  <c r="K84" i="22"/>
  <c r="L84" i="22" s="1"/>
  <c r="K32" i="22"/>
  <c r="L32" i="22" s="1"/>
  <c r="AR33" i="22"/>
  <c r="K36" i="22"/>
  <c r="L36" i="22" s="1"/>
  <c r="K52" i="22"/>
  <c r="L52" i="22" s="1"/>
  <c r="AV141" i="21"/>
  <c r="AV145" i="21"/>
  <c r="AR26" i="22"/>
  <c r="T27" i="22"/>
  <c r="AS33" i="22"/>
  <c r="AR37" i="22"/>
  <c r="K43" i="22"/>
  <c r="L43" i="22" s="1"/>
  <c r="K46" i="22"/>
  <c r="L46" i="22" s="1"/>
  <c r="K49" i="22"/>
  <c r="L49" i="22" s="1"/>
  <c r="AS63" i="22"/>
  <c r="AS67" i="22"/>
  <c r="K76" i="22"/>
  <c r="L76" i="22" s="1"/>
  <c r="AN89" i="22"/>
  <c r="R138" i="22"/>
  <c r="R140" i="22"/>
  <c r="AS26" i="22"/>
  <c r="AS37" i="22"/>
  <c r="T42" i="22"/>
  <c r="T51" i="22"/>
  <c r="AU107" i="22"/>
  <c r="K106" i="22"/>
  <c r="L106" i="22" s="1"/>
  <c r="AU114" i="22"/>
  <c r="K113" i="22"/>
  <c r="L113" i="22" s="1"/>
  <c r="AU110" i="22"/>
  <c r="K109" i="22"/>
  <c r="L109" i="22" s="1"/>
  <c r="AU106" i="22"/>
  <c r="K116" i="22"/>
  <c r="L116" i="22" s="1"/>
  <c r="K105" i="22"/>
  <c r="L105" i="22" s="1"/>
  <c r="AU113" i="22"/>
  <c r="K112" i="22"/>
  <c r="L112" i="22" s="1"/>
  <c r="AU109" i="22"/>
  <c r="K108" i="22"/>
  <c r="L108" i="22" s="1"/>
  <c r="K115" i="22"/>
  <c r="L115" i="22" s="1"/>
  <c r="AU112" i="22"/>
  <c r="K111" i="22"/>
  <c r="L111" i="22" s="1"/>
  <c r="AU108" i="22"/>
  <c r="K107" i="22"/>
  <c r="L107" i="22" s="1"/>
  <c r="AU115" i="22"/>
  <c r="R28" i="23"/>
  <c r="K29" i="22"/>
  <c r="L29" i="22" s="1"/>
  <c r="T31" i="22"/>
  <c r="T35" i="22"/>
  <c r="T45" i="22"/>
  <c r="T48" i="22"/>
  <c r="AR50" i="22"/>
  <c r="AR53" i="22"/>
  <c r="T81" i="22"/>
  <c r="T84" i="22"/>
  <c r="T83" i="22"/>
  <c r="T79" i="22"/>
  <c r="T82" i="22"/>
  <c r="T78" i="22"/>
  <c r="AV138" i="21"/>
  <c r="AR30" i="22"/>
  <c r="K33" i="22"/>
  <c r="L33" i="22" s="1"/>
  <c r="AR34" i="22"/>
  <c r="AR44" i="22"/>
  <c r="AR47" i="22"/>
  <c r="AS50" i="22"/>
  <c r="AS53" i="22"/>
  <c r="AS60" i="22"/>
  <c r="AR74" i="22"/>
  <c r="T75" i="22"/>
  <c r="R132" i="22"/>
  <c r="K37" i="22"/>
  <c r="L37" i="22" s="1"/>
  <c r="AS64" i="22"/>
  <c r="K83" i="22"/>
  <c r="L83" i="22" s="1"/>
  <c r="AV146" i="21"/>
  <c r="AR27" i="22"/>
  <c r="T28" i="22"/>
  <c r="K50" i="22"/>
  <c r="L50" i="22" s="1"/>
  <c r="K53" i="22"/>
  <c r="L53" i="22" s="1"/>
  <c r="AS68" i="22"/>
  <c r="R33" i="23"/>
  <c r="T32" i="22"/>
  <c r="K44" i="22"/>
  <c r="L44" i="22" s="1"/>
  <c r="K47" i="22"/>
  <c r="L47" i="22" s="1"/>
  <c r="R143" i="22"/>
  <c r="R145" i="22"/>
  <c r="AR31" i="22"/>
  <c r="K34" i="22"/>
  <c r="L34" i="22" s="1"/>
  <c r="AR42" i="22"/>
  <c r="T43" i="22"/>
  <c r="T49" i="22"/>
  <c r="K74" i="22"/>
  <c r="L74" i="22" s="1"/>
  <c r="AS83" i="22"/>
  <c r="AS82" i="22"/>
  <c r="AS78" i="22"/>
  <c r="AS80" i="22"/>
  <c r="T76" i="22"/>
  <c r="AU105" i="22"/>
  <c r="AU111" i="22"/>
  <c r="K114" i="22"/>
  <c r="L114" i="22" s="1"/>
  <c r="K91" i="22"/>
  <c r="L91" i="22" s="1"/>
  <c r="AL93" i="22"/>
  <c r="T95" i="22"/>
  <c r="AV111" i="22"/>
  <c r="T125" i="22"/>
  <c r="AU132" i="22"/>
  <c r="AU141" i="22"/>
  <c r="K144" i="22"/>
  <c r="L144" i="22" s="1"/>
  <c r="AU145" i="22"/>
  <c r="T146" i="22"/>
  <c r="AS29" i="23"/>
  <c r="K32" i="23"/>
  <c r="L32" i="23" s="1"/>
  <c r="AR37" i="23"/>
  <c r="K36" i="23"/>
  <c r="L36" i="23" s="1"/>
  <c r="K35" i="23"/>
  <c r="L35" i="23" s="1"/>
  <c r="AR35" i="23"/>
  <c r="K37" i="23"/>
  <c r="L37" i="23" s="1"/>
  <c r="AR26" i="23"/>
  <c r="AR34" i="23"/>
  <c r="R107" i="23"/>
  <c r="R109" i="23"/>
  <c r="K92" i="22"/>
  <c r="L92" i="22" s="1"/>
  <c r="AL94" i="22"/>
  <c r="T96" i="22"/>
  <c r="T109" i="22"/>
  <c r="T113" i="22"/>
  <c r="AV122" i="22"/>
  <c r="K124" i="22"/>
  <c r="L124" i="22" s="1"/>
  <c r="AV127" i="22"/>
  <c r="T128" i="22"/>
  <c r="AS26" i="23"/>
  <c r="AS34" i="23"/>
  <c r="K49" i="23"/>
  <c r="L49" i="23" s="1"/>
  <c r="K46" i="23"/>
  <c r="L46" i="23" s="1"/>
  <c r="K43" i="23"/>
  <c r="L43" i="23" s="1"/>
  <c r="K52" i="23"/>
  <c r="L52" i="23" s="1"/>
  <c r="AR46" i="23"/>
  <c r="AR52" i="23"/>
  <c r="AR49" i="23"/>
  <c r="AR43" i="23"/>
  <c r="K48" i="23"/>
  <c r="L48" i="23" s="1"/>
  <c r="K45" i="23"/>
  <c r="L45" i="23" s="1"/>
  <c r="K51" i="23"/>
  <c r="L51" i="23" s="1"/>
  <c r="K42" i="23"/>
  <c r="L42" i="23" s="1"/>
  <c r="AR51" i="23"/>
  <c r="AR42" i="23"/>
  <c r="K53" i="23"/>
  <c r="L53" i="23" s="1"/>
  <c r="K50" i="23"/>
  <c r="L50" i="23" s="1"/>
  <c r="AR47" i="23"/>
  <c r="AR44" i="23"/>
  <c r="AR53" i="23"/>
  <c r="AR50" i="23"/>
  <c r="O105" i="23"/>
  <c r="P105" i="23" s="1"/>
  <c r="Q105" i="23" s="1"/>
  <c r="S105" i="23" s="1"/>
  <c r="U105" i="23" s="1"/>
  <c r="AT105" i="23" s="1"/>
  <c r="L113" i="23"/>
  <c r="AK95" i="22"/>
  <c r="AV108" i="22"/>
  <c r="T123" i="22"/>
  <c r="AU130" i="22"/>
  <c r="AU138" i="22"/>
  <c r="T143" i="22"/>
  <c r="K29" i="23"/>
  <c r="L29" i="23" s="1"/>
  <c r="K47" i="23"/>
  <c r="L47" i="23" s="1"/>
  <c r="R96" i="23"/>
  <c r="AK96" i="22"/>
  <c r="AV116" i="22"/>
  <c r="K122" i="22"/>
  <c r="L122" i="22" s="1"/>
  <c r="AU125" i="22"/>
  <c r="K127" i="22"/>
  <c r="L127" i="22" s="1"/>
  <c r="T131" i="22"/>
  <c r="AV142" i="22"/>
  <c r="AU146" i="22"/>
  <c r="K26" i="23"/>
  <c r="L26" i="23" s="1"/>
  <c r="T34" i="23"/>
  <c r="T37" i="23"/>
  <c r="T36" i="23"/>
  <c r="T35" i="23"/>
  <c r="AS30" i="23"/>
  <c r="AL96" i="22"/>
  <c r="T98" i="22"/>
  <c r="T110" i="22"/>
  <c r="T114" i="22"/>
  <c r="AV146" i="22"/>
  <c r="AR27" i="23"/>
  <c r="T113" i="23"/>
  <c r="T109" i="23"/>
  <c r="T105" i="23"/>
  <c r="T112" i="23"/>
  <c r="L106" i="23"/>
  <c r="T108" i="23"/>
  <c r="T115" i="23"/>
  <c r="T107" i="23"/>
  <c r="T114" i="23"/>
  <c r="T110" i="23"/>
  <c r="T106" i="23"/>
  <c r="AK90" i="22"/>
  <c r="T91" i="22"/>
  <c r="K94" i="22"/>
  <c r="L94" i="22" s="1"/>
  <c r="AK97" i="22"/>
  <c r="AU128" i="22"/>
  <c r="K130" i="22"/>
  <c r="L130" i="22" s="1"/>
  <c r="AS27" i="23"/>
  <c r="K30" i="23"/>
  <c r="L30" i="23" s="1"/>
  <c r="AR36" i="23"/>
  <c r="AR45" i="23"/>
  <c r="AL90" i="22"/>
  <c r="AL97" i="22"/>
  <c r="AV109" i="22"/>
  <c r="AU123" i="22"/>
  <c r="K125" i="22"/>
  <c r="L125" i="22" s="1"/>
  <c r="AV128" i="22"/>
  <c r="T129" i="22"/>
  <c r="AV139" i="22"/>
  <c r="K142" i="22"/>
  <c r="L142" i="22" s="1"/>
  <c r="AU143" i="22"/>
  <c r="K146" i="22"/>
  <c r="L146" i="22" s="1"/>
  <c r="AR31" i="23"/>
  <c r="K34" i="23"/>
  <c r="L34" i="23" s="1"/>
  <c r="T92" i="22"/>
  <c r="K95" i="22"/>
  <c r="L95" i="22" s="1"/>
  <c r="AK98" i="22"/>
  <c r="T99" i="22"/>
  <c r="T107" i="22"/>
  <c r="AV123" i="22"/>
  <c r="T124" i="22"/>
  <c r="AU136" i="22"/>
  <c r="T137" i="22"/>
  <c r="AV143" i="22"/>
  <c r="AU147" i="22"/>
  <c r="K44" i="23"/>
  <c r="L44" i="23" s="1"/>
  <c r="AU121" i="22"/>
  <c r="AU131" i="22"/>
  <c r="K27" i="23"/>
  <c r="L27" i="23" s="1"/>
  <c r="AS37" i="23"/>
  <c r="AS36" i="23"/>
  <c r="R75" i="23"/>
  <c r="R81" i="23"/>
  <c r="R112" i="23"/>
  <c r="AL91" i="22"/>
  <c r="K96" i="22"/>
  <c r="L96" i="22" s="1"/>
  <c r="T100" i="22"/>
  <c r="T115" i="22"/>
  <c r="AV121" i="22"/>
  <c r="AU126" i="22"/>
  <c r="K128" i="22"/>
  <c r="L128" i="22" s="1"/>
  <c r="AV131" i="22"/>
  <c r="T132" i="22"/>
  <c r="K139" i="22"/>
  <c r="L139" i="22" s="1"/>
  <c r="T141" i="22"/>
  <c r="T145" i="22"/>
  <c r="AR28" i="23"/>
  <c r="T33" i="23"/>
  <c r="R61" i="24"/>
  <c r="K123" i="22"/>
  <c r="L123" i="22" s="1"/>
  <c r="AS28" i="23"/>
  <c r="K31" i="23"/>
  <c r="L31" i="23" s="1"/>
  <c r="AR32" i="23"/>
  <c r="R89" i="23"/>
  <c r="O89" i="23"/>
  <c r="P89" i="23" s="1"/>
  <c r="Q89" i="23" s="1"/>
  <c r="K90" i="22"/>
  <c r="L90" i="22" s="1"/>
  <c r="AL92" i="22"/>
  <c r="K97" i="22"/>
  <c r="L97" i="22" s="1"/>
  <c r="T108" i="22"/>
  <c r="AU129" i="22"/>
  <c r="K131" i="22"/>
  <c r="L131" i="22" s="1"/>
  <c r="K136" i="22"/>
  <c r="L136" i="22" s="1"/>
  <c r="AV140" i="22"/>
  <c r="K147" i="22"/>
  <c r="L147" i="22" s="1"/>
  <c r="AS32" i="23"/>
  <c r="L115" i="23"/>
  <c r="R126" i="24"/>
  <c r="K121" i="22"/>
  <c r="L121" i="22" s="1"/>
  <c r="AS35" i="23"/>
  <c r="T96" i="23"/>
  <c r="T89" i="23"/>
  <c r="T95" i="23"/>
  <c r="T94" i="23"/>
  <c r="L90" i="23"/>
  <c r="T93" i="23"/>
  <c r="T100" i="23"/>
  <c r="T99" i="23"/>
  <c r="T92" i="23"/>
  <c r="T91" i="23"/>
  <c r="T98" i="23"/>
  <c r="T97" i="23"/>
  <c r="T90" i="23"/>
  <c r="T45" i="23"/>
  <c r="T48" i="23"/>
  <c r="T65" i="23"/>
  <c r="K73" i="23"/>
  <c r="L73" i="23" s="1"/>
  <c r="AS77" i="23"/>
  <c r="AS81" i="23"/>
  <c r="K84" i="23"/>
  <c r="L84" i="23" s="1"/>
  <c r="AK89" i="23"/>
  <c r="K93" i="23"/>
  <c r="L93" i="23" s="1"/>
  <c r="AL95" i="23"/>
  <c r="K100" i="23"/>
  <c r="L100" i="23" s="1"/>
  <c r="AU105" i="23"/>
  <c r="AV112" i="23"/>
  <c r="R143" i="24"/>
  <c r="AS50" i="23"/>
  <c r="AS53" i="23"/>
  <c r="T58" i="23"/>
  <c r="AS60" i="23"/>
  <c r="T69" i="23"/>
  <c r="AR74" i="23"/>
  <c r="T75" i="23"/>
  <c r="AL89" i="23"/>
  <c r="AK96" i="23"/>
  <c r="AV105" i="23"/>
  <c r="AS44" i="23"/>
  <c r="AS47" i="23"/>
  <c r="AS64" i="23"/>
  <c r="AS74" i="23"/>
  <c r="K77" i="23"/>
  <c r="L77" i="23" s="1"/>
  <c r="T79" i="23"/>
  <c r="AL96" i="23"/>
  <c r="K108" i="23"/>
  <c r="L108" i="23" s="1"/>
  <c r="K116" i="23"/>
  <c r="L116" i="23" s="1"/>
  <c r="AU146" i="23"/>
  <c r="K145" i="23"/>
  <c r="L145" i="23" s="1"/>
  <c r="AU142" i="23"/>
  <c r="K141" i="23"/>
  <c r="L141" i="23" s="1"/>
  <c r="AU138" i="23"/>
  <c r="K137" i="23"/>
  <c r="L137" i="23" s="1"/>
  <c r="AU145" i="23"/>
  <c r="K144" i="23"/>
  <c r="L144" i="23" s="1"/>
  <c r="AU141" i="23"/>
  <c r="K140" i="23"/>
  <c r="L140" i="23" s="1"/>
  <c r="AU137" i="23"/>
  <c r="K147" i="23"/>
  <c r="L147" i="23" s="1"/>
  <c r="K136" i="23"/>
  <c r="L136" i="23" s="1"/>
  <c r="AU144" i="23"/>
  <c r="K143" i="23"/>
  <c r="L143" i="23" s="1"/>
  <c r="AU140" i="23"/>
  <c r="K146" i="23"/>
  <c r="L146" i="23" s="1"/>
  <c r="AU143" i="23"/>
  <c r="K142" i="23"/>
  <c r="L142" i="23" s="1"/>
  <c r="R141" i="24"/>
  <c r="T43" i="23"/>
  <c r="T49" i="23"/>
  <c r="T52" i="23"/>
  <c r="AS61" i="23"/>
  <c r="K74" i="23"/>
  <c r="L74" i="23" s="1"/>
  <c r="T76" i="23"/>
  <c r="K95" i="23"/>
  <c r="L95" i="23" s="1"/>
  <c r="AK98" i="23"/>
  <c r="AU106" i="23"/>
  <c r="K53" i="24"/>
  <c r="L53" i="24" s="1"/>
  <c r="K50" i="24"/>
  <c r="L50" i="24" s="1"/>
  <c r="AR47" i="24"/>
  <c r="AR44" i="24"/>
  <c r="AR53" i="24"/>
  <c r="AR50" i="24"/>
  <c r="K49" i="24"/>
  <c r="L49" i="24" s="1"/>
  <c r="K46" i="24"/>
  <c r="L46" i="24" s="1"/>
  <c r="K43" i="24"/>
  <c r="L43" i="24" s="1"/>
  <c r="K52" i="24"/>
  <c r="L52" i="24" s="1"/>
  <c r="AR46" i="24"/>
  <c r="AR52" i="24"/>
  <c r="AR49" i="24"/>
  <c r="AR43" i="24"/>
  <c r="K48" i="24"/>
  <c r="L48" i="24" s="1"/>
  <c r="K45" i="24"/>
  <c r="L45" i="24" s="1"/>
  <c r="AR51" i="24"/>
  <c r="AR42" i="24"/>
  <c r="R91" i="24"/>
  <c r="R43" i="25"/>
  <c r="AS45" i="23"/>
  <c r="AS48" i="23"/>
  <c r="AS69" i="23"/>
  <c r="K78" i="23"/>
  <c r="L78" i="23" s="1"/>
  <c r="AR79" i="23"/>
  <c r="K82" i="23"/>
  <c r="L82" i="23" s="1"/>
  <c r="T84" i="23"/>
  <c r="AL91" i="23"/>
  <c r="AV125" i="23"/>
  <c r="AV130" i="23"/>
  <c r="AV127" i="23"/>
  <c r="AV122" i="23"/>
  <c r="AV132" i="23"/>
  <c r="AV124" i="23"/>
  <c r="AV129" i="23"/>
  <c r="AV126" i="23"/>
  <c r="AV128" i="23"/>
  <c r="R128" i="23"/>
  <c r="R130" i="23"/>
  <c r="R42" i="24"/>
  <c r="O42" i="24"/>
  <c r="P42" i="24" s="1"/>
  <c r="Q42" i="24" s="1"/>
  <c r="S42" i="24" s="1"/>
  <c r="U42" i="24" s="1"/>
  <c r="AQ42" i="24" s="1"/>
  <c r="AU42" i="24" s="1"/>
  <c r="R35" i="25"/>
  <c r="T63" i="23"/>
  <c r="T67" i="23"/>
  <c r="AS79" i="23"/>
  <c r="AR83" i="23"/>
  <c r="AK92" i="23"/>
  <c r="AK99" i="23"/>
  <c r="AV110" i="23"/>
  <c r="AV114" i="23"/>
  <c r="AS83" i="23"/>
  <c r="AL92" i="23"/>
  <c r="K97" i="23"/>
  <c r="L97" i="23" s="1"/>
  <c r="AL99" i="23"/>
  <c r="AU116" i="23"/>
  <c r="AV116" i="23"/>
  <c r="T44" i="23"/>
  <c r="T47" i="23"/>
  <c r="T60" i="23"/>
  <c r="AS76" i="23"/>
  <c r="K79" i="23"/>
  <c r="L79" i="23" s="1"/>
  <c r="AR80" i="23"/>
  <c r="K83" i="23"/>
  <c r="L83" i="23" s="1"/>
  <c r="AK93" i="23"/>
  <c r="K98" i="23"/>
  <c r="L98" i="23" s="1"/>
  <c r="AL100" i="23"/>
  <c r="AV107" i="23"/>
  <c r="K110" i="23"/>
  <c r="L110" i="23" s="1"/>
  <c r="AU111" i="23"/>
  <c r="K114" i="23"/>
  <c r="L114" i="23" s="1"/>
  <c r="AU115" i="23"/>
  <c r="AR68" i="24"/>
  <c r="K67" i="24"/>
  <c r="L67" i="24" s="1"/>
  <c r="AR64" i="24"/>
  <c r="K63" i="24"/>
  <c r="L63" i="24" s="1"/>
  <c r="AR60" i="24"/>
  <c r="K59" i="24"/>
  <c r="L59" i="24" s="1"/>
  <c r="AR67" i="24"/>
  <c r="K66" i="24"/>
  <c r="L66" i="24" s="1"/>
  <c r="AR63" i="24"/>
  <c r="K62" i="24"/>
  <c r="L62" i="24" s="1"/>
  <c r="AR59" i="24"/>
  <c r="K69" i="24"/>
  <c r="L69" i="24" s="1"/>
  <c r="K58" i="24"/>
  <c r="L58" i="24" s="1"/>
  <c r="AR66" i="24"/>
  <c r="K65" i="24"/>
  <c r="L65" i="24" s="1"/>
  <c r="AR62" i="24"/>
  <c r="K68" i="24"/>
  <c r="L68" i="24" s="1"/>
  <c r="AR65" i="24"/>
  <c r="K64" i="24"/>
  <c r="L64" i="24" s="1"/>
  <c r="AR69" i="24"/>
  <c r="AS43" i="23"/>
  <c r="AS49" i="23"/>
  <c r="AS52" i="23"/>
  <c r="AS59" i="23"/>
  <c r="T64" i="23"/>
  <c r="AR73" i="23"/>
  <c r="T74" i="23"/>
  <c r="AS80" i="23"/>
  <c r="AR84" i="23"/>
  <c r="K91" i="23"/>
  <c r="L91" i="23" s="1"/>
  <c r="AL93" i="23"/>
  <c r="AV111" i="23"/>
  <c r="AV115" i="23"/>
  <c r="R145" i="24"/>
  <c r="T68" i="23"/>
  <c r="AK94" i="23"/>
  <c r="K99" i="23"/>
  <c r="L99" i="23" s="1"/>
  <c r="K139" i="23"/>
  <c r="L139" i="23" s="1"/>
  <c r="R28" i="24"/>
  <c r="AR45" i="24"/>
  <c r="R121" i="24"/>
  <c r="O121" i="24"/>
  <c r="P121" i="24" s="1"/>
  <c r="Q121" i="24" s="1"/>
  <c r="S121" i="24" s="1"/>
  <c r="U121" i="24" s="1"/>
  <c r="AT121" i="24" s="1"/>
  <c r="AS63" i="23"/>
  <c r="K76" i="23"/>
  <c r="L76" i="23" s="1"/>
  <c r="T78" i="23"/>
  <c r="K92" i="23"/>
  <c r="L92" i="23" s="1"/>
  <c r="AU108" i="23"/>
  <c r="R127" i="23"/>
  <c r="K60" i="24"/>
  <c r="L60" i="24" s="1"/>
  <c r="AR77" i="23"/>
  <c r="K80" i="23"/>
  <c r="L80" i="23" s="1"/>
  <c r="K111" i="23"/>
  <c r="L111" i="23" s="1"/>
  <c r="AU112" i="23"/>
  <c r="AV123" i="23"/>
  <c r="R30" i="24"/>
  <c r="K51" i="24"/>
  <c r="L51" i="24" s="1"/>
  <c r="AU123" i="23"/>
  <c r="K125" i="23"/>
  <c r="L125" i="23" s="1"/>
  <c r="T129" i="23"/>
  <c r="AV139" i="23"/>
  <c r="AR31" i="24"/>
  <c r="K34" i="24"/>
  <c r="L34" i="24" s="1"/>
  <c r="AR35" i="24"/>
  <c r="T36" i="24"/>
  <c r="T49" i="24"/>
  <c r="T52" i="24"/>
  <c r="AS61" i="24"/>
  <c r="K74" i="24"/>
  <c r="L74" i="24" s="1"/>
  <c r="R51" i="25"/>
  <c r="AU121" i="23"/>
  <c r="AU131" i="23"/>
  <c r="AV147" i="23"/>
  <c r="K27" i="24"/>
  <c r="L27" i="24" s="1"/>
  <c r="T29" i="24"/>
  <c r="AS45" i="24"/>
  <c r="AS48" i="24"/>
  <c r="AS69" i="24"/>
  <c r="R28" i="25"/>
  <c r="T122" i="23"/>
  <c r="K123" i="23"/>
  <c r="L123" i="23" s="1"/>
  <c r="T127" i="23"/>
  <c r="T26" i="24"/>
  <c r="AS28" i="24"/>
  <c r="K31" i="24"/>
  <c r="L31" i="24" s="1"/>
  <c r="AR32" i="24"/>
  <c r="K35" i="24"/>
  <c r="L35" i="24" s="1"/>
  <c r="T37" i="24"/>
  <c r="K75" i="24"/>
  <c r="L75" i="24" s="1"/>
  <c r="L123" i="24"/>
  <c r="R45" i="25"/>
  <c r="AU129" i="23"/>
  <c r="K131" i="23"/>
  <c r="L131" i="23" s="1"/>
  <c r="AR36" i="24"/>
  <c r="R145" i="25"/>
  <c r="K121" i="23"/>
  <c r="L121" i="23" s="1"/>
  <c r="AU124" i="23"/>
  <c r="T130" i="23"/>
  <c r="T138" i="23"/>
  <c r="AS36" i="24"/>
  <c r="T47" i="24"/>
  <c r="T60" i="24"/>
  <c r="T132" i="24"/>
  <c r="T124" i="24"/>
  <c r="T129" i="24"/>
  <c r="T126" i="24"/>
  <c r="T131" i="24"/>
  <c r="T121" i="24"/>
  <c r="T123" i="24"/>
  <c r="T128" i="24"/>
  <c r="R67" i="26"/>
  <c r="K126" i="23"/>
  <c r="L126" i="23" s="1"/>
  <c r="T142" i="23"/>
  <c r="AR29" i="24"/>
  <c r="T64" i="24"/>
  <c r="K82" i="24"/>
  <c r="L82" i="24" s="1"/>
  <c r="AR79" i="24"/>
  <c r="K78" i="24"/>
  <c r="L78" i="24" s="1"/>
  <c r="AR75" i="24"/>
  <c r="AR82" i="24"/>
  <c r="K81" i="24"/>
  <c r="L81" i="24" s="1"/>
  <c r="AR78" i="24"/>
  <c r="AR74" i="24"/>
  <c r="K84" i="24"/>
  <c r="L84" i="24" s="1"/>
  <c r="AR81" i="24"/>
  <c r="K80" i="24"/>
  <c r="L80" i="24" s="1"/>
  <c r="AR77" i="24"/>
  <c r="K76" i="24"/>
  <c r="L76" i="24" s="1"/>
  <c r="K83" i="24"/>
  <c r="L83" i="24" s="1"/>
  <c r="AR80" i="24"/>
  <c r="K79" i="24"/>
  <c r="L79" i="24" s="1"/>
  <c r="AR73" i="24"/>
  <c r="R128" i="24"/>
  <c r="R32" i="25"/>
  <c r="T125" i="23"/>
  <c r="AU132" i="23"/>
  <c r="T146" i="23"/>
  <c r="AS29" i="24"/>
  <c r="K32" i="24"/>
  <c r="L32" i="24" s="1"/>
  <c r="AR33" i="24"/>
  <c r="K36" i="24"/>
  <c r="L36" i="24" s="1"/>
  <c r="AS46" i="24"/>
  <c r="T68" i="24"/>
  <c r="AR76" i="24"/>
  <c r="R93" i="24"/>
  <c r="T125" i="24"/>
  <c r="AU122" i="23"/>
  <c r="AU127" i="23"/>
  <c r="K129" i="23"/>
  <c r="L129" i="23" s="1"/>
  <c r="AV145" i="23"/>
  <c r="AR26" i="24"/>
  <c r="AR37" i="24"/>
  <c r="R36" i="25"/>
  <c r="R61" i="25"/>
  <c r="K124" i="23"/>
  <c r="L124" i="23" s="1"/>
  <c r="T128" i="23"/>
  <c r="T139" i="23"/>
  <c r="AS37" i="24"/>
  <c r="T51" i="24"/>
  <c r="T61" i="24"/>
  <c r="T130" i="24"/>
  <c r="L132" i="24"/>
  <c r="R48" i="25"/>
  <c r="T123" i="23"/>
  <c r="AU130" i="23"/>
  <c r="T143" i="23"/>
  <c r="K29" i="24"/>
  <c r="L29" i="24" s="1"/>
  <c r="T31" i="24"/>
  <c r="T35" i="24"/>
  <c r="T45" i="24"/>
  <c r="T65" i="24"/>
  <c r="K73" i="24"/>
  <c r="L73" i="24" s="1"/>
  <c r="T84" i="24"/>
  <c r="T80" i="24"/>
  <c r="T76" i="24"/>
  <c r="T83" i="24"/>
  <c r="T79" i="24"/>
  <c r="T75" i="24"/>
  <c r="T82" i="24"/>
  <c r="T78" i="24"/>
  <c r="AR84" i="24"/>
  <c r="T122" i="24"/>
  <c r="R140" i="24"/>
  <c r="R144" i="24"/>
  <c r="K132" i="23"/>
  <c r="L132" i="23" s="1"/>
  <c r="T136" i="23"/>
  <c r="AV138" i="23"/>
  <c r="AR30" i="24"/>
  <c r="K33" i="24"/>
  <c r="L33" i="24" s="1"/>
  <c r="AR34" i="24"/>
  <c r="AS50" i="24"/>
  <c r="AS53" i="24"/>
  <c r="T58" i="24"/>
  <c r="AS60" i="24"/>
  <c r="K122" i="23"/>
  <c r="L122" i="23" s="1"/>
  <c r="AU125" i="23"/>
  <c r="T131" i="23"/>
  <c r="AV142" i="23"/>
  <c r="K26" i="24"/>
  <c r="L26" i="24" s="1"/>
  <c r="K37" i="24"/>
  <c r="L37" i="24" s="1"/>
  <c r="AS44" i="24"/>
  <c r="AS64" i="24"/>
  <c r="K77" i="24"/>
  <c r="L77" i="24" s="1"/>
  <c r="R96" i="24"/>
  <c r="T127" i="24"/>
  <c r="R33" i="25"/>
  <c r="AS83" i="24"/>
  <c r="K90" i="24"/>
  <c r="L90" i="24" s="1"/>
  <c r="AL92" i="24"/>
  <c r="K97" i="24"/>
  <c r="L97" i="24" s="1"/>
  <c r="AL99" i="24"/>
  <c r="K106" i="24"/>
  <c r="L106" i="24" s="1"/>
  <c r="T108" i="24"/>
  <c r="AU129" i="24"/>
  <c r="K131" i="24"/>
  <c r="L131" i="24" s="1"/>
  <c r="K136" i="24"/>
  <c r="L136" i="24" s="1"/>
  <c r="AV140" i="24"/>
  <c r="AV144" i="24"/>
  <c r="K147" i="24"/>
  <c r="L147" i="24" s="1"/>
  <c r="AS32" i="25"/>
  <c r="AR36" i="25"/>
  <c r="AS51" i="25"/>
  <c r="AS42" i="25"/>
  <c r="AS47" i="25"/>
  <c r="AS44" i="25"/>
  <c r="AS53" i="25"/>
  <c r="AS50" i="25"/>
  <c r="AS46" i="25"/>
  <c r="R53" i="26"/>
  <c r="AS76" i="24"/>
  <c r="AK93" i="24"/>
  <c r="K98" i="24"/>
  <c r="L98" i="24" s="1"/>
  <c r="AL100" i="24"/>
  <c r="K110" i="24"/>
  <c r="L110" i="24" s="1"/>
  <c r="AU111" i="24"/>
  <c r="K114" i="24"/>
  <c r="L114" i="24" s="1"/>
  <c r="T116" i="24"/>
  <c r="AS84" i="24"/>
  <c r="AK94" i="24"/>
  <c r="K99" i="24"/>
  <c r="L99" i="24" s="1"/>
  <c r="AV115" i="24"/>
  <c r="AU122" i="24"/>
  <c r="AU127" i="24"/>
  <c r="K129" i="24"/>
  <c r="L129" i="24" s="1"/>
  <c r="AV132" i="24"/>
  <c r="AV141" i="24"/>
  <c r="AV145" i="24"/>
  <c r="AR26" i="25"/>
  <c r="AS33" i="25"/>
  <c r="AR37" i="25"/>
  <c r="K82" i="25"/>
  <c r="L82" i="25" s="1"/>
  <c r="AR79" i="25"/>
  <c r="K78" i="25"/>
  <c r="L78" i="25" s="1"/>
  <c r="AR75" i="25"/>
  <c r="K74" i="25"/>
  <c r="L74" i="25" s="1"/>
  <c r="AR82" i="25"/>
  <c r="K81" i="25"/>
  <c r="L81" i="25" s="1"/>
  <c r="AR78" i="25"/>
  <c r="K77" i="25"/>
  <c r="L77" i="25" s="1"/>
  <c r="AR74" i="25"/>
  <c r="K84" i="25"/>
  <c r="L84" i="25" s="1"/>
  <c r="K73" i="25"/>
  <c r="L73" i="25" s="1"/>
  <c r="AR81" i="25"/>
  <c r="K80" i="25"/>
  <c r="L80" i="25" s="1"/>
  <c r="AR77" i="25"/>
  <c r="K76" i="25"/>
  <c r="L76" i="25" s="1"/>
  <c r="K83" i="25"/>
  <c r="L83" i="25" s="1"/>
  <c r="AR80" i="25"/>
  <c r="K79" i="25"/>
  <c r="L79" i="25" s="1"/>
  <c r="AR76" i="25"/>
  <c r="K75" i="25"/>
  <c r="L75" i="25" s="1"/>
  <c r="K92" i="24"/>
  <c r="L92" i="24" s="1"/>
  <c r="AL94" i="24"/>
  <c r="T96" i="24"/>
  <c r="K107" i="24"/>
  <c r="L107" i="24" s="1"/>
  <c r="AU108" i="24"/>
  <c r="T109" i="24"/>
  <c r="T113" i="24"/>
  <c r="K124" i="24"/>
  <c r="L124" i="24" s="1"/>
  <c r="AV127" i="24"/>
  <c r="K137" i="24"/>
  <c r="L137" i="24" s="1"/>
  <c r="T139" i="24"/>
  <c r="AS26" i="25"/>
  <c r="AS37" i="25"/>
  <c r="L126" i="25"/>
  <c r="R37" i="26"/>
  <c r="AK95" i="24"/>
  <c r="AV108" i="24"/>
  <c r="K111" i="24"/>
  <c r="L111" i="24" s="1"/>
  <c r="AU112" i="24"/>
  <c r="K115" i="24"/>
  <c r="L115" i="24" s="1"/>
  <c r="AU130" i="24"/>
  <c r="T143" i="24"/>
  <c r="R90" i="25"/>
  <c r="R93" i="25"/>
  <c r="R127" i="25"/>
  <c r="R26" i="26"/>
  <c r="O26" i="26"/>
  <c r="P26" i="26" s="1"/>
  <c r="Q26" i="26" s="1"/>
  <c r="S26" i="26" s="1"/>
  <c r="AS81" i="24"/>
  <c r="K100" i="24"/>
  <c r="L100" i="24" s="1"/>
  <c r="AU105" i="24"/>
  <c r="AU116" i="24"/>
  <c r="R65" i="25"/>
  <c r="AK96" i="24"/>
  <c r="AV116" i="24"/>
  <c r="K122" i="24"/>
  <c r="L122" i="24" s="1"/>
  <c r="AU125" i="24"/>
  <c r="K127" i="24"/>
  <c r="L127" i="24" s="1"/>
  <c r="AV142" i="24"/>
  <c r="AU146" i="24"/>
  <c r="K26" i="25"/>
  <c r="L26" i="25" s="1"/>
  <c r="AS30" i="25"/>
  <c r="AS34" i="25"/>
  <c r="K37" i="25"/>
  <c r="L37" i="25" s="1"/>
  <c r="AS45" i="25"/>
  <c r="R106" i="25"/>
  <c r="L123" i="25"/>
  <c r="AL96" i="24"/>
  <c r="T98" i="24"/>
  <c r="K108" i="24"/>
  <c r="L108" i="24" s="1"/>
  <c r="T110" i="24"/>
  <c r="T114" i="24"/>
  <c r="AV125" i="24"/>
  <c r="AV146" i="24"/>
  <c r="AS48" i="25"/>
  <c r="P121" i="25"/>
  <c r="Q121" i="25" s="1"/>
  <c r="S121" i="25" s="1"/>
  <c r="AK90" i="24"/>
  <c r="T91" i="24"/>
  <c r="K94" i="24"/>
  <c r="L94" i="24" s="1"/>
  <c r="AK97" i="24"/>
  <c r="AU109" i="24"/>
  <c r="K112" i="24"/>
  <c r="L112" i="24" s="1"/>
  <c r="AU113" i="24"/>
  <c r="AU128" i="24"/>
  <c r="K130" i="24"/>
  <c r="L130" i="24" s="1"/>
  <c r="K138" i="24"/>
  <c r="L138" i="24" s="1"/>
  <c r="AU139" i="24"/>
  <c r="T140" i="24"/>
  <c r="T144" i="24"/>
  <c r="AS27" i="25"/>
  <c r="K30" i="25"/>
  <c r="L30" i="25" s="1"/>
  <c r="T32" i="25"/>
  <c r="AR48" i="25"/>
  <c r="AR45" i="25"/>
  <c r="AR51" i="25"/>
  <c r="K47" i="25"/>
  <c r="L47" i="25" s="1"/>
  <c r="K44" i="25"/>
  <c r="L44" i="25" s="1"/>
  <c r="K53" i="25"/>
  <c r="L53" i="25" s="1"/>
  <c r="K50" i="25"/>
  <c r="L50" i="25" s="1"/>
  <c r="AR47" i="25"/>
  <c r="AR44" i="25"/>
  <c r="AR53" i="25"/>
  <c r="AR50" i="25"/>
  <c r="K49" i="25"/>
  <c r="L49" i="25" s="1"/>
  <c r="K46" i="25"/>
  <c r="L46" i="25" s="1"/>
  <c r="K52" i="25"/>
  <c r="L52" i="25" s="1"/>
  <c r="AR52" i="25"/>
  <c r="AR49" i="25"/>
  <c r="AR43" i="25"/>
  <c r="AR84" i="25"/>
  <c r="AL90" i="24"/>
  <c r="AL97" i="24"/>
  <c r="K105" i="24"/>
  <c r="L105" i="24" s="1"/>
  <c r="AV109" i="24"/>
  <c r="AV113" i="24"/>
  <c r="K116" i="24"/>
  <c r="L116" i="24" s="1"/>
  <c r="AU123" i="24"/>
  <c r="K125" i="24"/>
  <c r="L125" i="24" s="1"/>
  <c r="AV128" i="24"/>
  <c r="AV139" i="24"/>
  <c r="K142" i="24"/>
  <c r="L142" i="24" s="1"/>
  <c r="AU143" i="24"/>
  <c r="K146" i="24"/>
  <c r="L146" i="24" s="1"/>
  <c r="AR31" i="25"/>
  <c r="K34" i="25"/>
  <c r="L34" i="25" s="1"/>
  <c r="AR35" i="25"/>
  <c r="T36" i="25"/>
  <c r="AR73" i="25"/>
  <c r="R125" i="25"/>
  <c r="T92" i="24"/>
  <c r="K95" i="24"/>
  <c r="L95" i="24" s="1"/>
  <c r="AK98" i="24"/>
  <c r="T99" i="24"/>
  <c r="AU106" i="24"/>
  <c r="T107" i="24"/>
  <c r="AV123" i="24"/>
  <c r="AU136" i="24"/>
  <c r="T137" i="24"/>
  <c r="AV143" i="24"/>
  <c r="AU147" i="24"/>
  <c r="AS31" i="25"/>
  <c r="R62" i="25"/>
  <c r="R97" i="25"/>
  <c r="K89" i="24"/>
  <c r="L89" i="24" s="1"/>
  <c r="AK91" i="24"/>
  <c r="AL98" i="24"/>
  <c r="K109" i="24"/>
  <c r="L109" i="24" s="1"/>
  <c r="T111" i="24"/>
  <c r="AU121" i="24"/>
  <c r="BA121" i="24" s="1"/>
  <c r="AU131" i="24"/>
  <c r="K27" i="25"/>
  <c r="L27" i="25" s="1"/>
  <c r="T29" i="25"/>
  <c r="R94" i="25"/>
  <c r="T125" i="25"/>
  <c r="AU110" i="24"/>
  <c r="K113" i="24"/>
  <c r="L113" i="24" s="1"/>
  <c r="AU126" i="24"/>
  <c r="T141" i="24"/>
  <c r="K42" i="25"/>
  <c r="L42" i="25" s="1"/>
  <c r="T46" i="25"/>
  <c r="T52" i="25"/>
  <c r="T48" i="25"/>
  <c r="T51" i="25"/>
  <c r="T47" i="25"/>
  <c r="T44" i="25"/>
  <c r="T53" i="25"/>
  <c r="T50" i="25"/>
  <c r="AS43" i="25"/>
  <c r="AS52" i="25"/>
  <c r="R64" i="25"/>
  <c r="R91" i="25"/>
  <c r="T132" i="25"/>
  <c r="T124" i="25"/>
  <c r="L130" i="25"/>
  <c r="T129" i="25"/>
  <c r="T126" i="25"/>
  <c r="T121" i="25"/>
  <c r="T131" i="25"/>
  <c r="L124" i="25"/>
  <c r="T123" i="25"/>
  <c r="T128" i="25"/>
  <c r="T130" i="25"/>
  <c r="T99" i="26"/>
  <c r="T92" i="26"/>
  <c r="T91" i="26"/>
  <c r="T98" i="26"/>
  <c r="T97" i="26"/>
  <c r="T90" i="26"/>
  <c r="T96" i="26"/>
  <c r="T94" i="26"/>
  <c r="T93" i="26"/>
  <c r="T95" i="26"/>
  <c r="T89" i="26"/>
  <c r="T100" i="26"/>
  <c r="K58" i="25"/>
  <c r="L58" i="25" s="1"/>
  <c r="AS62" i="25"/>
  <c r="AS66" i="25"/>
  <c r="K69" i="25"/>
  <c r="L69" i="25" s="1"/>
  <c r="T77" i="25"/>
  <c r="T81" i="25"/>
  <c r="T94" i="25"/>
  <c r="AK100" i="25"/>
  <c r="AU107" i="25"/>
  <c r="T112" i="25"/>
  <c r="AV129" i="25"/>
  <c r="AR59" i="25"/>
  <c r="T60" i="25"/>
  <c r="AS76" i="25"/>
  <c r="AK93" i="25"/>
  <c r="K98" i="25"/>
  <c r="L98" i="25" s="1"/>
  <c r="AL100" i="25"/>
  <c r="T105" i="25"/>
  <c r="AV107" i="25"/>
  <c r="K110" i="25"/>
  <c r="L110" i="25" s="1"/>
  <c r="AU111" i="25"/>
  <c r="K114" i="25"/>
  <c r="L114" i="25" s="1"/>
  <c r="T116" i="25"/>
  <c r="AV124" i="25"/>
  <c r="R30" i="26"/>
  <c r="R98" i="27"/>
  <c r="R110" i="27"/>
  <c r="AR63" i="25"/>
  <c r="K66" i="25"/>
  <c r="L66" i="25" s="1"/>
  <c r="AR67" i="25"/>
  <c r="T68" i="25"/>
  <c r="AS84" i="25"/>
  <c r="T89" i="25"/>
  <c r="AK94" i="25"/>
  <c r="K99" i="25"/>
  <c r="L99" i="25" s="1"/>
  <c r="AV115" i="25"/>
  <c r="AU122" i="25"/>
  <c r="AU127" i="25"/>
  <c r="K129" i="25"/>
  <c r="L129" i="25" s="1"/>
  <c r="R114" i="26"/>
  <c r="AS63" i="25"/>
  <c r="AS67" i="25"/>
  <c r="T78" i="25"/>
  <c r="T82" i="25"/>
  <c r="K92" i="25"/>
  <c r="L92" i="25" s="1"/>
  <c r="AL94" i="25"/>
  <c r="T96" i="25"/>
  <c r="K107" i="25"/>
  <c r="L107" i="25" s="1"/>
  <c r="AU108" i="25"/>
  <c r="T109" i="25"/>
  <c r="T113" i="25"/>
  <c r="AV122" i="25"/>
  <c r="AV127" i="25"/>
  <c r="T35" i="26"/>
  <c r="T31" i="26"/>
  <c r="T27" i="26"/>
  <c r="T34" i="26"/>
  <c r="T30" i="26"/>
  <c r="T37" i="26"/>
  <c r="T26" i="26"/>
  <c r="T33" i="26"/>
  <c r="T29" i="26"/>
  <c r="T36" i="26"/>
  <c r="T32" i="26"/>
  <c r="K59" i="25"/>
  <c r="L59" i="25" s="1"/>
  <c r="T61" i="25"/>
  <c r="AK95" i="25"/>
  <c r="AV108" i="25"/>
  <c r="K111" i="25"/>
  <c r="L111" i="25" s="1"/>
  <c r="AU112" i="25"/>
  <c r="K115" i="25"/>
  <c r="L115" i="25" s="1"/>
  <c r="AU130" i="25"/>
  <c r="T65" i="25"/>
  <c r="AL95" i="25"/>
  <c r="T97" i="25"/>
  <c r="K100" i="25"/>
  <c r="L100" i="25" s="1"/>
  <c r="AU105" i="25"/>
  <c r="AV112" i="25"/>
  <c r="AU116" i="25"/>
  <c r="AV130" i="25"/>
  <c r="L91" i="26"/>
  <c r="T58" i="25"/>
  <c r="AS60" i="25"/>
  <c r="K63" i="25"/>
  <c r="L63" i="25" s="1"/>
  <c r="AR64" i="25"/>
  <c r="K67" i="25"/>
  <c r="L67" i="25" s="1"/>
  <c r="T69" i="25"/>
  <c r="T75" i="25"/>
  <c r="AL89" i="25"/>
  <c r="AK96" i="25"/>
  <c r="AV105" i="25"/>
  <c r="AV116" i="25"/>
  <c r="K122" i="25"/>
  <c r="L122" i="25" s="1"/>
  <c r="AU125" i="25"/>
  <c r="L27" i="26"/>
  <c r="R31" i="27"/>
  <c r="AS64" i="25"/>
  <c r="AR68" i="25"/>
  <c r="AS74" i="25"/>
  <c r="T79" i="25"/>
  <c r="AL96" i="25"/>
  <c r="T98" i="25"/>
  <c r="K108" i="25"/>
  <c r="L108" i="25" s="1"/>
  <c r="T110" i="25"/>
  <c r="T114" i="25"/>
  <c r="AS68" i="25"/>
  <c r="T83" i="25"/>
  <c r="T91" i="25"/>
  <c r="AU109" i="25"/>
  <c r="K112" i="25"/>
  <c r="L112" i="25" s="1"/>
  <c r="AU113" i="25"/>
  <c r="AV132" i="25"/>
  <c r="AV131" i="25"/>
  <c r="K60" i="25"/>
  <c r="L60" i="25" s="1"/>
  <c r="AR61" i="25"/>
  <c r="T62" i="25"/>
  <c r="T66" i="25"/>
  <c r="AL90" i="25"/>
  <c r="AL97" i="25"/>
  <c r="K105" i="25"/>
  <c r="L105" i="25" s="1"/>
  <c r="AV109" i="25"/>
  <c r="AV113" i="25"/>
  <c r="K116" i="25"/>
  <c r="L116" i="25" s="1"/>
  <c r="AV128" i="25"/>
  <c r="R50" i="26"/>
  <c r="AK91" i="26"/>
  <c r="AK98" i="26"/>
  <c r="K95" i="26"/>
  <c r="L95" i="26" s="1"/>
  <c r="AK97" i="26"/>
  <c r="K94" i="26"/>
  <c r="L94" i="26" s="1"/>
  <c r="AK90" i="26"/>
  <c r="AK96" i="26"/>
  <c r="K100" i="26"/>
  <c r="L100" i="26" s="1"/>
  <c r="K93" i="26"/>
  <c r="L93" i="26" s="1"/>
  <c r="AK95" i="26"/>
  <c r="K92" i="26"/>
  <c r="L92" i="26" s="1"/>
  <c r="K99" i="26"/>
  <c r="L99" i="26" s="1"/>
  <c r="AK94" i="26"/>
  <c r="AK100" i="26"/>
  <c r="K97" i="26"/>
  <c r="L97" i="26" s="1"/>
  <c r="AK99" i="26"/>
  <c r="AK92" i="26"/>
  <c r="AK93" i="26"/>
  <c r="K96" i="26"/>
  <c r="L96" i="26" s="1"/>
  <c r="AK89" i="26"/>
  <c r="K98" i="26"/>
  <c r="L98" i="26" s="1"/>
  <c r="K90" i="26"/>
  <c r="L90" i="26" s="1"/>
  <c r="K89" i="26"/>
  <c r="L89" i="26" s="1"/>
  <c r="K68" i="25"/>
  <c r="L68" i="25" s="1"/>
  <c r="T76" i="25"/>
  <c r="T92" i="25"/>
  <c r="K95" i="25"/>
  <c r="L95" i="25" s="1"/>
  <c r="AK98" i="25"/>
  <c r="T99" i="25"/>
  <c r="AU106" i="25"/>
  <c r="T107" i="25"/>
  <c r="AV123" i="25"/>
  <c r="R110" i="26"/>
  <c r="AR58" i="25"/>
  <c r="T80" i="25"/>
  <c r="K89" i="25"/>
  <c r="L89" i="25" s="1"/>
  <c r="AK91" i="25"/>
  <c r="AL98" i="25"/>
  <c r="K109" i="25"/>
  <c r="L109" i="25" s="1"/>
  <c r="T111" i="25"/>
  <c r="K132" i="25"/>
  <c r="L132" i="25" s="1"/>
  <c r="AU132" i="25"/>
  <c r="AU121" i="25"/>
  <c r="R77" i="26"/>
  <c r="AU110" i="25"/>
  <c r="K113" i="25"/>
  <c r="L113" i="25" s="1"/>
  <c r="AV121" i="25"/>
  <c r="AU126" i="25"/>
  <c r="K128" i="25"/>
  <c r="L128" i="25" s="1"/>
  <c r="R81" i="26"/>
  <c r="K138" i="25"/>
  <c r="L138" i="25" s="1"/>
  <c r="AU139" i="25"/>
  <c r="T140" i="25"/>
  <c r="T144" i="25"/>
  <c r="K44" i="26"/>
  <c r="L44" i="26" s="1"/>
  <c r="K47" i="26"/>
  <c r="L47" i="26" s="1"/>
  <c r="K60" i="26"/>
  <c r="L60" i="26" s="1"/>
  <c r="AR61" i="26"/>
  <c r="AS78" i="26"/>
  <c r="AS82" i="26"/>
  <c r="T124" i="26"/>
  <c r="T129" i="26"/>
  <c r="T126" i="26"/>
  <c r="T131" i="26"/>
  <c r="T121" i="26"/>
  <c r="T123" i="26"/>
  <c r="T128" i="26"/>
  <c r="T130" i="26"/>
  <c r="T127" i="26"/>
  <c r="T122" i="26"/>
  <c r="T125" i="26"/>
  <c r="AV139" i="25"/>
  <c r="K142" i="25"/>
  <c r="L142" i="25" s="1"/>
  <c r="AU143" i="25"/>
  <c r="K146" i="25"/>
  <c r="L146" i="25" s="1"/>
  <c r="AR31" i="26"/>
  <c r="K34" i="26"/>
  <c r="L34" i="26" s="1"/>
  <c r="AR35" i="26"/>
  <c r="AR42" i="26"/>
  <c r="T49" i="26"/>
  <c r="AR51" i="26"/>
  <c r="T52" i="26"/>
  <c r="K64" i="26"/>
  <c r="L64" i="26" s="1"/>
  <c r="AR65" i="26"/>
  <c r="K68" i="26"/>
  <c r="L68" i="26" s="1"/>
  <c r="K74" i="26"/>
  <c r="L74" i="26" s="1"/>
  <c r="AU136" i="25"/>
  <c r="AV143" i="25"/>
  <c r="AU147" i="25"/>
  <c r="AS31" i="26"/>
  <c r="AS35" i="26"/>
  <c r="AR45" i="26"/>
  <c r="AR48" i="26"/>
  <c r="AR58" i="26"/>
  <c r="AR69" i="26"/>
  <c r="R28" i="27"/>
  <c r="R35" i="27"/>
  <c r="AV147" i="25"/>
  <c r="AS69" i="26"/>
  <c r="AS75" i="26"/>
  <c r="K78" i="26"/>
  <c r="L78" i="26" s="1"/>
  <c r="AR79" i="26"/>
  <c r="K82" i="26"/>
  <c r="L82" i="26" s="1"/>
  <c r="T84" i="26"/>
  <c r="R137" i="26"/>
  <c r="R141" i="26"/>
  <c r="K139" i="25"/>
  <c r="L139" i="25" s="1"/>
  <c r="T141" i="25"/>
  <c r="T145" i="25"/>
  <c r="AR28" i="26"/>
  <c r="K42" i="26"/>
  <c r="L42" i="26" s="1"/>
  <c r="K51" i="26"/>
  <c r="L51" i="26" s="1"/>
  <c r="K61" i="26"/>
  <c r="L61" i="26" s="1"/>
  <c r="T67" i="26"/>
  <c r="AS79" i="26"/>
  <c r="AR83" i="26"/>
  <c r="R139" i="26"/>
  <c r="R69" i="27"/>
  <c r="AU140" i="25"/>
  <c r="K143" i="25"/>
  <c r="L143" i="25" s="1"/>
  <c r="AU144" i="25"/>
  <c r="AS28" i="26"/>
  <c r="K31" i="26"/>
  <c r="L31" i="26" s="1"/>
  <c r="AR32" i="26"/>
  <c r="K35" i="26"/>
  <c r="L35" i="26" s="1"/>
  <c r="K45" i="26"/>
  <c r="L45" i="26" s="1"/>
  <c r="K48" i="26"/>
  <c r="L48" i="26" s="1"/>
  <c r="AR62" i="26"/>
  <c r="K65" i="26"/>
  <c r="L65" i="26" s="1"/>
  <c r="AR66" i="26"/>
  <c r="AS83" i="26"/>
  <c r="R143" i="26"/>
  <c r="R145" i="26"/>
  <c r="K136" i="25"/>
  <c r="L136" i="25" s="1"/>
  <c r="AV140" i="25"/>
  <c r="AV144" i="25"/>
  <c r="K147" i="25"/>
  <c r="L147" i="25" s="1"/>
  <c r="AS32" i="26"/>
  <c r="AR36" i="26"/>
  <c r="T50" i="26"/>
  <c r="T53" i="26"/>
  <c r="K58" i="26"/>
  <c r="L58" i="26" s="1"/>
  <c r="AS62" i="26"/>
  <c r="AS66" i="26"/>
  <c r="K69" i="26"/>
  <c r="L69" i="26" s="1"/>
  <c r="K75" i="26"/>
  <c r="L75" i="26" s="1"/>
  <c r="AR76" i="26"/>
  <c r="T77" i="26"/>
  <c r="T81" i="26"/>
  <c r="R30" i="27"/>
  <c r="R144" i="27"/>
  <c r="AU137" i="25"/>
  <c r="T138" i="25"/>
  <c r="AS36" i="26"/>
  <c r="AR43" i="26"/>
  <c r="T44" i="26"/>
  <c r="T47" i="26"/>
  <c r="AR49" i="26"/>
  <c r="AR52" i="26"/>
  <c r="AR59" i="26"/>
  <c r="T60" i="26"/>
  <c r="AS76" i="26"/>
  <c r="K79" i="26"/>
  <c r="L79" i="26" s="1"/>
  <c r="AR80" i="26"/>
  <c r="K83" i="26"/>
  <c r="L83" i="26" s="1"/>
  <c r="R32" i="27"/>
  <c r="R52" i="27"/>
  <c r="K140" i="25"/>
  <c r="L140" i="25" s="1"/>
  <c r="T142" i="25"/>
  <c r="K28" i="26"/>
  <c r="L28" i="26" s="1"/>
  <c r="AR29" i="26"/>
  <c r="AR46" i="26"/>
  <c r="AS52" i="26"/>
  <c r="K62" i="26"/>
  <c r="L62" i="26" s="1"/>
  <c r="AR73" i="26"/>
  <c r="AS80" i="26"/>
  <c r="AR84" i="26"/>
  <c r="L126" i="26"/>
  <c r="R42" i="27"/>
  <c r="O42" i="27"/>
  <c r="P42" i="27" s="1"/>
  <c r="Q42" i="27" s="1"/>
  <c r="AU141" i="25"/>
  <c r="K144" i="25"/>
  <c r="L144" i="25" s="1"/>
  <c r="AU145" i="25"/>
  <c r="T146" i="25"/>
  <c r="K32" i="26"/>
  <c r="L32" i="26" s="1"/>
  <c r="AR33" i="26"/>
  <c r="K36" i="26"/>
  <c r="L36" i="26" s="1"/>
  <c r="K52" i="26"/>
  <c r="L52" i="26" s="1"/>
  <c r="AR63" i="26"/>
  <c r="K66" i="26"/>
  <c r="L66" i="26" s="1"/>
  <c r="AR67" i="26"/>
  <c r="AS84" i="26"/>
  <c r="O105" i="26"/>
  <c r="P105" i="26" s="1"/>
  <c r="Q105" i="26" s="1"/>
  <c r="R105" i="26"/>
  <c r="L128" i="26"/>
  <c r="O136" i="26"/>
  <c r="P136" i="26" s="1"/>
  <c r="Q136" i="26" s="1"/>
  <c r="S136" i="26" s="1"/>
  <c r="U136" i="26" s="1"/>
  <c r="O27" i="27"/>
  <c r="P27" i="27" s="1"/>
  <c r="Q27" i="27" s="1"/>
  <c r="S27" i="27" s="1"/>
  <c r="U27" i="27" s="1"/>
  <c r="AQ27" i="27" s="1"/>
  <c r="AU27" i="27" s="1"/>
  <c r="R126" i="27"/>
  <c r="AV141" i="25"/>
  <c r="AV145" i="25"/>
  <c r="AR26" i="26"/>
  <c r="AS33" i="26"/>
  <c r="AR37" i="26"/>
  <c r="K43" i="26"/>
  <c r="L43" i="26" s="1"/>
  <c r="K46" i="26"/>
  <c r="L46" i="26" s="1"/>
  <c r="K49" i="26"/>
  <c r="L49" i="26" s="1"/>
  <c r="AS63" i="26"/>
  <c r="AS67" i="26"/>
  <c r="K76" i="26"/>
  <c r="L76" i="26" s="1"/>
  <c r="T82" i="26"/>
  <c r="AL98" i="26"/>
  <c r="AL97" i="26"/>
  <c r="AL90" i="26"/>
  <c r="AL96" i="26"/>
  <c r="AL95" i="26"/>
  <c r="AL94" i="26"/>
  <c r="AL99" i="26"/>
  <c r="AL92" i="26"/>
  <c r="R62" i="27"/>
  <c r="R114" i="27"/>
  <c r="K137" i="25"/>
  <c r="L137" i="25" s="1"/>
  <c r="T139" i="25"/>
  <c r="AS26" i="26"/>
  <c r="T51" i="26"/>
  <c r="K59" i="26"/>
  <c r="L59" i="26" s="1"/>
  <c r="T61" i="26"/>
  <c r="AR77" i="26"/>
  <c r="K80" i="26"/>
  <c r="L80" i="26" s="1"/>
  <c r="AR81" i="26"/>
  <c r="R140" i="26"/>
  <c r="R29" i="27"/>
  <c r="R36" i="27"/>
  <c r="R140" i="27"/>
  <c r="AU138" i="25"/>
  <c r="T143" i="25"/>
  <c r="K29" i="26"/>
  <c r="L29" i="26" s="1"/>
  <c r="T45" i="26"/>
  <c r="AR50" i="26"/>
  <c r="AR53" i="26"/>
  <c r="AR60" i="26"/>
  <c r="T65" i="26"/>
  <c r="K73" i="26"/>
  <c r="L73" i="26" s="1"/>
  <c r="AS77" i="26"/>
  <c r="K84" i="26"/>
  <c r="L84" i="26" s="1"/>
  <c r="AL89" i="26"/>
  <c r="R138" i="26"/>
  <c r="T136" i="25"/>
  <c r="K141" i="25"/>
  <c r="L141" i="25" s="1"/>
  <c r="AU142" i="25"/>
  <c r="AR30" i="26"/>
  <c r="K33" i="26"/>
  <c r="L33" i="26" s="1"/>
  <c r="AR44" i="26"/>
  <c r="AS50" i="26"/>
  <c r="K63" i="26"/>
  <c r="L63" i="26" s="1"/>
  <c r="AR64" i="26"/>
  <c r="R109" i="26"/>
  <c r="L123" i="26"/>
  <c r="AT136" i="26"/>
  <c r="R144" i="26"/>
  <c r="R112" i="27"/>
  <c r="AV110" i="26"/>
  <c r="AV114" i="26"/>
  <c r="T37" i="27"/>
  <c r="T53" i="27"/>
  <c r="T50" i="27"/>
  <c r="T46" i="27"/>
  <c r="T52" i="27"/>
  <c r="T49" i="27"/>
  <c r="T48" i="27"/>
  <c r="T51" i="27"/>
  <c r="R129" i="27"/>
  <c r="K106" i="26"/>
  <c r="L106" i="26" s="1"/>
  <c r="T108" i="26"/>
  <c r="AU129" i="26"/>
  <c r="K131" i="26"/>
  <c r="L131" i="26" s="1"/>
  <c r="AV140" i="26"/>
  <c r="AV144" i="26"/>
  <c r="K147" i="26"/>
  <c r="L147" i="26" s="1"/>
  <c r="AR36" i="27"/>
  <c r="T44" i="27"/>
  <c r="O121" i="27"/>
  <c r="P121" i="27" s="1"/>
  <c r="Q121" i="27" s="1"/>
  <c r="S121" i="27" s="1"/>
  <c r="AU107" i="26"/>
  <c r="T112" i="26"/>
  <c r="K121" i="26"/>
  <c r="L121" i="26" s="1"/>
  <c r="AU124" i="26"/>
  <c r="AV129" i="26"/>
  <c r="T138" i="26"/>
  <c r="AS36" i="27"/>
  <c r="AR43" i="27"/>
  <c r="R108" i="27"/>
  <c r="AV115" i="26"/>
  <c r="AU122" i="26"/>
  <c r="AU127" i="26"/>
  <c r="K129" i="26"/>
  <c r="L129" i="26" s="1"/>
  <c r="AV132" i="26"/>
  <c r="AV141" i="26"/>
  <c r="AV145" i="26"/>
  <c r="AR26" i="27"/>
  <c r="T27" i="27"/>
  <c r="AS33" i="27"/>
  <c r="AR37" i="27"/>
  <c r="K43" i="27"/>
  <c r="L43" i="27" s="1"/>
  <c r="K107" i="26"/>
  <c r="L107" i="26" s="1"/>
  <c r="AU108" i="26"/>
  <c r="T109" i="26"/>
  <c r="T113" i="26"/>
  <c r="K124" i="26"/>
  <c r="L124" i="26" s="1"/>
  <c r="AV127" i="26"/>
  <c r="T42" i="27"/>
  <c r="AS48" i="27"/>
  <c r="AS45" i="27"/>
  <c r="AS51" i="27"/>
  <c r="AS47" i="27"/>
  <c r="AS53" i="27"/>
  <c r="AS50" i="27"/>
  <c r="AR76" i="27"/>
  <c r="K75" i="27"/>
  <c r="L75" i="27" s="1"/>
  <c r="AR83" i="27"/>
  <c r="K82" i="27"/>
  <c r="L82" i="27" s="1"/>
  <c r="AR79" i="27"/>
  <c r="K78" i="27"/>
  <c r="L78" i="27" s="1"/>
  <c r="AR75" i="27"/>
  <c r="K74" i="27"/>
  <c r="L74" i="27" s="1"/>
  <c r="AR82" i="27"/>
  <c r="K81" i="27"/>
  <c r="L81" i="27" s="1"/>
  <c r="AR78" i="27"/>
  <c r="K77" i="27"/>
  <c r="L77" i="27" s="1"/>
  <c r="AR74" i="27"/>
  <c r="K84" i="27"/>
  <c r="L84" i="27" s="1"/>
  <c r="K73" i="27"/>
  <c r="L73" i="27" s="1"/>
  <c r="AR81" i="27"/>
  <c r="K80" i="27"/>
  <c r="L80" i="27" s="1"/>
  <c r="AR77" i="27"/>
  <c r="K76" i="27"/>
  <c r="L76" i="27" s="1"/>
  <c r="AV108" i="26"/>
  <c r="K111" i="26"/>
  <c r="L111" i="26" s="1"/>
  <c r="AU112" i="26"/>
  <c r="K115" i="26"/>
  <c r="L115" i="26" s="1"/>
  <c r="AU130" i="26"/>
  <c r="T143" i="26"/>
  <c r="T31" i="27"/>
  <c r="T35" i="27"/>
  <c r="AS44" i="27"/>
  <c r="AS46" i="27"/>
  <c r="K83" i="27"/>
  <c r="L83" i="27" s="1"/>
  <c r="AU105" i="26"/>
  <c r="T106" i="26"/>
  <c r="AV112" i="26"/>
  <c r="AU116" i="26"/>
  <c r="AV130" i="26"/>
  <c r="K132" i="26"/>
  <c r="L132" i="26" s="1"/>
  <c r="AV138" i="26"/>
  <c r="T147" i="26"/>
  <c r="AR30" i="27"/>
  <c r="K33" i="27"/>
  <c r="L33" i="27" s="1"/>
  <c r="AR34" i="27"/>
  <c r="AR45" i="27"/>
  <c r="T130" i="27"/>
  <c r="T127" i="27"/>
  <c r="T122" i="27"/>
  <c r="T132" i="27"/>
  <c r="T124" i="27"/>
  <c r="T129" i="27"/>
  <c r="T126" i="27"/>
  <c r="L122" i="27"/>
  <c r="T131" i="27"/>
  <c r="T121" i="27"/>
  <c r="L124" i="27"/>
  <c r="T123" i="27"/>
  <c r="T128" i="27"/>
  <c r="AV116" i="26"/>
  <c r="K122" i="26"/>
  <c r="L122" i="26" s="1"/>
  <c r="AU125" i="26"/>
  <c r="K127" i="26"/>
  <c r="L127" i="26" s="1"/>
  <c r="AV142" i="26"/>
  <c r="AU146" i="26"/>
  <c r="AS34" i="27"/>
  <c r="K37" i="27"/>
  <c r="L37" i="27" s="1"/>
  <c r="R66" i="27"/>
  <c r="K79" i="27"/>
  <c r="L79" i="27" s="1"/>
  <c r="K108" i="26"/>
  <c r="L108" i="26" s="1"/>
  <c r="T110" i="26"/>
  <c r="T114" i="26"/>
  <c r="AV125" i="26"/>
  <c r="AV146" i="26"/>
  <c r="O58" i="27"/>
  <c r="P58" i="27" s="1"/>
  <c r="Q58" i="27" s="1"/>
  <c r="S58" i="27" s="1"/>
  <c r="L130" i="27"/>
  <c r="AU109" i="26"/>
  <c r="K112" i="26"/>
  <c r="L112" i="26" s="1"/>
  <c r="AU113" i="26"/>
  <c r="AU128" i="26"/>
  <c r="K130" i="26"/>
  <c r="L130" i="26" s="1"/>
  <c r="AU139" i="26"/>
  <c r="T140" i="26"/>
  <c r="T144" i="26"/>
  <c r="O26" i="27"/>
  <c r="P26" i="27" s="1"/>
  <c r="Q26" i="27" s="1"/>
  <c r="S26" i="27" s="1"/>
  <c r="U26" i="27" s="1"/>
  <c r="AQ26" i="27" s="1"/>
  <c r="T32" i="27"/>
  <c r="K48" i="27"/>
  <c r="L48" i="27" s="1"/>
  <c r="K51" i="27"/>
  <c r="L51" i="27" s="1"/>
  <c r="AR48" i="27"/>
  <c r="AR51" i="27"/>
  <c r="K47" i="27"/>
  <c r="L47" i="27" s="1"/>
  <c r="K53" i="27"/>
  <c r="L53" i="27" s="1"/>
  <c r="K50" i="27"/>
  <c r="L50" i="27" s="1"/>
  <c r="AR47" i="27"/>
  <c r="AR44" i="27"/>
  <c r="AR53" i="27"/>
  <c r="AR50" i="27"/>
  <c r="K49" i="27"/>
  <c r="L49" i="27" s="1"/>
  <c r="K46" i="27"/>
  <c r="L46" i="27" s="1"/>
  <c r="K44" i="27"/>
  <c r="L44" i="27" s="1"/>
  <c r="R91" i="27"/>
  <c r="R99" i="27"/>
  <c r="AV109" i="26"/>
  <c r="AV113" i="26"/>
  <c r="K116" i="26"/>
  <c r="L116" i="26" s="1"/>
  <c r="AU123" i="26"/>
  <c r="K125" i="26"/>
  <c r="L125" i="26" s="1"/>
  <c r="AV128" i="26"/>
  <c r="AV139" i="26"/>
  <c r="K142" i="26"/>
  <c r="L142" i="26" s="1"/>
  <c r="AU143" i="26"/>
  <c r="K146" i="26"/>
  <c r="L146" i="26" s="1"/>
  <c r="AR31" i="27"/>
  <c r="K34" i="27"/>
  <c r="L34" i="27" s="1"/>
  <c r="AR35" i="27"/>
  <c r="T36" i="27"/>
  <c r="AR42" i="27"/>
  <c r="T43" i="27"/>
  <c r="AR73" i="27"/>
  <c r="R111" i="27"/>
  <c r="T125" i="27"/>
  <c r="R138" i="27"/>
  <c r="AU106" i="26"/>
  <c r="T107" i="26"/>
  <c r="AU136" i="26"/>
  <c r="AV143" i="26"/>
  <c r="AS31" i="27"/>
  <c r="AS42" i="27"/>
  <c r="K45" i="27"/>
  <c r="L45" i="27" s="1"/>
  <c r="T47" i="27"/>
  <c r="AR52" i="27"/>
  <c r="AU121" i="26"/>
  <c r="AV136" i="26"/>
  <c r="AX136" i="26" s="1"/>
  <c r="AS52" i="27"/>
  <c r="R115" i="27"/>
  <c r="AS63" i="27"/>
  <c r="AS67" i="27"/>
  <c r="T78" i="27"/>
  <c r="T82" i="27"/>
  <c r="K92" i="27"/>
  <c r="L92" i="27" s="1"/>
  <c r="AL94" i="27"/>
  <c r="T96" i="27"/>
  <c r="K107" i="27"/>
  <c r="L107" i="27" s="1"/>
  <c r="AU108" i="27"/>
  <c r="T109" i="27"/>
  <c r="T113" i="27"/>
  <c r="AV122" i="27"/>
  <c r="AV127" i="27"/>
  <c r="K59" i="27"/>
  <c r="L59" i="27" s="1"/>
  <c r="T61" i="27"/>
  <c r="AK95" i="27"/>
  <c r="AR60" i="27"/>
  <c r="T65" i="27"/>
  <c r="AS77" i="27"/>
  <c r="AS81" i="27"/>
  <c r="AK89" i="27"/>
  <c r="T90" i="27"/>
  <c r="K93" i="27"/>
  <c r="L93" i="27" s="1"/>
  <c r="AL95" i="27"/>
  <c r="T97" i="27"/>
  <c r="K100" i="27"/>
  <c r="L100" i="27" s="1"/>
  <c r="AU105" i="27"/>
  <c r="T106" i="27"/>
  <c r="AV112" i="27"/>
  <c r="AU116" i="27"/>
  <c r="AV130" i="27"/>
  <c r="K132" i="27"/>
  <c r="L132" i="27" s="1"/>
  <c r="AV138" i="27"/>
  <c r="K141" i="27"/>
  <c r="L141" i="27" s="1"/>
  <c r="AU142" i="27"/>
  <c r="K145" i="27"/>
  <c r="L145" i="27" s="1"/>
  <c r="T147" i="27"/>
  <c r="T58" i="27"/>
  <c r="AS60" i="27"/>
  <c r="K63" i="27"/>
  <c r="L63" i="27" s="1"/>
  <c r="AR64" i="27"/>
  <c r="K67" i="27"/>
  <c r="L67" i="27" s="1"/>
  <c r="T69" i="27"/>
  <c r="T75" i="27"/>
  <c r="AK96" i="27"/>
  <c r="AV116" i="27"/>
  <c r="AU125" i="27"/>
  <c r="K127" i="27"/>
  <c r="L127" i="27" s="1"/>
  <c r="AV142" i="27"/>
  <c r="AU146" i="27"/>
  <c r="AS64" i="27"/>
  <c r="AR68" i="27"/>
  <c r="AV125" i="27"/>
  <c r="AV146" i="27"/>
  <c r="AS68" i="27"/>
  <c r="T83" i="27"/>
  <c r="AK90" i="27"/>
  <c r="K94" i="27"/>
  <c r="L94" i="27" s="1"/>
  <c r="AK97" i="27"/>
  <c r="T144" i="27"/>
  <c r="K60" i="27"/>
  <c r="L60" i="27" s="1"/>
  <c r="AR61" i="27"/>
  <c r="T62" i="27"/>
  <c r="T66" i="27"/>
  <c r="AS78" i="27"/>
  <c r="AS82" i="27"/>
  <c r="AL97" i="27"/>
  <c r="K105" i="27"/>
  <c r="L105" i="27" s="1"/>
  <c r="AV109" i="27"/>
  <c r="AV113" i="27"/>
  <c r="K116" i="27"/>
  <c r="L116" i="27" s="1"/>
  <c r="AU123" i="27"/>
  <c r="K125" i="27"/>
  <c r="L125" i="27" s="1"/>
  <c r="AV128" i="27"/>
  <c r="AV139" i="27"/>
  <c r="K142" i="27"/>
  <c r="L142" i="27" s="1"/>
  <c r="AU143" i="27"/>
  <c r="K146" i="27"/>
  <c r="L146" i="27" s="1"/>
  <c r="AS61" i="27"/>
  <c r="K64" i="27"/>
  <c r="L64" i="27" s="1"/>
  <c r="AR65" i="27"/>
  <c r="K68" i="27"/>
  <c r="L68" i="27" s="1"/>
  <c r="T76" i="27"/>
  <c r="T92" i="27"/>
  <c r="K95" i="27"/>
  <c r="L95" i="27" s="1"/>
  <c r="AK98" i="27"/>
  <c r="T99" i="27"/>
  <c r="AU106" i="27"/>
  <c r="T107" i="27"/>
  <c r="AV123" i="27"/>
  <c r="AU136" i="27"/>
  <c r="AV143" i="27"/>
  <c r="AU147" i="27"/>
  <c r="AR58" i="27"/>
  <c r="T59" i="27"/>
  <c r="AS65" i="27"/>
  <c r="AR69" i="27"/>
  <c r="T80" i="27"/>
  <c r="K89" i="27"/>
  <c r="L89" i="27" s="1"/>
  <c r="AK91" i="27"/>
  <c r="AL98" i="27"/>
  <c r="K109" i="27"/>
  <c r="L109" i="27" s="1"/>
  <c r="T111" i="27"/>
  <c r="AU121" i="27"/>
  <c r="AU131" i="27"/>
  <c r="AV136" i="27"/>
  <c r="AV147" i="27"/>
  <c r="AS58" i="27"/>
  <c r="AS69" i="27"/>
  <c r="AS75" i="27"/>
  <c r="T84" i="27"/>
  <c r="AL91" i="27"/>
  <c r="K96" i="27"/>
  <c r="L96" i="27" s="1"/>
  <c r="T100" i="27"/>
  <c r="AU110" i="27"/>
  <c r="K113" i="27"/>
  <c r="L113" i="27" s="1"/>
  <c r="AU114" i="27"/>
  <c r="T115" i="27"/>
  <c r="AV121" i="27"/>
  <c r="AU126" i="27"/>
  <c r="K128" i="27"/>
  <c r="L128" i="27" s="1"/>
  <c r="AV131" i="27"/>
  <c r="K139" i="27"/>
  <c r="L139" i="27" s="1"/>
  <c r="T141" i="27"/>
  <c r="T145" i="27"/>
  <c r="K61" i="27"/>
  <c r="L61" i="27" s="1"/>
  <c r="T63" i="27"/>
  <c r="AS79" i="27"/>
  <c r="AK92" i="27"/>
  <c r="T93" i="27"/>
  <c r="AK99" i="27"/>
  <c r="AV110" i="27"/>
  <c r="K123" i="27"/>
  <c r="L123" i="27" s="1"/>
  <c r="AV126" i="27"/>
  <c r="AU140" i="27"/>
  <c r="K143" i="27"/>
  <c r="L143" i="27" s="1"/>
  <c r="AU144" i="27"/>
  <c r="AR62" i="27"/>
  <c r="K65" i="27"/>
  <c r="L65" i="27" s="1"/>
  <c r="AR66" i="27"/>
  <c r="K90" i="27"/>
  <c r="L90" i="27" s="1"/>
  <c r="AL92" i="27"/>
  <c r="K97" i="27"/>
  <c r="L97" i="27" s="1"/>
  <c r="K106" i="27"/>
  <c r="L106" i="27" s="1"/>
  <c r="T108" i="27"/>
  <c r="AU129" i="27"/>
  <c r="K131" i="27"/>
  <c r="L131" i="27" s="1"/>
  <c r="K136" i="27"/>
  <c r="L136" i="27" s="1"/>
  <c r="AV140" i="27"/>
  <c r="K147" i="27"/>
  <c r="L147" i="27" s="1"/>
  <c r="AS62" i="27"/>
  <c r="T77" i="27"/>
  <c r="O106" i="34" l="1"/>
  <c r="AU26" i="34"/>
  <c r="R59" i="34"/>
  <c r="R127" i="34"/>
  <c r="R138" i="34"/>
  <c r="R62" i="34"/>
  <c r="R46" i="34"/>
  <c r="E126" i="34"/>
  <c r="H125" i="34" s="1"/>
  <c r="I125" i="34" s="1"/>
  <c r="J125" i="34" s="1"/>
  <c r="D140" i="34"/>
  <c r="E141" i="34" s="1"/>
  <c r="H140" i="34" s="1"/>
  <c r="I140" i="34" s="1"/>
  <c r="J140" i="34" s="1"/>
  <c r="E83" i="34"/>
  <c r="H82" i="34" s="1"/>
  <c r="I82" i="34" s="1"/>
  <c r="J82" i="34" s="1"/>
  <c r="D98" i="34"/>
  <c r="R137" i="34"/>
  <c r="R65" i="34"/>
  <c r="E133" i="34"/>
  <c r="H132" i="34" s="1"/>
  <c r="I132" i="34" s="1"/>
  <c r="J132" i="34" s="1"/>
  <c r="D147" i="34"/>
  <c r="E148" i="34" s="1"/>
  <c r="H147" i="34" s="1"/>
  <c r="I147" i="34" s="1"/>
  <c r="J147" i="34" s="1"/>
  <c r="D108" i="34"/>
  <c r="E93" i="34"/>
  <c r="H92" i="34" s="1"/>
  <c r="I92" i="34" s="1"/>
  <c r="J92" i="34" s="1"/>
  <c r="R131" i="34"/>
  <c r="O73" i="34"/>
  <c r="P73" i="34" s="1"/>
  <c r="Q73" i="34" s="1"/>
  <c r="S73" i="34" s="1"/>
  <c r="U73" i="34" s="1"/>
  <c r="AQ73" i="34" s="1"/>
  <c r="R73" i="34"/>
  <c r="D121" i="34"/>
  <c r="E106" i="34"/>
  <c r="H105" i="34" s="1"/>
  <c r="I105" i="34" s="1"/>
  <c r="J105" i="34" s="1"/>
  <c r="O29" i="34"/>
  <c r="R129" i="34"/>
  <c r="E79" i="34"/>
  <c r="H78" i="34" s="1"/>
  <c r="I78" i="34" s="1"/>
  <c r="J78" i="34" s="1"/>
  <c r="D94" i="34"/>
  <c r="R76" i="34"/>
  <c r="R52" i="34"/>
  <c r="R122" i="34"/>
  <c r="E129" i="34"/>
  <c r="H128" i="34" s="1"/>
  <c r="I128" i="34" s="1"/>
  <c r="J128" i="34" s="1"/>
  <c r="D143" i="34"/>
  <c r="E144" i="34" s="1"/>
  <c r="H143" i="34" s="1"/>
  <c r="I143" i="34" s="1"/>
  <c r="J143" i="34" s="1"/>
  <c r="R143" i="34"/>
  <c r="R123" i="34"/>
  <c r="O121" i="34"/>
  <c r="R121" i="34"/>
  <c r="D107" i="34"/>
  <c r="E92" i="34"/>
  <c r="H91" i="34" s="1"/>
  <c r="I91" i="34" s="1"/>
  <c r="J91" i="34" s="1"/>
  <c r="R58" i="34"/>
  <c r="O58" i="34"/>
  <c r="P58" i="34" s="1"/>
  <c r="Q58" i="34" s="1"/>
  <c r="S58" i="34" s="1"/>
  <c r="U58" i="34" s="1"/>
  <c r="AQ58" i="34" s="1"/>
  <c r="AU58" i="34" s="1"/>
  <c r="R49" i="34"/>
  <c r="R126" i="34"/>
  <c r="R140" i="34"/>
  <c r="R67" i="34"/>
  <c r="R128" i="34"/>
  <c r="D144" i="34"/>
  <c r="E145" i="34" s="1"/>
  <c r="H144" i="34" s="1"/>
  <c r="I144" i="34" s="1"/>
  <c r="J144" i="34" s="1"/>
  <c r="E130" i="34"/>
  <c r="H129" i="34" s="1"/>
  <c r="I129" i="34" s="1"/>
  <c r="J129" i="34" s="1"/>
  <c r="R142" i="34"/>
  <c r="R80" i="34"/>
  <c r="O90" i="34"/>
  <c r="R90" i="34"/>
  <c r="AU73" i="34"/>
  <c r="E96" i="34"/>
  <c r="H95" i="34" s="1"/>
  <c r="I95" i="34" s="1"/>
  <c r="J95" i="34" s="1"/>
  <c r="D111" i="34"/>
  <c r="R146" i="34"/>
  <c r="R77" i="34"/>
  <c r="AU27" i="34"/>
  <c r="AN89" i="34"/>
  <c r="R130" i="34"/>
  <c r="R145" i="34"/>
  <c r="E132" i="34"/>
  <c r="H131" i="34" s="1"/>
  <c r="I131" i="34" s="1"/>
  <c r="J131" i="34" s="1"/>
  <c r="D146" i="34"/>
  <c r="E147" i="34" s="1"/>
  <c r="H146" i="34" s="1"/>
  <c r="I146" i="34" s="1"/>
  <c r="J146" i="34" s="1"/>
  <c r="R74" i="34"/>
  <c r="O74" i="34"/>
  <c r="AU28" i="34"/>
  <c r="R141" i="34"/>
  <c r="R83" i="34"/>
  <c r="U42" i="34"/>
  <c r="AQ42" i="34" s="1"/>
  <c r="AU42" i="34" s="1"/>
  <c r="R139" i="34"/>
  <c r="R60" i="34"/>
  <c r="R61" i="34"/>
  <c r="R51" i="34"/>
  <c r="R132" i="34"/>
  <c r="O44" i="34"/>
  <c r="R136" i="34"/>
  <c r="O136" i="34"/>
  <c r="R79" i="34"/>
  <c r="R63" i="34"/>
  <c r="R64" i="34"/>
  <c r="P105" i="34"/>
  <c r="Q105" i="34" s="1"/>
  <c r="S105" i="34" s="1"/>
  <c r="U105" i="34" s="1"/>
  <c r="AT105" i="34" s="1"/>
  <c r="AX105" i="34" s="1"/>
  <c r="U43" i="34"/>
  <c r="AQ43" i="34" s="1"/>
  <c r="AU43" i="34" s="1"/>
  <c r="AU26" i="27"/>
  <c r="AX137" i="25"/>
  <c r="R136" i="25"/>
  <c r="O136" i="25"/>
  <c r="P136" i="25" s="1"/>
  <c r="Q136" i="25" s="1"/>
  <c r="S136" i="25" s="1"/>
  <c r="U136" i="25" s="1"/>
  <c r="AT136" i="25" s="1"/>
  <c r="AX136" i="25" s="1"/>
  <c r="R128" i="22"/>
  <c r="R81" i="22"/>
  <c r="R112" i="21"/>
  <c r="R46" i="18"/>
  <c r="R113" i="27"/>
  <c r="R27" i="25"/>
  <c r="R100" i="24"/>
  <c r="R75" i="24"/>
  <c r="R93" i="23"/>
  <c r="R142" i="22"/>
  <c r="R69" i="21"/>
  <c r="R63" i="20"/>
  <c r="R141" i="17"/>
  <c r="R128" i="7"/>
  <c r="R147" i="7"/>
  <c r="R131" i="27"/>
  <c r="O89" i="27"/>
  <c r="P89" i="27" s="1"/>
  <c r="Q89" i="27" s="1"/>
  <c r="R89" i="27"/>
  <c r="R108" i="26"/>
  <c r="R124" i="27"/>
  <c r="R83" i="27"/>
  <c r="R78" i="27"/>
  <c r="R124" i="26"/>
  <c r="O137" i="25"/>
  <c r="P137" i="25" s="1"/>
  <c r="Q137" i="25" s="1"/>
  <c r="S137" i="25" s="1"/>
  <c r="U137" i="25" s="1"/>
  <c r="AT137" i="25" s="1"/>
  <c r="R137" i="25"/>
  <c r="R140" i="25"/>
  <c r="R146" i="25"/>
  <c r="R68" i="25"/>
  <c r="R93" i="26"/>
  <c r="R116" i="25"/>
  <c r="R80" i="24"/>
  <c r="R131" i="23"/>
  <c r="R66" i="24"/>
  <c r="R110" i="23"/>
  <c r="R82" i="23"/>
  <c r="R77" i="23"/>
  <c r="R47" i="23"/>
  <c r="R52" i="23"/>
  <c r="R112" i="22"/>
  <c r="R78" i="22"/>
  <c r="R129" i="21"/>
  <c r="R113" i="20"/>
  <c r="R60" i="20"/>
  <c r="O26" i="31"/>
  <c r="P26" i="31" s="1"/>
  <c r="Q26" i="31" s="1"/>
  <c r="S26" i="31" s="1"/>
  <c r="U26" i="31" s="1"/>
  <c r="AQ26" i="31" s="1"/>
  <c r="AU26" i="31" s="1"/>
  <c r="R26" i="31"/>
  <c r="R91" i="19"/>
  <c r="R79" i="31"/>
  <c r="R69" i="19"/>
  <c r="Q73" i="31"/>
  <c r="S73" i="31" s="1"/>
  <c r="U73" i="31" s="1"/>
  <c r="AQ73" i="31" s="1"/>
  <c r="O74" i="31"/>
  <c r="R63" i="31"/>
  <c r="O73" i="18"/>
  <c r="R73" i="18"/>
  <c r="R112" i="16"/>
  <c r="R74" i="12"/>
  <c r="O74" i="12"/>
  <c r="P74" i="12" s="1"/>
  <c r="Q74" i="12" s="1"/>
  <c r="P122" i="13"/>
  <c r="Q122" i="13" s="1"/>
  <c r="S122" i="13" s="1"/>
  <c r="U122" i="13" s="1"/>
  <c r="AT122" i="13" s="1"/>
  <c r="R127" i="10"/>
  <c r="R26" i="10"/>
  <c r="O26" i="10"/>
  <c r="P26" i="10" s="1"/>
  <c r="Q26" i="10" s="1"/>
  <c r="S26" i="10" s="1"/>
  <c r="U26" i="10" s="1"/>
  <c r="AQ26" i="10" s="1"/>
  <c r="AU26" i="10" s="1"/>
  <c r="R92" i="10"/>
  <c r="R60" i="9"/>
  <c r="O60" i="9"/>
  <c r="P60" i="9" s="1"/>
  <c r="Q60" i="9" s="1"/>
  <c r="S60" i="9" s="1"/>
  <c r="U60" i="9" s="1"/>
  <c r="AQ60" i="9" s="1"/>
  <c r="R36" i="8"/>
  <c r="R35" i="8"/>
  <c r="R33" i="5"/>
  <c r="R108" i="4"/>
  <c r="R122" i="3"/>
  <c r="R74" i="2"/>
  <c r="R82" i="1"/>
  <c r="R147" i="15"/>
  <c r="R49" i="27"/>
  <c r="R114" i="23"/>
  <c r="R45" i="24"/>
  <c r="R108" i="22"/>
  <c r="R108" i="20"/>
  <c r="R114" i="25"/>
  <c r="R91" i="22"/>
  <c r="R67" i="22"/>
  <c r="R81" i="21"/>
  <c r="AU73" i="31"/>
  <c r="R68" i="27"/>
  <c r="R141" i="27"/>
  <c r="U121" i="27"/>
  <c r="AT121" i="27" s="1"/>
  <c r="AX121" i="27" s="1"/>
  <c r="R73" i="26"/>
  <c r="O73" i="26"/>
  <c r="P73" i="26" s="1"/>
  <c r="Q73" i="26" s="1"/>
  <c r="S73" i="26" s="1"/>
  <c r="U73" i="26" s="1"/>
  <c r="AQ73" i="26" s="1"/>
  <c r="AU73" i="26" s="1"/>
  <c r="R52" i="26"/>
  <c r="R48" i="26"/>
  <c r="R100" i="26"/>
  <c r="R91" i="26"/>
  <c r="R107" i="25"/>
  <c r="R110" i="25"/>
  <c r="R113" i="24"/>
  <c r="R125" i="24"/>
  <c r="U26" i="26"/>
  <c r="AQ26" i="26" s="1"/>
  <c r="AU26" i="26" s="1"/>
  <c r="R81" i="25"/>
  <c r="R129" i="24"/>
  <c r="R110" i="24"/>
  <c r="O73" i="24"/>
  <c r="P73" i="24" s="1"/>
  <c r="Q73" i="24" s="1"/>
  <c r="S73" i="24" s="1"/>
  <c r="U73" i="24" s="1"/>
  <c r="AQ73" i="24" s="1"/>
  <c r="AU73" i="24" s="1"/>
  <c r="R73" i="24"/>
  <c r="R35" i="24"/>
  <c r="R74" i="24"/>
  <c r="R140" i="23"/>
  <c r="R84" i="23"/>
  <c r="R94" i="22"/>
  <c r="R29" i="23"/>
  <c r="R43" i="23"/>
  <c r="R29" i="22"/>
  <c r="R60" i="22"/>
  <c r="R132" i="21"/>
  <c r="R139" i="21"/>
  <c r="R146" i="21"/>
  <c r="R58" i="21"/>
  <c r="O58" i="21"/>
  <c r="P58" i="21" s="1"/>
  <c r="Q58" i="21" s="1"/>
  <c r="U105" i="21"/>
  <c r="AT105" i="21" s="1"/>
  <c r="R62" i="23"/>
  <c r="R48" i="20"/>
  <c r="R27" i="20"/>
  <c r="R47" i="20"/>
  <c r="R51" i="21"/>
  <c r="AX122" i="31"/>
  <c r="R74" i="20"/>
  <c r="R84" i="19"/>
  <c r="R48" i="31"/>
  <c r="R61" i="19"/>
  <c r="R143" i="19"/>
  <c r="R147" i="19"/>
  <c r="O42" i="17"/>
  <c r="R42" i="17"/>
  <c r="R96" i="16"/>
  <c r="R68" i="16"/>
  <c r="R125" i="14"/>
  <c r="R33" i="14"/>
  <c r="R147" i="11"/>
  <c r="P121" i="9"/>
  <c r="Q121" i="9" s="1"/>
  <c r="S121" i="9" s="1"/>
  <c r="U121" i="9" s="1"/>
  <c r="AT121" i="9" s="1"/>
  <c r="O122" i="9"/>
  <c r="P122" i="9" s="1"/>
  <c r="Q122" i="9" s="1"/>
  <c r="S122" i="9" s="1"/>
  <c r="U122" i="9" s="1"/>
  <c r="AT122" i="9" s="1"/>
  <c r="AX122" i="9" s="1"/>
  <c r="R138" i="4"/>
  <c r="R137" i="4"/>
  <c r="R69" i="4"/>
  <c r="R50" i="2"/>
  <c r="R82" i="28"/>
  <c r="R131" i="29"/>
  <c r="AU73" i="5"/>
  <c r="R96" i="27"/>
  <c r="R34" i="27"/>
  <c r="R112" i="26"/>
  <c r="R79" i="27"/>
  <c r="R33" i="27"/>
  <c r="R82" i="27"/>
  <c r="R33" i="26"/>
  <c r="R76" i="26"/>
  <c r="R36" i="26"/>
  <c r="R75" i="26"/>
  <c r="R45" i="26"/>
  <c r="R142" i="25"/>
  <c r="R89" i="26"/>
  <c r="O89" i="26"/>
  <c r="P89" i="26" s="1"/>
  <c r="Q89" i="26" s="1"/>
  <c r="R27" i="26"/>
  <c r="O27" i="26"/>
  <c r="P27" i="26" s="1"/>
  <c r="Q27" i="26" s="1"/>
  <c r="R123" i="25"/>
  <c r="R127" i="24"/>
  <c r="R115" i="24"/>
  <c r="R84" i="24"/>
  <c r="R139" i="23"/>
  <c r="R59" i="24"/>
  <c r="AX121" i="23"/>
  <c r="R78" i="23"/>
  <c r="R95" i="23"/>
  <c r="R115" i="23"/>
  <c r="O27" i="23"/>
  <c r="R27" i="23"/>
  <c r="R46" i="23"/>
  <c r="R114" i="22"/>
  <c r="R105" i="22"/>
  <c r="O105" i="22"/>
  <c r="P105" i="22" s="1"/>
  <c r="Q105" i="22" s="1"/>
  <c r="S105" i="22" s="1"/>
  <c r="U105" i="22" s="1"/>
  <c r="AT105" i="22" s="1"/>
  <c r="AX105" i="22" s="1"/>
  <c r="R82" i="22"/>
  <c r="O122" i="21"/>
  <c r="R122" i="21"/>
  <c r="R69" i="22"/>
  <c r="AX121" i="21"/>
  <c r="R106" i="21"/>
  <c r="O106" i="21"/>
  <c r="P106" i="21" s="1"/>
  <c r="Q106" i="21" s="1"/>
  <c r="R36" i="21"/>
  <c r="R127" i="20"/>
  <c r="R44" i="20"/>
  <c r="R96" i="31"/>
  <c r="U121" i="19"/>
  <c r="AT121" i="19" s="1"/>
  <c r="AX121" i="19" s="1"/>
  <c r="R67" i="31"/>
  <c r="R99" i="14"/>
  <c r="AU73" i="12"/>
  <c r="R98" i="11"/>
  <c r="R46" i="10"/>
  <c r="R82" i="8"/>
  <c r="R129" i="8"/>
  <c r="R146" i="4"/>
  <c r="R75" i="2"/>
  <c r="R65" i="2"/>
  <c r="O90" i="28"/>
  <c r="P90" i="28" s="1"/>
  <c r="Q90" i="28" s="1"/>
  <c r="S90" i="28" s="1"/>
  <c r="U90" i="28" s="1"/>
  <c r="AJ90" i="28" s="1"/>
  <c r="AN90" i="28" s="1"/>
  <c r="R90" i="28"/>
  <c r="R37" i="2"/>
  <c r="R91" i="30"/>
  <c r="R108" i="33"/>
  <c r="R76" i="24"/>
  <c r="R106" i="27"/>
  <c r="R64" i="27"/>
  <c r="R127" i="27"/>
  <c r="R50" i="27"/>
  <c r="R122" i="27"/>
  <c r="O122" i="27"/>
  <c r="P122" i="27" s="1"/>
  <c r="Q122" i="27" s="1"/>
  <c r="R76" i="27"/>
  <c r="R128" i="26"/>
  <c r="R69" i="26"/>
  <c r="R35" i="26"/>
  <c r="R90" i="26"/>
  <c r="O90" i="26"/>
  <c r="P90" i="26" s="1"/>
  <c r="Q90" i="26" s="1"/>
  <c r="O105" i="25"/>
  <c r="R105" i="25"/>
  <c r="R109" i="24"/>
  <c r="R116" i="24"/>
  <c r="R30" i="25"/>
  <c r="R137" i="24"/>
  <c r="R75" i="25"/>
  <c r="R74" i="25"/>
  <c r="R98" i="24"/>
  <c r="R147" i="24"/>
  <c r="R31" i="24"/>
  <c r="R98" i="23"/>
  <c r="R144" i="23"/>
  <c r="R96" i="22"/>
  <c r="R95" i="22"/>
  <c r="R125" i="22"/>
  <c r="R26" i="23"/>
  <c r="O26" i="23"/>
  <c r="P26" i="23" s="1"/>
  <c r="Q26" i="23" s="1"/>
  <c r="R49" i="23"/>
  <c r="R116" i="22"/>
  <c r="R61" i="22"/>
  <c r="R64" i="22"/>
  <c r="R125" i="21"/>
  <c r="R143" i="21"/>
  <c r="S73" i="22"/>
  <c r="U73" i="22" s="1"/>
  <c r="AQ73" i="22" s="1"/>
  <c r="AU73" i="22" s="1"/>
  <c r="R97" i="21"/>
  <c r="R63" i="23"/>
  <c r="R66" i="23"/>
  <c r="R126" i="20"/>
  <c r="R121" i="20"/>
  <c r="O121" i="20"/>
  <c r="P121" i="20" s="1"/>
  <c r="Q121" i="20" s="1"/>
  <c r="R69" i="20"/>
  <c r="R80" i="18"/>
  <c r="AN90" i="13"/>
  <c r="R141" i="10"/>
  <c r="R33" i="13"/>
  <c r="R96" i="3"/>
  <c r="R110" i="2"/>
  <c r="R42" i="2"/>
  <c r="O42" i="2"/>
  <c r="P42" i="2" s="1"/>
  <c r="Q42" i="2" s="1"/>
  <c r="R94" i="2"/>
  <c r="R99" i="2"/>
  <c r="R50" i="28"/>
  <c r="R90" i="24"/>
  <c r="R136" i="23"/>
  <c r="O136" i="23"/>
  <c r="P136" i="23" s="1"/>
  <c r="Q136" i="23" s="1"/>
  <c r="S136" i="23" s="1"/>
  <c r="U136" i="23" s="1"/>
  <c r="AT136" i="23" s="1"/>
  <c r="AX136" i="23" s="1"/>
  <c r="R92" i="22"/>
  <c r="AU26" i="22"/>
  <c r="R100" i="19"/>
  <c r="R26" i="25"/>
  <c r="O26" i="25"/>
  <c r="P26" i="25" s="1"/>
  <c r="Q26" i="25" s="1"/>
  <c r="R51" i="24"/>
  <c r="R48" i="24"/>
  <c r="R53" i="18"/>
  <c r="R93" i="8"/>
  <c r="R97" i="27"/>
  <c r="R132" i="27"/>
  <c r="R146" i="26"/>
  <c r="R53" i="27"/>
  <c r="R75" i="27"/>
  <c r="R107" i="26"/>
  <c r="R32" i="26"/>
  <c r="R126" i="26"/>
  <c r="R98" i="26"/>
  <c r="R94" i="26"/>
  <c r="R112" i="25"/>
  <c r="R108" i="25"/>
  <c r="R92" i="25"/>
  <c r="R129" i="25"/>
  <c r="R52" i="25"/>
  <c r="U121" i="25"/>
  <c r="AT121" i="25" s="1"/>
  <c r="AX121" i="25" s="1"/>
  <c r="R122" i="24"/>
  <c r="O122" i="24"/>
  <c r="P122" i="24" s="1"/>
  <c r="Q122" i="24" s="1"/>
  <c r="S122" i="24" s="1"/>
  <c r="U122" i="24" s="1"/>
  <c r="AT122" i="24" s="1"/>
  <c r="BA122" i="24" s="1"/>
  <c r="R111" i="24"/>
  <c r="R92" i="23"/>
  <c r="R63" i="24"/>
  <c r="R52" i="24"/>
  <c r="R74" i="23"/>
  <c r="O74" i="23"/>
  <c r="R73" i="23"/>
  <c r="O73" i="23"/>
  <c r="P73" i="23" s="1"/>
  <c r="Q73" i="23" s="1"/>
  <c r="R90" i="23"/>
  <c r="O90" i="23"/>
  <c r="P90" i="23" s="1"/>
  <c r="Q90" i="23" s="1"/>
  <c r="S90" i="23" s="1"/>
  <c r="U90" i="23" s="1"/>
  <c r="AJ90" i="23" s="1"/>
  <c r="AN90" i="23" s="1"/>
  <c r="S89" i="23"/>
  <c r="U89" i="23" s="1"/>
  <c r="AJ89" i="23" s="1"/>
  <c r="AN89" i="23" s="1"/>
  <c r="R50" i="23"/>
  <c r="R32" i="23"/>
  <c r="R83" i="22"/>
  <c r="R84" i="22"/>
  <c r="R109" i="21"/>
  <c r="R90" i="21"/>
  <c r="R146" i="20"/>
  <c r="R122" i="20"/>
  <c r="O122" i="20"/>
  <c r="R33" i="21"/>
  <c r="R99" i="20"/>
  <c r="R50" i="21"/>
  <c r="R115" i="19"/>
  <c r="R124" i="19"/>
  <c r="R35" i="31"/>
  <c r="R53" i="19"/>
  <c r="R107" i="18"/>
  <c r="R100" i="17"/>
  <c r="R111" i="16"/>
  <c r="R93" i="13"/>
  <c r="R91" i="13"/>
  <c r="R125" i="10"/>
  <c r="R123" i="11"/>
  <c r="R30" i="12"/>
  <c r="R107" i="10"/>
  <c r="O61" i="9"/>
  <c r="R61" i="9"/>
  <c r="R65" i="6"/>
  <c r="R81" i="3"/>
  <c r="R141" i="2"/>
  <c r="R27" i="1"/>
  <c r="O27" i="1"/>
  <c r="R26" i="30"/>
  <c r="O26" i="30"/>
  <c r="P26" i="30" s="1"/>
  <c r="Q26" i="30" s="1"/>
  <c r="S26" i="30" s="1"/>
  <c r="U26" i="30" s="1"/>
  <c r="AQ26" i="30" s="1"/>
  <c r="R30" i="15"/>
  <c r="R27" i="29"/>
  <c r="O123" i="27"/>
  <c r="P123" i="27" s="1"/>
  <c r="Q123" i="27" s="1"/>
  <c r="R123" i="27"/>
  <c r="R43" i="27"/>
  <c r="O43" i="27"/>
  <c r="P43" i="27" s="1"/>
  <c r="Q43" i="27" s="1"/>
  <c r="R130" i="22"/>
  <c r="R58" i="23"/>
  <c r="O58" i="23"/>
  <c r="P58" i="23" s="1"/>
  <c r="Q58" i="23" s="1"/>
  <c r="R98" i="19"/>
  <c r="R84" i="26"/>
  <c r="R132" i="24"/>
  <c r="R47" i="12"/>
  <c r="BA122" i="9"/>
  <c r="R61" i="5"/>
  <c r="R65" i="4"/>
  <c r="R61" i="27"/>
  <c r="R146" i="27"/>
  <c r="R47" i="27"/>
  <c r="R37" i="27"/>
  <c r="R80" i="27"/>
  <c r="R141" i="25"/>
  <c r="R49" i="26"/>
  <c r="R31" i="26"/>
  <c r="O137" i="26"/>
  <c r="O28" i="27"/>
  <c r="R74" i="26"/>
  <c r="O74" i="26"/>
  <c r="P74" i="26" s="1"/>
  <c r="Q74" i="26" s="1"/>
  <c r="S74" i="26" s="1"/>
  <c r="U74" i="26" s="1"/>
  <c r="AQ74" i="26" s="1"/>
  <c r="AU74" i="26" s="1"/>
  <c r="R122" i="25"/>
  <c r="O122" i="25"/>
  <c r="P122" i="25" s="1"/>
  <c r="Q122" i="25" s="1"/>
  <c r="S122" i="25" s="1"/>
  <c r="U122" i="25" s="1"/>
  <c r="AT122" i="25" s="1"/>
  <c r="BA122" i="25" s="1"/>
  <c r="R98" i="25"/>
  <c r="R46" i="25"/>
  <c r="R124" i="24"/>
  <c r="R79" i="25"/>
  <c r="R78" i="25"/>
  <c r="R99" i="24"/>
  <c r="R77" i="24"/>
  <c r="R81" i="24"/>
  <c r="R121" i="23"/>
  <c r="O121" i="23"/>
  <c r="P121" i="23" s="1"/>
  <c r="Q121" i="23" s="1"/>
  <c r="S121" i="23" s="1"/>
  <c r="U121" i="23" s="1"/>
  <c r="AT121" i="23" s="1"/>
  <c r="BA121" i="23" s="1"/>
  <c r="R99" i="23"/>
  <c r="R64" i="24"/>
  <c r="R83" i="23"/>
  <c r="R97" i="23"/>
  <c r="R43" i="24"/>
  <c r="O43" i="24"/>
  <c r="O137" i="23"/>
  <c r="R137" i="23"/>
  <c r="R53" i="23"/>
  <c r="R109" i="22"/>
  <c r="R67" i="21"/>
  <c r="R65" i="22"/>
  <c r="R68" i="22"/>
  <c r="R111" i="21"/>
  <c r="R140" i="21"/>
  <c r="R67" i="23"/>
  <c r="R59" i="23"/>
  <c r="R83" i="21"/>
  <c r="R82" i="21"/>
  <c r="R64" i="20"/>
  <c r="R125" i="31"/>
  <c r="R49" i="21"/>
  <c r="R77" i="19"/>
  <c r="R116" i="31"/>
  <c r="R129" i="19"/>
  <c r="P90" i="20"/>
  <c r="Q90" i="20" s="1"/>
  <c r="S90" i="20" s="1"/>
  <c r="U90" i="20" s="1"/>
  <c r="AJ90" i="20" s="1"/>
  <c r="AN90" i="20" s="1"/>
  <c r="R114" i="31"/>
  <c r="R82" i="31"/>
  <c r="R30" i="19"/>
  <c r="R67" i="17"/>
  <c r="R31" i="13"/>
  <c r="O136" i="9"/>
  <c r="P136" i="9" s="1"/>
  <c r="Q136" i="9" s="1"/>
  <c r="S136" i="9" s="1"/>
  <c r="U136" i="9" s="1"/>
  <c r="AT136" i="9" s="1"/>
  <c r="AX136" i="9" s="1"/>
  <c r="R136" i="9"/>
  <c r="R35" i="9"/>
  <c r="R74" i="8"/>
  <c r="R91" i="8"/>
  <c r="R115" i="5"/>
  <c r="R92" i="7"/>
  <c r="R93" i="7"/>
  <c r="R130" i="2"/>
  <c r="R62" i="28"/>
  <c r="R127" i="33"/>
  <c r="R92" i="27"/>
  <c r="R147" i="23"/>
  <c r="R146" i="2"/>
  <c r="R90" i="27"/>
  <c r="O90" i="27"/>
  <c r="R60" i="27"/>
  <c r="R59" i="27"/>
  <c r="O59" i="27"/>
  <c r="P59" i="27" s="1"/>
  <c r="Q59" i="27" s="1"/>
  <c r="S59" i="27" s="1"/>
  <c r="U59" i="27" s="1"/>
  <c r="AQ59" i="27" s="1"/>
  <c r="AU59" i="27" s="1"/>
  <c r="R142" i="26"/>
  <c r="R130" i="27"/>
  <c r="R132" i="26"/>
  <c r="R129" i="26"/>
  <c r="R147" i="26"/>
  <c r="R46" i="26"/>
  <c r="R58" i="26"/>
  <c r="O58" i="26"/>
  <c r="P58" i="26" s="1"/>
  <c r="Q58" i="26" s="1"/>
  <c r="S58" i="26" s="1"/>
  <c r="U58" i="26" s="1"/>
  <c r="AQ58" i="26" s="1"/>
  <c r="AU58" i="26" s="1"/>
  <c r="R68" i="26"/>
  <c r="R128" i="25"/>
  <c r="R96" i="26"/>
  <c r="R95" i="26"/>
  <c r="R124" i="25"/>
  <c r="R89" i="24"/>
  <c r="O89" i="24"/>
  <c r="P89" i="24" s="1"/>
  <c r="Q89" i="24" s="1"/>
  <c r="O105" i="24"/>
  <c r="P105" i="24" s="1"/>
  <c r="Q105" i="24" s="1"/>
  <c r="R105" i="24"/>
  <c r="R49" i="25"/>
  <c r="R136" i="24"/>
  <c r="O136" i="24"/>
  <c r="P136" i="24" s="1"/>
  <c r="Q136" i="24" s="1"/>
  <c r="S136" i="24" s="1"/>
  <c r="U136" i="24" s="1"/>
  <c r="AT136" i="24" s="1"/>
  <c r="AX136" i="24" s="1"/>
  <c r="R29" i="24"/>
  <c r="R27" i="24"/>
  <c r="R111" i="23"/>
  <c r="R76" i="23"/>
  <c r="O91" i="23"/>
  <c r="P91" i="23" s="1"/>
  <c r="Q91" i="23" s="1"/>
  <c r="S91" i="23" s="1"/>
  <c r="U91" i="23" s="1"/>
  <c r="AJ91" i="23" s="1"/>
  <c r="AN91" i="23" s="1"/>
  <c r="R91" i="23"/>
  <c r="R67" i="24"/>
  <c r="R46" i="24"/>
  <c r="R147" i="22"/>
  <c r="R48" i="22"/>
  <c r="R110" i="22"/>
  <c r="R89" i="21"/>
  <c r="O89" i="21"/>
  <c r="P89" i="21" s="1"/>
  <c r="Q89" i="21" s="1"/>
  <c r="R95" i="21"/>
  <c r="R107" i="21"/>
  <c r="O107" i="21"/>
  <c r="P107" i="21" s="1"/>
  <c r="Q107" i="21" s="1"/>
  <c r="R65" i="21"/>
  <c r="R142" i="20"/>
  <c r="R29" i="21"/>
  <c r="R76" i="21"/>
  <c r="R28" i="31"/>
  <c r="R29" i="18"/>
  <c r="AX136" i="18"/>
  <c r="R63" i="16"/>
  <c r="R132" i="14"/>
  <c r="R92" i="16"/>
  <c r="R75" i="12"/>
  <c r="O75" i="12"/>
  <c r="R66" i="8"/>
  <c r="R58" i="2"/>
  <c r="O58" i="2"/>
  <c r="AU27" i="2"/>
  <c r="R66" i="28"/>
  <c r="R113" i="28"/>
  <c r="R77" i="33"/>
  <c r="R110" i="33"/>
  <c r="R34" i="26"/>
  <c r="R63" i="25"/>
  <c r="R142" i="24"/>
  <c r="R62" i="24"/>
  <c r="R36" i="18"/>
  <c r="R145" i="27"/>
  <c r="R63" i="26"/>
  <c r="R66" i="26"/>
  <c r="R65" i="26"/>
  <c r="R26" i="21"/>
  <c r="O26" i="21"/>
  <c r="R73" i="11"/>
  <c r="O73" i="11"/>
  <c r="P73" i="11" s="1"/>
  <c r="Q73" i="11" s="1"/>
  <c r="S73" i="11" s="1"/>
  <c r="U73" i="11" s="1"/>
  <c r="AQ73" i="11" s="1"/>
  <c r="R122" i="29"/>
  <c r="O122" i="29"/>
  <c r="R142" i="27"/>
  <c r="R73" i="27"/>
  <c r="O73" i="27"/>
  <c r="P73" i="27" s="1"/>
  <c r="Q73" i="27" s="1"/>
  <c r="R29" i="26"/>
  <c r="R43" i="26"/>
  <c r="R144" i="25"/>
  <c r="R60" i="26"/>
  <c r="R132" i="25"/>
  <c r="R115" i="25"/>
  <c r="BA121" i="25"/>
  <c r="AX123" i="24"/>
  <c r="R83" i="25"/>
  <c r="R82" i="25"/>
  <c r="R131" i="24"/>
  <c r="R123" i="23"/>
  <c r="R34" i="24"/>
  <c r="R80" i="23"/>
  <c r="R68" i="24"/>
  <c r="R79" i="23"/>
  <c r="R49" i="24"/>
  <c r="R141" i="23"/>
  <c r="R127" i="22"/>
  <c r="R37" i="22"/>
  <c r="R113" i="22"/>
  <c r="R79" i="22"/>
  <c r="R45" i="22"/>
  <c r="R63" i="21"/>
  <c r="AX105" i="21"/>
  <c r="R62" i="22"/>
  <c r="R144" i="21"/>
  <c r="R130" i="20"/>
  <c r="R35" i="21"/>
  <c r="R64" i="23"/>
  <c r="R48" i="21"/>
  <c r="R139" i="31"/>
  <c r="R33" i="20"/>
  <c r="R84" i="20"/>
  <c r="R34" i="19"/>
  <c r="R69" i="18"/>
  <c r="R97" i="16"/>
  <c r="R67" i="12"/>
  <c r="AX121" i="7"/>
  <c r="R106" i="5"/>
  <c r="O106" i="5"/>
  <c r="P106" i="5" s="1"/>
  <c r="Q106" i="5" s="1"/>
  <c r="S106" i="5" s="1"/>
  <c r="U106" i="5" s="1"/>
  <c r="AT106" i="5" s="1"/>
  <c r="AX106" i="5" s="1"/>
  <c r="R32" i="4"/>
  <c r="R97" i="3"/>
  <c r="R49" i="3"/>
  <c r="R89" i="2"/>
  <c r="O89" i="2"/>
  <c r="P89" i="2" s="1"/>
  <c r="Q89" i="2" s="1"/>
  <c r="S89" i="2" s="1"/>
  <c r="U89" i="2" s="1"/>
  <c r="AJ89" i="2" s="1"/>
  <c r="AN89" i="2" s="1"/>
  <c r="R111" i="29"/>
  <c r="AX121" i="29"/>
  <c r="R65" i="27"/>
  <c r="R139" i="27"/>
  <c r="R45" i="27"/>
  <c r="R51" i="27"/>
  <c r="R84" i="27"/>
  <c r="R143" i="25"/>
  <c r="R61" i="26"/>
  <c r="R64" i="26"/>
  <c r="R47" i="26"/>
  <c r="R99" i="25"/>
  <c r="R138" i="24"/>
  <c r="R76" i="25"/>
  <c r="R37" i="24"/>
  <c r="R129" i="23"/>
  <c r="R78" i="24"/>
  <c r="R142" i="23"/>
  <c r="R136" i="22"/>
  <c r="O136" i="22"/>
  <c r="R113" i="23"/>
  <c r="R42" i="23"/>
  <c r="O42" i="23"/>
  <c r="P42" i="23" s="1"/>
  <c r="Q42" i="23" s="1"/>
  <c r="S42" i="23" s="1"/>
  <c r="U42" i="23" s="1"/>
  <c r="AQ42" i="23" s="1"/>
  <c r="AU42" i="23" s="1"/>
  <c r="R124" i="22"/>
  <c r="R37" i="23"/>
  <c r="R144" i="22"/>
  <c r="R47" i="22"/>
  <c r="R76" i="22"/>
  <c r="R108" i="21"/>
  <c r="O108" i="21"/>
  <c r="R100" i="21"/>
  <c r="R92" i="21"/>
  <c r="R114" i="21"/>
  <c r="R110" i="20"/>
  <c r="R136" i="31"/>
  <c r="O136" i="31"/>
  <c r="P136" i="31" s="1"/>
  <c r="Q136" i="31" s="1"/>
  <c r="R75" i="20"/>
  <c r="R100" i="31"/>
  <c r="R99" i="19"/>
  <c r="R95" i="17"/>
  <c r="R144" i="14"/>
  <c r="R30" i="17"/>
  <c r="R90" i="14"/>
  <c r="O90" i="14"/>
  <c r="P90" i="14" s="1"/>
  <c r="Q90" i="14" s="1"/>
  <c r="R127" i="17"/>
  <c r="R44" i="14"/>
  <c r="R73" i="13"/>
  <c r="O73" i="13"/>
  <c r="R143" i="7"/>
  <c r="R60" i="8"/>
  <c r="R138" i="6"/>
  <c r="O138" i="6"/>
  <c r="AU26" i="5"/>
  <c r="R76" i="4"/>
  <c r="R47" i="4"/>
  <c r="R99" i="15"/>
  <c r="R29" i="30"/>
  <c r="R126" i="29"/>
  <c r="AU26" i="30"/>
  <c r="R109" i="33"/>
  <c r="R100" i="33"/>
  <c r="R95" i="27"/>
  <c r="R74" i="27"/>
  <c r="O74" i="27"/>
  <c r="P74" i="27" s="1"/>
  <c r="Q74" i="27" s="1"/>
  <c r="S74" i="27" s="1"/>
  <c r="U74" i="27" s="1"/>
  <c r="AQ74" i="27" s="1"/>
  <c r="AU74" i="27" s="1"/>
  <c r="R139" i="25"/>
  <c r="O139" i="25"/>
  <c r="R92" i="26"/>
  <c r="O42" i="25"/>
  <c r="R42" i="25"/>
  <c r="R90" i="22"/>
  <c r="O90" i="22"/>
  <c r="P90" i="22" s="1"/>
  <c r="Q90" i="22" s="1"/>
  <c r="S90" i="22" s="1"/>
  <c r="U90" i="22" s="1"/>
  <c r="AJ90" i="22" s="1"/>
  <c r="AN90" i="22" s="1"/>
  <c r="R136" i="27"/>
  <c r="O136" i="27"/>
  <c r="R94" i="24"/>
  <c r="R94" i="21"/>
  <c r="R142" i="21"/>
  <c r="R50" i="20"/>
  <c r="R97" i="31"/>
  <c r="R145" i="11"/>
  <c r="AU60" i="9"/>
  <c r="R94" i="27"/>
  <c r="R67" i="27"/>
  <c r="R125" i="26"/>
  <c r="R48" i="27"/>
  <c r="R127" i="26"/>
  <c r="R131" i="26"/>
  <c r="R80" i="26"/>
  <c r="S105" i="26"/>
  <c r="U105" i="26" s="1"/>
  <c r="AT105" i="26" s="1"/>
  <c r="AX105" i="26" s="1"/>
  <c r="R51" i="26"/>
  <c r="R44" i="26"/>
  <c r="R113" i="25"/>
  <c r="R109" i="25"/>
  <c r="R60" i="25"/>
  <c r="R111" i="25"/>
  <c r="R69" i="25"/>
  <c r="R130" i="24"/>
  <c r="R107" i="24"/>
  <c r="R26" i="24"/>
  <c r="O26" i="24"/>
  <c r="P26" i="24" s="1"/>
  <c r="Q26" i="24" s="1"/>
  <c r="R33" i="24"/>
  <c r="R36" i="24"/>
  <c r="R65" i="24"/>
  <c r="R145" i="23"/>
  <c r="R131" i="22"/>
  <c r="R31" i="23"/>
  <c r="R44" i="23"/>
  <c r="R122" i="22"/>
  <c r="R51" i="23"/>
  <c r="R44" i="22"/>
  <c r="R53" i="22"/>
  <c r="R107" i="22"/>
  <c r="O107" i="22"/>
  <c r="P107" i="22" s="1"/>
  <c r="Q107" i="22" s="1"/>
  <c r="S107" i="22" s="1"/>
  <c r="U107" i="22" s="1"/>
  <c r="AT107" i="22" s="1"/>
  <c r="AX107" i="22" s="1"/>
  <c r="R106" i="22"/>
  <c r="O106" i="22"/>
  <c r="P106" i="22" s="1"/>
  <c r="Q106" i="22" s="1"/>
  <c r="R52" i="22"/>
  <c r="R35" i="22"/>
  <c r="R68" i="21"/>
  <c r="R66" i="22"/>
  <c r="R136" i="21"/>
  <c r="O136" i="21"/>
  <c r="P136" i="21" s="1"/>
  <c r="Q136" i="21" s="1"/>
  <c r="O59" i="21"/>
  <c r="R59" i="21"/>
  <c r="R137" i="21"/>
  <c r="R110" i="21"/>
  <c r="R95" i="20"/>
  <c r="R125" i="20"/>
  <c r="R115" i="20"/>
  <c r="R68" i="23"/>
  <c r="R131" i="31"/>
  <c r="R108" i="31"/>
  <c r="R111" i="31"/>
  <c r="R92" i="19"/>
  <c r="R82" i="19"/>
  <c r="R141" i="16"/>
  <c r="R64" i="17"/>
  <c r="O106" i="9"/>
  <c r="P106" i="9" s="1"/>
  <c r="Q106" i="9" s="1"/>
  <c r="S106" i="9" s="1"/>
  <c r="U106" i="9" s="1"/>
  <c r="AT106" i="9" s="1"/>
  <c r="AX106" i="9" s="1"/>
  <c r="R106" i="9"/>
  <c r="R44" i="6"/>
  <c r="R114" i="6"/>
  <c r="R80" i="3"/>
  <c r="R98" i="7"/>
  <c r="R108" i="3"/>
  <c r="R46" i="1"/>
  <c r="R90" i="1"/>
  <c r="R60" i="28"/>
  <c r="R64" i="29"/>
  <c r="R94" i="29"/>
  <c r="R47" i="25"/>
  <c r="R126" i="23"/>
  <c r="R60" i="23"/>
  <c r="R105" i="27"/>
  <c r="O105" i="27"/>
  <c r="P105" i="27" s="1"/>
  <c r="Q105" i="27" s="1"/>
  <c r="R114" i="24"/>
  <c r="R131" i="30"/>
  <c r="R128" i="27"/>
  <c r="R125" i="27"/>
  <c r="R100" i="27"/>
  <c r="AX123" i="26"/>
  <c r="R115" i="26"/>
  <c r="R77" i="27"/>
  <c r="R62" i="26"/>
  <c r="R83" i="26"/>
  <c r="R42" i="26"/>
  <c r="O42" i="26"/>
  <c r="P42" i="26" s="1"/>
  <c r="Q42" i="26" s="1"/>
  <c r="S42" i="26" s="1"/>
  <c r="U42" i="26" s="1"/>
  <c r="AQ42" i="26" s="1"/>
  <c r="AU42" i="26" s="1"/>
  <c r="R97" i="26"/>
  <c r="R34" i="25"/>
  <c r="R126" i="25"/>
  <c r="R80" i="25"/>
  <c r="R106" i="24"/>
  <c r="O106" i="24"/>
  <c r="P106" i="24" s="1"/>
  <c r="Q106" i="24" s="1"/>
  <c r="S106" i="24" s="1"/>
  <c r="U106" i="24" s="1"/>
  <c r="AT106" i="24" s="1"/>
  <c r="AX106" i="24" s="1"/>
  <c r="R82" i="24"/>
  <c r="R123" i="24"/>
  <c r="O123" i="24"/>
  <c r="P123" i="24" s="1"/>
  <c r="Q123" i="24" s="1"/>
  <c r="S123" i="24" s="1"/>
  <c r="U123" i="24" s="1"/>
  <c r="AT123" i="24" s="1"/>
  <c r="BA123" i="24" s="1"/>
  <c r="R146" i="23"/>
  <c r="AX105" i="23"/>
  <c r="R106" i="23"/>
  <c r="O106" i="23"/>
  <c r="R45" i="23"/>
  <c r="R35" i="23"/>
  <c r="O74" i="22"/>
  <c r="R74" i="22"/>
  <c r="R50" i="22"/>
  <c r="R33" i="22"/>
  <c r="R36" i="22"/>
  <c r="R93" i="21"/>
  <c r="R112" i="20"/>
  <c r="R61" i="23"/>
  <c r="R98" i="20"/>
  <c r="R73" i="21"/>
  <c r="O73" i="21"/>
  <c r="P73" i="21" s="1"/>
  <c r="Q73" i="21" s="1"/>
  <c r="S73" i="21" s="1"/>
  <c r="U73" i="21" s="1"/>
  <c r="AQ73" i="21" s="1"/>
  <c r="AU73" i="21" s="1"/>
  <c r="R130" i="31"/>
  <c r="R53" i="21"/>
  <c r="R145" i="31"/>
  <c r="R105" i="31"/>
  <c r="O105" i="31"/>
  <c r="P105" i="31" s="1"/>
  <c r="Q105" i="31" s="1"/>
  <c r="S105" i="31" s="1"/>
  <c r="U105" i="31" s="1"/>
  <c r="AT105" i="31" s="1"/>
  <c r="R67" i="19"/>
  <c r="R32" i="31"/>
  <c r="R110" i="31"/>
  <c r="R66" i="18"/>
  <c r="R80" i="16"/>
  <c r="R114" i="9"/>
  <c r="R130" i="9"/>
  <c r="R66" i="6"/>
  <c r="R98" i="4"/>
  <c r="R27" i="4"/>
  <c r="R140" i="28"/>
  <c r="R75" i="30"/>
  <c r="R111" i="28"/>
  <c r="R110" i="28"/>
  <c r="R108" i="30"/>
  <c r="R98" i="33"/>
  <c r="R28" i="26"/>
  <c r="O28" i="26"/>
  <c r="P28" i="26" s="1"/>
  <c r="Q28" i="26" s="1"/>
  <c r="S28" i="26" s="1"/>
  <c r="U28" i="26" s="1"/>
  <c r="AQ28" i="26" s="1"/>
  <c r="AU28" i="26" s="1"/>
  <c r="R66" i="25"/>
  <c r="R34" i="20"/>
  <c r="R138" i="17"/>
  <c r="R130" i="26"/>
  <c r="R108" i="24"/>
  <c r="R113" i="21"/>
  <c r="R69" i="23"/>
  <c r="R139" i="19"/>
  <c r="R143" i="27"/>
  <c r="R63" i="27"/>
  <c r="R116" i="26"/>
  <c r="U58" i="27"/>
  <c r="AQ58" i="27" s="1"/>
  <c r="AU58" i="27" s="1"/>
  <c r="R122" i="26"/>
  <c r="O122" i="26"/>
  <c r="P122" i="26" s="1"/>
  <c r="Q122" i="26" s="1"/>
  <c r="R121" i="26"/>
  <c r="O121" i="26"/>
  <c r="P121" i="26" s="1"/>
  <c r="Q121" i="26" s="1"/>
  <c r="R123" i="26"/>
  <c r="O123" i="26"/>
  <c r="P123" i="26" s="1"/>
  <c r="Q123" i="26" s="1"/>
  <c r="S123" i="26" s="1"/>
  <c r="U123" i="26" s="1"/>
  <c r="AT123" i="26" s="1"/>
  <c r="BA123" i="26" s="1"/>
  <c r="R147" i="25"/>
  <c r="R82" i="26"/>
  <c r="R100" i="25"/>
  <c r="R130" i="25"/>
  <c r="R50" i="25"/>
  <c r="R37" i="25"/>
  <c r="R124" i="23"/>
  <c r="R32" i="24"/>
  <c r="R79" i="24"/>
  <c r="AX121" i="24"/>
  <c r="R125" i="23"/>
  <c r="R60" i="24"/>
  <c r="R58" i="24"/>
  <c r="O58" i="24"/>
  <c r="P58" i="24" s="1"/>
  <c r="Q58" i="24" s="1"/>
  <c r="R123" i="22"/>
  <c r="R139" i="22"/>
  <c r="R34" i="23"/>
  <c r="R48" i="23"/>
  <c r="R36" i="23"/>
  <c r="R111" i="22"/>
  <c r="R49" i="22"/>
  <c r="R80" i="22"/>
  <c r="R28" i="22"/>
  <c r="O28" i="22"/>
  <c r="P28" i="22" s="1"/>
  <c r="Q28" i="22" s="1"/>
  <c r="S28" i="22" s="1"/>
  <c r="U28" i="22" s="1"/>
  <c r="AQ28" i="22" s="1"/>
  <c r="AU28" i="22" s="1"/>
  <c r="R31" i="22"/>
  <c r="R51" i="22"/>
  <c r="R64" i="21"/>
  <c r="R59" i="22"/>
  <c r="R141" i="21"/>
  <c r="R116" i="20"/>
  <c r="R132" i="20"/>
  <c r="R111" i="20"/>
  <c r="R44" i="31"/>
  <c r="R73" i="20"/>
  <c r="O73" i="20"/>
  <c r="P73" i="20" s="1"/>
  <c r="Q73" i="20" s="1"/>
  <c r="R94" i="18"/>
  <c r="R33" i="18"/>
  <c r="R46" i="16"/>
  <c r="R48" i="12"/>
  <c r="P136" i="11"/>
  <c r="Q136" i="11" s="1"/>
  <c r="S136" i="11" s="1"/>
  <c r="U136" i="11" s="1"/>
  <c r="AT136" i="11" s="1"/>
  <c r="AX136" i="11" s="1"/>
  <c r="R69" i="8"/>
  <c r="R144" i="3"/>
  <c r="R128" i="28"/>
  <c r="R76" i="30"/>
  <c r="R116" i="27"/>
  <c r="R107" i="27"/>
  <c r="O44" i="27"/>
  <c r="P44" i="27" s="1"/>
  <c r="Q44" i="27" s="1"/>
  <c r="S44" i="27" s="1"/>
  <c r="U44" i="27" s="1"/>
  <c r="AQ44" i="27" s="1"/>
  <c r="AU44" i="27" s="1"/>
  <c r="R44" i="27"/>
  <c r="R111" i="26"/>
  <c r="R81" i="27"/>
  <c r="R106" i="26"/>
  <c r="O106" i="26"/>
  <c r="P106" i="26" s="1"/>
  <c r="Q106" i="26" s="1"/>
  <c r="O59" i="26"/>
  <c r="P59" i="26" s="1"/>
  <c r="Q59" i="26" s="1"/>
  <c r="S59" i="26" s="1"/>
  <c r="U59" i="26" s="1"/>
  <c r="AQ59" i="26" s="1"/>
  <c r="AU59" i="26" s="1"/>
  <c r="R59" i="26"/>
  <c r="R79" i="26"/>
  <c r="R89" i="25"/>
  <c r="O89" i="25"/>
  <c r="R67" i="25"/>
  <c r="R58" i="25"/>
  <c r="O58" i="25"/>
  <c r="P58" i="25" s="1"/>
  <c r="Q58" i="25" s="1"/>
  <c r="S58" i="25" s="1"/>
  <c r="U58" i="25" s="1"/>
  <c r="AQ58" i="25" s="1"/>
  <c r="AU58" i="25" s="1"/>
  <c r="R95" i="24"/>
  <c r="R146" i="24"/>
  <c r="R53" i="25"/>
  <c r="R112" i="24"/>
  <c r="R92" i="24"/>
  <c r="R73" i="25"/>
  <c r="O73" i="25"/>
  <c r="P73" i="25" s="1"/>
  <c r="Q73" i="25" s="1"/>
  <c r="R97" i="24"/>
  <c r="R69" i="24"/>
  <c r="R50" i="24"/>
  <c r="R143" i="23"/>
  <c r="R116" i="23"/>
  <c r="R121" i="22"/>
  <c r="O121" i="22"/>
  <c r="P121" i="22" s="1"/>
  <c r="Q121" i="22" s="1"/>
  <c r="S121" i="22" s="1"/>
  <c r="U121" i="22" s="1"/>
  <c r="AT121" i="22" s="1"/>
  <c r="BA121" i="22" s="1"/>
  <c r="R97" i="22"/>
  <c r="R30" i="23"/>
  <c r="R46" i="22"/>
  <c r="R32" i="22"/>
  <c r="R42" i="22"/>
  <c r="O42" i="22"/>
  <c r="P42" i="22" s="1"/>
  <c r="Q42" i="22" s="1"/>
  <c r="R131" i="21"/>
  <c r="R128" i="21"/>
  <c r="R98" i="21"/>
  <c r="R105" i="20"/>
  <c r="O105" i="20"/>
  <c r="R65" i="23"/>
  <c r="U26" i="22"/>
  <c r="AQ26" i="22" s="1"/>
  <c r="R141" i="31"/>
  <c r="R42" i="31"/>
  <c r="O42" i="31"/>
  <c r="P42" i="31" s="1"/>
  <c r="Q42" i="31" s="1"/>
  <c r="S42" i="31" s="1"/>
  <c r="U42" i="31" s="1"/>
  <c r="AQ42" i="31" s="1"/>
  <c r="AU42" i="31" s="1"/>
  <c r="R66" i="31"/>
  <c r="R93" i="18"/>
  <c r="R131" i="17"/>
  <c r="R125" i="17"/>
  <c r="R130" i="13"/>
  <c r="R77" i="11"/>
  <c r="R125" i="8"/>
  <c r="R130" i="8"/>
  <c r="R28" i="8"/>
  <c r="R27" i="8"/>
  <c r="AX123" i="6"/>
  <c r="R94" i="6"/>
  <c r="R36" i="1"/>
  <c r="R125" i="1"/>
  <c r="R61" i="15"/>
  <c r="R139" i="15"/>
  <c r="R116" i="29"/>
  <c r="R77" i="25"/>
  <c r="R147" i="27"/>
  <c r="R109" i="27"/>
  <c r="R93" i="27"/>
  <c r="R46" i="27"/>
  <c r="S42" i="27"/>
  <c r="U42" i="27" s="1"/>
  <c r="AQ42" i="27" s="1"/>
  <c r="AU42" i="27" s="1"/>
  <c r="R78" i="26"/>
  <c r="R138" i="25"/>
  <c r="O138" i="25"/>
  <c r="P138" i="25" s="1"/>
  <c r="Q138" i="25" s="1"/>
  <c r="S138" i="25" s="1"/>
  <c r="U138" i="25" s="1"/>
  <c r="AT138" i="25" s="1"/>
  <c r="AX138" i="25" s="1"/>
  <c r="R95" i="25"/>
  <c r="R99" i="26"/>
  <c r="R59" i="25"/>
  <c r="O59" i="25"/>
  <c r="P59" i="25" s="1"/>
  <c r="Q59" i="25" s="1"/>
  <c r="S59" i="25" s="1"/>
  <c r="U59" i="25" s="1"/>
  <c r="AQ59" i="25" s="1"/>
  <c r="AU59" i="25" s="1"/>
  <c r="AX122" i="25"/>
  <c r="R44" i="25"/>
  <c r="R84" i="25"/>
  <c r="R122" i="23"/>
  <c r="O122" i="23"/>
  <c r="P122" i="23" s="1"/>
  <c r="Q122" i="23" s="1"/>
  <c r="S122" i="23" s="1"/>
  <c r="U122" i="23" s="1"/>
  <c r="AT122" i="23" s="1"/>
  <c r="AX122" i="23" s="1"/>
  <c r="R132" i="23"/>
  <c r="R83" i="24"/>
  <c r="R53" i="24"/>
  <c r="R108" i="23"/>
  <c r="R100" i="23"/>
  <c r="R146" i="22"/>
  <c r="R115" i="22"/>
  <c r="R43" i="22"/>
  <c r="O43" i="22"/>
  <c r="P43" i="22" s="1"/>
  <c r="Q43" i="22" s="1"/>
  <c r="S43" i="22" s="1"/>
  <c r="U43" i="22" s="1"/>
  <c r="AQ43" i="22" s="1"/>
  <c r="AU43" i="22" s="1"/>
  <c r="R27" i="22"/>
  <c r="O27" i="22"/>
  <c r="P27" i="22" s="1"/>
  <c r="Q27" i="22" s="1"/>
  <c r="R58" i="22"/>
  <c r="O58" i="22"/>
  <c r="P58" i="22" s="1"/>
  <c r="Q58" i="22" s="1"/>
  <c r="S58" i="22" s="1"/>
  <c r="U58" i="22" s="1"/>
  <c r="AQ58" i="22" s="1"/>
  <c r="AU58" i="22" s="1"/>
  <c r="R63" i="22"/>
  <c r="R126" i="21"/>
  <c r="R145" i="21"/>
  <c r="R77" i="20"/>
  <c r="R53" i="17"/>
  <c r="R142" i="14"/>
  <c r="R138" i="16"/>
  <c r="R27" i="13"/>
  <c r="O27" i="13"/>
  <c r="P27" i="13" s="1"/>
  <c r="Q27" i="13" s="1"/>
  <c r="S27" i="13" s="1"/>
  <c r="U27" i="13" s="1"/>
  <c r="AQ27" i="13" s="1"/>
  <c r="AU27" i="13" s="1"/>
  <c r="R83" i="8"/>
  <c r="R62" i="7"/>
  <c r="R79" i="6"/>
  <c r="R124" i="5"/>
  <c r="R108" i="6"/>
  <c r="R67" i="6"/>
  <c r="R131" i="3"/>
  <c r="R30" i="28"/>
  <c r="R147" i="29"/>
  <c r="R34" i="22"/>
  <c r="R114" i="11"/>
  <c r="R83" i="10"/>
  <c r="R95" i="11"/>
  <c r="P136" i="12"/>
  <c r="Q136" i="12" s="1"/>
  <c r="S136" i="12" s="1"/>
  <c r="U136" i="12" s="1"/>
  <c r="AT136" i="12" s="1"/>
  <c r="AX136" i="12" s="1"/>
  <c r="R124" i="9"/>
  <c r="R43" i="9"/>
  <c r="R79" i="4"/>
  <c r="R75" i="3"/>
  <c r="O75" i="3"/>
  <c r="P75" i="3" s="1"/>
  <c r="Q75" i="3" s="1"/>
  <c r="S75" i="3" s="1"/>
  <c r="U75" i="3" s="1"/>
  <c r="AQ75" i="3" s="1"/>
  <c r="AU75" i="3" s="1"/>
  <c r="R34" i="1"/>
  <c r="R65" i="28"/>
  <c r="R73" i="28"/>
  <c r="O73" i="28"/>
  <c r="R92" i="15"/>
  <c r="R124" i="20"/>
  <c r="R34" i="21"/>
  <c r="R77" i="21"/>
  <c r="AX121" i="31"/>
  <c r="R44" i="21"/>
  <c r="R67" i="20"/>
  <c r="R59" i="20"/>
  <c r="R81" i="19"/>
  <c r="R84" i="31"/>
  <c r="R107" i="19"/>
  <c r="O107" i="19"/>
  <c r="P107" i="19" s="1"/>
  <c r="Q107" i="19" s="1"/>
  <c r="S107" i="19" s="1"/>
  <c r="U107" i="19" s="1"/>
  <c r="AT107" i="19" s="1"/>
  <c r="AX107" i="19" s="1"/>
  <c r="R110" i="19"/>
  <c r="R45" i="31"/>
  <c r="R47" i="19"/>
  <c r="O122" i="18"/>
  <c r="R122" i="18"/>
  <c r="R45" i="19"/>
  <c r="O45" i="19"/>
  <c r="R61" i="18"/>
  <c r="R50" i="17"/>
  <c r="R147" i="18"/>
  <c r="R141" i="18"/>
  <c r="R83" i="17"/>
  <c r="R66" i="17"/>
  <c r="R95" i="16"/>
  <c r="R141" i="14"/>
  <c r="R49" i="17"/>
  <c r="R29" i="16"/>
  <c r="R26" i="17"/>
  <c r="O26" i="17"/>
  <c r="P26" i="17" s="1"/>
  <c r="Q26" i="17" s="1"/>
  <c r="R83" i="16"/>
  <c r="R42" i="13"/>
  <c r="O42" i="13"/>
  <c r="P42" i="13" s="1"/>
  <c r="Q42" i="13" s="1"/>
  <c r="S42" i="13" s="1"/>
  <c r="U42" i="13" s="1"/>
  <c r="AQ42" i="13" s="1"/>
  <c r="AU42" i="13" s="1"/>
  <c r="R48" i="16"/>
  <c r="R128" i="13"/>
  <c r="R109" i="13"/>
  <c r="R64" i="13"/>
  <c r="R64" i="14"/>
  <c r="R53" i="13"/>
  <c r="U58" i="16"/>
  <c r="AQ58" i="16" s="1"/>
  <c r="AU58" i="16" s="1"/>
  <c r="R84" i="13"/>
  <c r="R80" i="13"/>
  <c r="R44" i="12"/>
  <c r="R36" i="14"/>
  <c r="R35" i="14"/>
  <c r="R91" i="12"/>
  <c r="O91" i="12"/>
  <c r="R69" i="12"/>
  <c r="R143" i="11"/>
  <c r="O26" i="12"/>
  <c r="R26" i="12"/>
  <c r="R131" i="9"/>
  <c r="R49" i="10"/>
  <c r="R48" i="11"/>
  <c r="R27" i="9"/>
  <c r="O27" i="9"/>
  <c r="P27" i="9" s="1"/>
  <c r="Q27" i="9" s="1"/>
  <c r="R63" i="11"/>
  <c r="R95" i="9"/>
  <c r="R73" i="9"/>
  <c r="O73" i="9"/>
  <c r="P73" i="9" s="1"/>
  <c r="Q73" i="9" s="1"/>
  <c r="R44" i="10"/>
  <c r="R30" i="11"/>
  <c r="R68" i="8"/>
  <c r="R44" i="8"/>
  <c r="O44" i="8"/>
  <c r="R127" i="8"/>
  <c r="R132" i="7"/>
  <c r="O58" i="8"/>
  <c r="R58" i="8"/>
  <c r="R79" i="7"/>
  <c r="R123" i="6"/>
  <c r="O123" i="6"/>
  <c r="P123" i="6" s="1"/>
  <c r="Q123" i="6" s="1"/>
  <c r="S123" i="6" s="1"/>
  <c r="U123" i="6" s="1"/>
  <c r="AT123" i="6" s="1"/>
  <c r="BA123" i="6" s="1"/>
  <c r="R130" i="6"/>
  <c r="R144" i="6"/>
  <c r="R116" i="5"/>
  <c r="R84" i="6"/>
  <c r="R132" i="5"/>
  <c r="AX121" i="6"/>
  <c r="R97" i="5"/>
  <c r="R30" i="7"/>
  <c r="R100" i="7"/>
  <c r="R33" i="6"/>
  <c r="R32" i="3"/>
  <c r="R69" i="2"/>
  <c r="R143" i="2"/>
  <c r="R127" i="2"/>
  <c r="R115" i="3"/>
  <c r="R43" i="1"/>
  <c r="R66" i="1"/>
  <c r="R30" i="2"/>
  <c r="R144" i="1"/>
  <c r="R126" i="28"/>
  <c r="R83" i="1"/>
  <c r="O121" i="28"/>
  <c r="P121" i="28" s="1"/>
  <c r="Q121" i="28" s="1"/>
  <c r="R121" i="28"/>
  <c r="R123" i="28"/>
  <c r="R95" i="28"/>
  <c r="R92" i="2"/>
  <c r="R76" i="28"/>
  <c r="R78" i="30"/>
  <c r="R47" i="28"/>
  <c r="R81" i="30"/>
  <c r="R127" i="30"/>
  <c r="R47" i="15"/>
  <c r="R111" i="30"/>
  <c r="R110" i="30"/>
  <c r="R80" i="15"/>
  <c r="R31" i="30"/>
  <c r="R121" i="15"/>
  <c r="O121" i="15"/>
  <c r="P121" i="15" s="1"/>
  <c r="Q121" i="15" s="1"/>
  <c r="R74" i="15"/>
  <c r="R81" i="15"/>
  <c r="O74" i="29"/>
  <c r="R74" i="29"/>
  <c r="R142" i="33"/>
  <c r="R93" i="29"/>
  <c r="S42" i="15"/>
  <c r="U42" i="15" s="1"/>
  <c r="AQ42" i="15" s="1"/>
  <c r="AU42" i="15" s="1"/>
  <c r="R32" i="29"/>
  <c r="R65" i="20"/>
  <c r="R138" i="31"/>
  <c r="R45" i="21"/>
  <c r="R37" i="20"/>
  <c r="R132" i="31"/>
  <c r="R81" i="20"/>
  <c r="O59" i="19"/>
  <c r="R59" i="19"/>
  <c r="R51" i="31"/>
  <c r="R78" i="19"/>
  <c r="R89" i="19"/>
  <c r="O89" i="19"/>
  <c r="P89" i="19" s="1"/>
  <c r="Q89" i="19" s="1"/>
  <c r="S89" i="19" s="1"/>
  <c r="U89" i="19" s="1"/>
  <c r="AJ89" i="19" s="1"/>
  <c r="AN89" i="19" s="1"/>
  <c r="R50" i="19"/>
  <c r="R145" i="17"/>
  <c r="R60" i="31"/>
  <c r="R52" i="18"/>
  <c r="R126" i="18"/>
  <c r="R51" i="18"/>
  <c r="R90" i="19"/>
  <c r="O90" i="19"/>
  <c r="P90" i="19" s="1"/>
  <c r="Q90" i="19" s="1"/>
  <c r="S90" i="19" s="1"/>
  <c r="U90" i="19" s="1"/>
  <c r="AJ90" i="19" s="1"/>
  <c r="AN90" i="19" s="1"/>
  <c r="R113" i="16"/>
  <c r="R115" i="16"/>
  <c r="R112" i="14"/>
  <c r="R77" i="14"/>
  <c r="R98" i="16"/>
  <c r="R67" i="16"/>
  <c r="R73" i="14"/>
  <c r="O73" i="14"/>
  <c r="P73" i="14" s="1"/>
  <c r="Q73" i="14" s="1"/>
  <c r="S73" i="14" s="1"/>
  <c r="U73" i="14" s="1"/>
  <c r="AQ73" i="14" s="1"/>
  <c r="AU73" i="14" s="1"/>
  <c r="R131" i="16"/>
  <c r="R128" i="16"/>
  <c r="R145" i="16"/>
  <c r="R60" i="17"/>
  <c r="R37" i="17"/>
  <c r="R75" i="14"/>
  <c r="O75" i="14"/>
  <c r="R123" i="16"/>
  <c r="R106" i="14"/>
  <c r="O106" i="14"/>
  <c r="P106" i="14" s="1"/>
  <c r="Q106" i="14" s="1"/>
  <c r="S106" i="14" s="1"/>
  <c r="U106" i="14" s="1"/>
  <c r="AT106" i="14" s="1"/>
  <c r="R130" i="17"/>
  <c r="R43" i="16"/>
  <c r="O43" i="16"/>
  <c r="P43" i="16" s="1"/>
  <c r="Q43" i="16" s="1"/>
  <c r="S43" i="16" s="1"/>
  <c r="U43" i="16" s="1"/>
  <c r="AQ43" i="16" s="1"/>
  <c r="AU43" i="16" s="1"/>
  <c r="R50" i="13"/>
  <c r="R49" i="16"/>
  <c r="R92" i="13"/>
  <c r="R81" i="12"/>
  <c r="R29" i="14"/>
  <c r="R67" i="13"/>
  <c r="R106" i="12"/>
  <c r="R51" i="12"/>
  <c r="R130" i="10"/>
  <c r="R144" i="11"/>
  <c r="R110" i="11"/>
  <c r="R79" i="10"/>
  <c r="R75" i="11"/>
  <c r="R89" i="10"/>
  <c r="O89" i="10"/>
  <c r="P89" i="10" s="1"/>
  <c r="Q89" i="10" s="1"/>
  <c r="R95" i="10"/>
  <c r="R37" i="12"/>
  <c r="R37" i="10"/>
  <c r="R141" i="11"/>
  <c r="R140" i="9"/>
  <c r="R31" i="9"/>
  <c r="R50" i="10"/>
  <c r="R45" i="11"/>
  <c r="R113" i="9"/>
  <c r="R74" i="9"/>
  <c r="O74" i="9"/>
  <c r="P74" i="9" s="1"/>
  <c r="Q74" i="9" s="1"/>
  <c r="S74" i="9" s="1"/>
  <c r="U74" i="9" s="1"/>
  <c r="AQ74" i="9" s="1"/>
  <c r="AU74" i="9" s="1"/>
  <c r="R53" i="9"/>
  <c r="R132" i="9"/>
  <c r="R80" i="9"/>
  <c r="R139" i="7"/>
  <c r="R96" i="8"/>
  <c r="R98" i="8"/>
  <c r="R45" i="6"/>
  <c r="R32" i="8"/>
  <c r="R31" i="8"/>
  <c r="O89" i="6"/>
  <c r="P89" i="6" s="1"/>
  <c r="Q89" i="6" s="1"/>
  <c r="R89" i="6"/>
  <c r="R137" i="6"/>
  <c r="O137" i="6"/>
  <c r="P137" i="6" s="1"/>
  <c r="Q137" i="6" s="1"/>
  <c r="S43" i="8"/>
  <c r="U43" i="8" s="1"/>
  <c r="AQ43" i="8" s="1"/>
  <c r="R34" i="5"/>
  <c r="R63" i="6"/>
  <c r="R107" i="6"/>
  <c r="R136" i="4"/>
  <c r="O136" i="4"/>
  <c r="P136" i="4" s="1"/>
  <c r="Q136" i="4" s="1"/>
  <c r="S136" i="4" s="1"/>
  <c r="U136" i="4" s="1"/>
  <c r="AT136" i="4" s="1"/>
  <c r="AX136" i="4" s="1"/>
  <c r="R90" i="5"/>
  <c r="O90" i="5"/>
  <c r="R83" i="4"/>
  <c r="R121" i="3"/>
  <c r="O121" i="3"/>
  <c r="P121" i="3" s="1"/>
  <c r="Q121" i="3" s="1"/>
  <c r="S121" i="3" s="1"/>
  <c r="U121" i="3" s="1"/>
  <c r="AT121" i="3" s="1"/>
  <c r="AX121" i="3" s="1"/>
  <c r="R48" i="4"/>
  <c r="R123" i="4"/>
  <c r="R94" i="7"/>
  <c r="R74" i="3"/>
  <c r="O74" i="3"/>
  <c r="P74" i="3" s="1"/>
  <c r="Q74" i="3" s="1"/>
  <c r="R26" i="6"/>
  <c r="O26" i="6"/>
  <c r="P26" i="6" s="1"/>
  <c r="Q26" i="6" s="1"/>
  <c r="S26" i="6" s="1"/>
  <c r="U26" i="6" s="1"/>
  <c r="AQ26" i="6" s="1"/>
  <c r="AU26" i="6" s="1"/>
  <c r="R127" i="3"/>
  <c r="R62" i="2"/>
  <c r="R69" i="3"/>
  <c r="R34" i="3"/>
  <c r="R112" i="3"/>
  <c r="R75" i="1"/>
  <c r="R78" i="1"/>
  <c r="R95" i="2"/>
  <c r="R116" i="1"/>
  <c r="R138" i="28"/>
  <c r="R26" i="1"/>
  <c r="O26" i="1"/>
  <c r="P26" i="1" s="1"/>
  <c r="Q26" i="1" s="1"/>
  <c r="S26" i="1" s="1"/>
  <c r="U26" i="1" s="1"/>
  <c r="AQ26" i="1" s="1"/>
  <c r="AU26" i="1" s="1"/>
  <c r="R100" i="1"/>
  <c r="R29" i="1"/>
  <c r="R46" i="28"/>
  <c r="R83" i="28"/>
  <c r="R147" i="30"/>
  <c r="R48" i="28"/>
  <c r="R44" i="28"/>
  <c r="AU59" i="30"/>
  <c r="R106" i="28"/>
  <c r="R93" i="15"/>
  <c r="R115" i="29"/>
  <c r="S59" i="30"/>
  <c r="U59" i="30" s="1"/>
  <c r="AQ59" i="30" s="1"/>
  <c r="R129" i="29"/>
  <c r="R140" i="29"/>
  <c r="R109" i="15"/>
  <c r="R143" i="15"/>
  <c r="R138" i="29"/>
  <c r="R78" i="33"/>
  <c r="R68" i="29"/>
  <c r="R48" i="33"/>
  <c r="R100" i="29"/>
  <c r="R122" i="33"/>
  <c r="R33" i="29"/>
  <c r="R107" i="33"/>
  <c r="O107" i="33"/>
  <c r="P107" i="33" s="1"/>
  <c r="Q107" i="33" s="1"/>
  <c r="S107" i="33" s="1"/>
  <c r="U107" i="33" s="1"/>
  <c r="AT107" i="33" s="1"/>
  <c r="AX107" i="33" s="1"/>
  <c r="R144" i="33"/>
  <c r="O106" i="15"/>
  <c r="R140" i="19"/>
  <c r="R61" i="31"/>
  <c r="R84" i="18"/>
  <c r="R92" i="18"/>
  <c r="R42" i="18"/>
  <c r="O42" i="18"/>
  <c r="P42" i="18" s="1"/>
  <c r="Q42" i="18" s="1"/>
  <c r="R96" i="18"/>
  <c r="R145" i="18"/>
  <c r="R79" i="17"/>
  <c r="R62" i="18"/>
  <c r="R106" i="16"/>
  <c r="R74" i="16"/>
  <c r="R100" i="16"/>
  <c r="U44" i="19"/>
  <c r="AQ44" i="19" s="1"/>
  <c r="AU44" i="19" s="1"/>
  <c r="R121" i="16"/>
  <c r="O121" i="16"/>
  <c r="P121" i="16" s="1"/>
  <c r="Q121" i="16" s="1"/>
  <c r="S121" i="16" s="1"/>
  <c r="U121" i="16" s="1"/>
  <c r="AT121" i="16" s="1"/>
  <c r="AX121" i="16" s="1"/>
  <c r="R79" i="16"/>
  <c r="S136" i="18"/>
  <c r="U136" i="18" s="1"/>
  <c r="AT136" i="18" s="1"/>
  <c r="R97" i="14"/>
  <c r="R113" i="13"/>
  <c r="R138" i="13"/>
  <c r="R108" i="13"/>
  <c r="R59" i="13"/>
  <c r="O59" i="13"/>
  <c r="P59" i="13" s="1"/>
  <c r="Q59" i="13" s="1"/>
  <c r="S59" i="13" s="1"/>
  <c r="U59" i="13" s="1"/>
  <c r="AQ59" i="13" s="1"/>
  <c r="AU59" i="13" s="1"/>
  <c r="R137" i="10"/>
  <c r="R42" i="12"/>
  <c r="O42" i="12"/>
  <c r="S73" i="12"/>
  <c r="U73" i="12" s="1"/>
  <c r="AQ73" i="12" s="1"/>
  <c r="R139" i="11"/>
  <c r="R109" i="11"/>
  <c r="R94" i="10"/>
  <c r="R31" i="12"/>
  <c r="R126" i="9"/>
  <c r="R113" i="10"/>
  <c r="R53" i="10"/>
  <c r="R67" i="11"/>
  <c r="R68" i="9"/>
  <c r="R100" i="10"/>
  <c r="R146" i="9"/>
  <c r="R138" i="9"/>
  <c r="R50" i="9"/>
  <c r="R34" i="11"/>
  <c r="R64" i="8"/>
  <c r="R138" i="8"/>
  <c r="R122" i="8"/>
  <c r="R84" i="8"/>
  <c r="R115" i="7"/>
  <c r="R95" i="6"/>
  <c r="S121" i="7"/>
  <c r="U121" i="7" s="1"/>
  <c r="AT121" i="7" s="1"/>
  <c r="BA121" i="7" s="1"/>
  <c r="R81" i="5"/>
  <c r="R127" i="5"/>
  <c r="R29" i="7"/>
  <c r="R34" i="7"/>
  <c r="R137" i="3"/>
  <c r="R75" i="4"/>
  <c r="R45" i="4"/>
  <c r="R139" i="3"/>
  <c r="R60" i="4"/>
  <c r="R90" i="3"/>
  <c r="R137" i="2"/>
  <c r="O137" i="2"/>
  <c r="P137" i="2" s="1"/>
  <c r="Q137" i="2" s="1"/>
  <c r="S137" i="2" s="1"/>
  <c r="U137" i="2" s="1"/>
  <c r="AT137" i="2" s="1"/>
  <c r="AX137" i="2" s="1"/>
  <c r="R66" i="2"/>
  <c r="R83" i="2"/>
  <c r="R58" i="3"/>
  <c r="O58" i="3"/>
  <c r="R138" i="2"/>
  <c r="R132" i="2"/>
  <c r="R52" i="1"/>
  <c r="R34" i="2"/>
  <c r="R79" i="1"/>
  <c r="R69" i="1"/>
  <c r="R65" i="1"/>
  <c r="R139" i="1"/>
  <c r="R105" i="1"/>
  <c r="O105" i="1"/>
  <c r="P105" i="1" s="1"/>
  <c r="Q105" i="1" s="1"/>
  <c r="R130" i="28"/>
  <c r="R81" i="1"/>
  <c r="R43" i="28"/>
  <c r="O43" i="28"/>
  <c r="P43" i="28" s="1"/>
  <c r="Q43" i="28" s="1"/>
  <c r="S43" i="28" s="1"/>
  <c r="U43" i="28" s="1"/>
  <c r="AQ43" i="28" s="1"/>
  <c r="AU43" i="28" s="1"/>
  <c r="O136" i="30"/>
  <c r="R136" i="30"/>
  <c r="R45" i="28"/>
  <c r="R61" i="28"/>
  <c r="R68" i="30"/>
  <c r="R53" i="28"/>
  <c r="R107" i="28"/>
  <c r="R122" i="30"/>
  <c r="R36" i="15"/>
  <c r="R115" i="30"/>
  <c r="R114" i="30"/>
  <c r="R64" i="15"/>
  <c r="O107" i="29"/>
  <c r="P107" i="29" s="1"/>
  <c r="Q107" i="29" s="1"/>
  <c r="S107" i="29" s="1"/>
  <c r="U107" i="29" s="1"/>
  <c r="AT107" i="29" s="1"/>
  <c r="AX107" i="29" s="1"/>
  <c r="R107" i="29"/>
  <c r="R34" i="30"/>
  <c r="R136" i="29"/>
  <c r="O136" i="29"/>
  <c r="P136" i="29" s="1"/>
  <c r="Q136" i="29" s="1"/>
  <c r="R113" i="29"/>
  <c r="R109" i="29"/>
  <c r="R105" i="29"/>
  <c r="O105" i="29"/>
  <c r="P105" i="29" s="1"/>
  <c r="Q105" i="29" s="1"/>
  <c r="R130" i="29"/>
  <c r="R68" i="15"/>
  <c r="R43" i="33"/>
  <c r="R93" i="33"/>
  <c r="R47" i="33"/>
  <c r="R58" i="33"/>
  <c r="O58" i="33"/>
  <c r="U105" i="33"/>
  <c r="AT105" i="33" s="1"/>
  <c r="R58" i="20"/>
  <c r="O58" i="20"/>
  <c r="P58" i="20" s="1"/>
  <c r="Q58" i="20" s="1"/>
  <c r="R45" i="20"/>
  <c r="R75" i="21"/>
  <c r="O75" i="21"/>
  <c r="P75" i="21" s="1"/>
  <c r="Q75" i="21" s="1"/>
  <c r="S75" i="21" s="1"/>
  <c r="U75" i="21" s="1"/>
  <c r="AQ75" i="21" s="1"/>
  <c r="AU75" i="21" s="1"/>
  <c r="O74" i="21"/>
  <c r="P74" i="21" s="1"/>
  <c r="Q74" i="21" s="1"/>
  <c r="R74" i="21"/>
  <c r="R146" i="31"/>
  <c r="R42" i="21"/>
  <c r="O42" i="21"/>
  <c r="P42" i="21" s="1"/>
  <c r="Q42" i="21" s="1"/>
  <c r="R26" i="20"/>
  <c r="O26" i="20"/>
  <c r="P26" i="20" s="1"/>
  <c r="Q26" i="20" s="1"/>
  <c r="S26" i="20" s="1"/>
  <c r="U26" i="20" s="1"/>
  <c r="AQ26" i="20" s="1"/>
  <c r="AU26" i="20" s="1"/>
  <c r="R77" i="31"/>
  <c r="R33" i="31"/>
  <c r="R99" i="31"/>
  <c r="U136" i="20"/>
  <c r="AT136" i="20" s="1"/>
  <c r="AX136" i="20" s="1"/>
  <c r="R83" i="19"/>
  <c r="R31" i="31"/>
  <c r="R78" i="31"/>
  <c r="R130" i="18"/>
  <c r="R144" i="19"/>
  <c r="R65" i="31"/>
  <c r="R114" i="18"/>
  <c r="R138" i="18"/>
  <c r="O138" i="18"/>
  <c r="AU42" i="16"/>
  <c r="R94" i="14"/>
  <c r="R94" i="16"/>
  <c r="R137" i="14"/>
  <c r="R126" i="16"/>
  <c r="R76" i="16"/>
  <c r="R75" i="16"/>
  <c r="R129" i="17"/>
  <c r="O60" i="13"/>
  <c r="R60" i="13"/>
  <c r="R145" i="13"/>
  <c r="R59" i="14"/>
  <c r="O59" i="14"/>
  <c r="P59" i="14" s="1"/>
  <c r="Q59" i="14" s="1"/>
  <c r="S59" i="14" s="1"/>
  <c r="U59" i="14" s="1"/>
  <c r="AQ59" i="14" s="1"/>
  <c r="AU59" i="14" s="1"/>
  <c r="R76" i="13"/>
  <c r="R68" i="12"/>
  <c r="R53" i="12"/>
  <c r="O28" i="13"/>
  <c r="P28" i="13" s="1"/>
  <c r="Q28" i="13" s="1"/>
  <c r="S28" i="13" s="1"/>
  <c r="U28" i="13" s="1"/>
  <c r="AQ28" i="13" s="1"/>
  <c r="AU28" i="13" s="1"/>
  <c r="R28" i="13"/>
  <c r="R36" i="13"/>
  <c r="R147" i="10"/>
  <c r="R45" i="12"/>
  <c r="R97" i="10"/>
  <c r="R128" i="11"/>
  <c r="R35" i="12"/>
  <c r="R67" i="10"/>
  <c r="R132" i="11"/>
  <c r="R143" i="9"/>
  <c r="R51" i="9"/>
  <c r="R96" i="9"/>
  <c r="R64" i="11"/>
  <c r="R64" i="9"/>
  <c r="R142" i="9"/>
  <c r="R47" i="9"/>
  <c r="R77" i="9"/>
  <c r="R107" i="9"/>
  <c r="O107" i="9"/>
  <c r="R27" i="11"/>
  <c r="R111" i="7"/>
  <c r="R62" i="8"/>
  <c r="O136" i="7"/>
  <c r="R136" i="7"/>
  <c r="R29" i="8"/>
  <c r="R61" i="6"/>
  <c r="O74" i="6"/>
  <c r="P74" i="6" s="1"/>
  <c r="Q74" i="6" s="1"/>
  <c r="S74" i="6" s="1"/>
  <c r="U74" i="6" s="1"/>
  <c r="AQ74" i="6" s="1"/>
  <c r="R74" i="6"/>
  <c r="O123" i="7"/>
  <c r="R124" i="6"/>
  <c r="O124" i="6"/>
  <c r="R140" i="6"/>
  <c r="R78" i="7"/>
  <c r="R122" i="5"/>
  <c r="P42" i="7"/>
  <c r="Q42" i="7" s="1"/>
  <c r="S42" i="7" s="1"/>
  <c r="U42" i="7" s="1"/>
  <c r="AQ42" i="7" s="1"/>
  <c r="AU42" i="7" s="1"/>
  <c r="R107" i="5"/>
  <c r="O107" i="5"/>
  <c r="P107" i="5" s="1"/>
  <c r="Q107" i="5" s="1"/>
  <c r="R65" i="5"/>
  <c r="R77" i="7"/>
  <c r="R143" i="5"/>
  <c r="R51" i="5"/>
  <c r="R26" i="7"/>
  <c r="O26" i="7"/>
  <c r="P26" i="7" s="1"/>
  <c r="Q26" i="7" s="1"/>
  <c r="R27" i="7"/>
  <c r="R124" i="3"/>
  <c r="R35" i="4"/>
  <c r="R128" i="4"/>
  <c r="U73" i="7"/>
  <c r="AQ73" i="7" s="1"/>
  <c r="AU73" i="7" s="1"/>
  <c r="R44" i="4"/>
  <c r="R30" i="6"/>
  <c r="R111" i="2"/>
  <c r="R124" i="2"/>
  <c r="R46" i="3"/>
  <c r="R52" i="2"/>
  <c r="R144" i="2"/>
  <c r="R79" i="2"/>
  <c r="R123" i="2"/>
  <c r="R68" i="2"/>
  <c r="R116" i="3"/>
  <c r="R109" i="3"/>
  <c r="R98" i="28"/>
  <c r="R48" i="1"/>
  <c r="R96" i="28"/>
  <c r="R53" i="1"/>
  <c r="R127" i="28"/>
  <c r="R93" i="1"/>
  <c r="AU58" i="30"/>
  <c r="R140" i="30"/>
  <c r="R63" i="30"/>
  <c r="R35" i="28"/>
  <c r="R139" i="30"/>
  <c r="R89" i="30"/>
  <c r="O89" i="30"/>
  <c r="P89" i="30" s="1"/>
  <c r="Q89" i="30" s="1"/>
  <c r="S89" i="30" s="1"/>
  <c r="U89" i="30" s="1"/>
  <c r="AJ89" i="30" s="1"/>
  <c r="AN89" i="30" s="1"/>
  <c r="R50" i="30"/>
  <c r="O60" i="1"/>
  <c r="P60" i="1" s="1"/>
  <c r="Q60" i="1" s="1"/>
  <c r="S60" i="1" s="1"/>
  <c r="U60" i="1" s="1"/>
  <c r="AQ60" i="1" s="1"/>
  <c r="AU60" i="1" s="1"/>
  <c r="R80" i="30"/>
  <c r="AU26" i="15"/>
  <c r="R84" i="15"/>
  <c r="R52" i="15"/>
  <c r="R73" i="30"/>
  <c r="O73" i="30"/>
  <c r="R89" i="15"/>
  <c r="O89" i="15"/>
  <c r="R140" i="15"/>
  <c r="R50" i="15"/>
  <c r="R125" i="33"/>
  <c r="R81" i="29"/>
  <c r="R77" i="29"/>
  <c r="AX105" i="33"/>
  <c r="R136" i="15"/>
  <c r="O136" i="15"/>
  <c r="P136" i="15" s="1"/>
  <c r="Q136" i="15" s="1"/>
  <c r="R145" i="33"/>
  <c r="R59" i="29"/>
  <c r="O59" i="29"/>
  <c r="R92" i="33"/>
  <c r="BA121" i="29"/>
  <c r="S58" i="15"/>
  <c r="U58" i="15" s="1"/>
  <c r="AQ58" i="15" s="1"/>
  <c r="U106" i="33"/>
  <c r="AT106" i="33" s="1"/>
  <c r="AX106" i="33" s="1"/>
  <c r="S89" i="29"/>
  <c r="U89" i="29" s="1"/>
  <c r="AJ89" i="29" s="1"/>
  <c r="AN89" i="29" s="1"/>
  <c r="R107" i="20"/>
  <c r="R129" i="20"/>
  <c r="R35" i="20"/>
  <c r="R61" i="20"/>
  <c r="R49" i="20"/>
  <c r="R115" i="31"/>
  <c r="R63" i="19"/>
  <c r="R76" i="19"/>
  <c r="R49" i="31"/>
  <c r="R52" i="31"/>
  <c r="R98" i="31"/>
  <c r="O105" i="18"/>
  <c r="R105" i="18"/>
  <c r="R76" i="18"/>
  <c r="R32" i="18"/>
  <c r="R139" i="17"/>
  <c r="R82" i="18"/>
  <c r="R116" i="16"/>
  <c r="R93" i="17"/>
  <c r="R91" i="17"/>
  <c r="O91" i="17"/>
  <c r="R45" i="17"/>
  <c r="R64" i="16"/>
  <c r="R116" i="14"/>
  <c r="R47" i="16"/>
  <c r="R77" i="16"/>
  <c r="R115" i="14"/>
  <c r="R65" i="17"/>
  <c r="R124" i="16"/>
  <c r="R142" i="16"/>
  <c r="R91" i="14"/>
  <c r="O91" i="14"/>
  <c r="P91" i="14" s="1"/>
  <c r="Q91" i="14" s="1"/>
  <c r="R68" i="17"/>
  <c r="R34" i="17"/>
  <c r="R69" i="16"/>
  <c r="R128" i="17"/>
  <c r="R96" i="13"/>
  <c r="R146" i="13"/>
  <c r="R47" i="13"/>
  <c r="R146" i="12"/>
  <c r="R138" i="12"/>
  <c r="R50" i="12"/>
  <c r="R26" i="14"/>
  <c r="O26" i="14"/>
  <c r="P26" i="14" s="1"/>
  <c r="Q26" i="14" s="1"/>
  <c r="R26" i="13"/>
  <c r="O26" i="13"/>
  <c r="P26" i="13" s="1"/>
  <c r="Q26" i="13" s="1"/>
  <c r="S26" i="13" s="1"/>
  <c r="U26" i="13" s="1"/>
  <c r="AQ26" i="13" s="1"/>
  <c r="AU26" i="13" s="1"/>
  <c r="R63" i="12"/>
  <c r="R115" i="12"/>
  <c r="R62" i="12"/>
  <c r="R128" i="10"/>
  <c r="R83" i="11"/>
  <c r="R131" i="11"/>
  <c r="R96" i="10"/>
  <c r="R74" i="11"/>
  <c r="O74" i="11"/>
  <c r="P74" i="11" s="1"/>
  <c r="Q74" i="11" s="1"/>
  <c r="S74" i="11" s="1"/>
  <c r="U74" i="11" s="1"/>
  <c r="AQ74" i="11" s="1"/>
  <c r="AU74" i="11" s="1"/>
  <c r="R81" i="10"/>
  <c r="R34" i="12"/>
  <c r="R110" i="9"/>
  <c r="R75" i="9"/>
  <c r="R97" i="9"/>
  <c r="R108" i="10"/>
  <c r="R114" i="10"/>
  <c r="R42" i="10"/>
  <c r="O42" i="10"/>
  <c r="P42" i="10" s="1"/>
  <c r="Q42" i="10" s="1"/>
  <c r="O42" i="9"/>
  <c r="P42" i="9" s="1"/>
  <c r="Q42" i="9" s="1"/>
  <c r="R42" i="9"/>
  <c r="R111" i="11"/>
  <c r="R44" i="9"/>
  <c r="R78" i="8"/>
  <c r="R73" i="8"/>
  <c r="O73" i="8"/>
  <c r="P73" i="8" s="1"/>
  <c r="Q73" i="8" s="1"/>
  <c r="S73" i="8" s="1"/>
  <c r="U73" i="8" s="1"/>
  <c r="AQ73" i="8" s="1"/>
  <c r="AU73" i="8" s="1"/>
  <c r="R79" i="8"/>
  <c r="R131" i="7"/>
  <c r="R51" i="6"/>
  <c r="R82" i="7"/>
  <c r="R68" i="6"/>
  <c r="AU43" i="8"/>
  <c r="R77" i="6"/>
  <c r="AX122" i="6"/>
  <c r="R126" i="6"/>
  <c r="R142" i="4"/>
  <c r="R53" i="5"/>
  <c r="O108" i="5"/>
  <c r="R108" i="5"/>
  <c r="R111" i="5"/>
  <c r="R82" i="6"/>
  <c r="R112" i="6"/>
  <c r="S74" i="7"/>
  <c r="U74" i="7" s="1"/>
  <c r="AQ74" i="7" s="1"/>
  <c r="AU74" i="7" s="1"/>
  <c r="R49" i="4"/>
  <c r="R99" i="4"/>
  <c r="R128" i="3"/>
  <c r="R80" i="2"/>
  <c r="R91" i="3"/>
  <c r="O43" i="3"/>
  <c r="P43" i="3" s="1"/>
  <c r="Q43" i="3" s="1"/>
  <c r="R43" i="3"/>
  <c r="R48" i="2"/>
  <c r="R27" i="3"/>
  <c r="R142" i="2"/>
  <c r="R105" i="3"/>
  <c r="O105" i="3"/>
  <c r="P105" i="3" s="1"/>
  <c r="Q105" i="3" s="1"/>
  <c r="R32" i="1"/>
  <c r="R31" i="2"/>
  <c r="R140" i="1"/>
  <c r="R147" i="1"/>
  <c r="R45" i="1"/>
  <c r="R61" i="1"/>
  <c r="O61" i="1"/>
  <c r="R128" i="1"/>
  <c r="R146" i="28"/>
  <c r="R96" i="2"/>
  <c r="R94" i="28"/>
  <c r="R50" i="1"/>
  <c r="R52" i="28"/>
  <c r="R126" i="30"/>
  <c r="O60" i="30"/>
  <c r="P60" i="30" s="1"/>
  <c r="Q60" i="30" s="1"/>
  <c r="S60" i="30" s="1"/>
  <c r="U60" i="30" s="1"/>
  <c r="AQ60" i="30" s="1"/>
  <c r="R60" i="30"/>
  <c r="R115" i="28"/>
  <c r="R114" i="28"/>
  <c r="R145" i="29"/>
  <c r="R112" i="30"/>
  <c r="R34" i="15"/>
  <c r="R112" i="29"/>
  <c r="R130" i="15"/>
  <c r="R95" i="29"/>
  <c r="R84" i="33"/>
  <c r="R83" i="33"/>
  <c r="R121" i="33"/>
  <c r="O121" i="33"/>
  <c r="P121" i="33" s="1"/>
  <c r="Q121" i="33" s="1"/>
  <c r="R44" i="33"/>
  <c r="R28" i="21"/>
  <c r="R79" i="21"/>
  <c r="R78" i="21"/>
  <c r="R51" i="20"/>
  <c r="R142" i="31"/>
  <c r="R127" i="31"/>
  <c r="R137" i="31"/>
  <c r="O137" i="31"/>
  <c r="P137" i="31" s="1"/>
  <c r="Q137" i="31" s="1"/>
  <c r="S137" i="31" s="1"/>
  <c r="U137" i="31" s="1"/>
  <c r="AT137" i="31" s="1"/>
  <c r="AX137" i="31" s="1"/>
  <c r="R46" i="20"/>
  <c r="R78" i="20"/>
  <c r="R53" i="31"/>
  <c r="R37" i="31"/>
  <c r="R132" i="19"/>
  <c r="R29" i="31"/>
  <c r="R80" i="31"/>
  <c r="R46" i="31"/>
  <c r="R66" i="19"/>
  <c r="R79" i="19"/>
  <c r="R51" i="19"/>
  <c r="R137" i="19"/>
  <c r="R67" i="18"/>
  <c r="R137" i="17"/>
  <c r="O137" i="17"/>
  <c r="P137" i="17" s="1"/>
  <c r="Q137" i="17" s="1"/>
  <c r="S137" i="17" s="1"/>
  <c r="U137" i="17" s="1"/>
  <c r="AT137" i="17" s="1"/>
  <c r="AX137" i="17" s="1"/>
  <c r="R110" i="18"/>
  <c r="R109" i="18"/>
  <c r="R105" i="17"/>
  <c r="O105" i="17"/>
  <c r="R112" i="17"/>
  <c r="R108" i="16"/>
  <c r="R139" i="18"/>
  <c r="R142" i="18"/>
  <c r="R114" i="16"/>
  <c r="R78" i="16"/>
  <c r="O44" i="16"/>
  <c r="R44" i="16"/>
  <c r="R84" i="16"/>
  <c r="R61" i="17"/>
  <c r="O123" i="17"/>
  <c r="P123" i="17" s="1"/>
  <c r="Q123" i="17" s="1"/>
  <c r="S123" i="17" s="1"/>
  <c r="U123" i="17" s="1"/>
  <c r="AT123" i="17" s="1"/>
  <c r="BA123" i="17" s="1"/>
  <c r="R123" i="17"/>
  <c r="R82" i="13"/>
  <c r="O44" i="13"/>
  <c r="R44" i="13"/>
  <c r="R112" i="13"/>
  <c r="R77" i="13"/>
  <c r="R141" i="13"/>
  <c r="R64" i="12"/>
  <c r="R62" i="14"/>
  <c r="R130" i="12"/>
  <c r="R37" i="14"/>
  <c r="R52" i="12"/>
  <c r="R144" i="12"/>
  <c r="R140" i="10"/>
  <c r="R123" i="10"/>
  <c r="R99" i="10"/>
  <c r="U58" i="14"/>
  <c r="AQ58" i="14" s="1"/>
  <c r="AU58" i="14" s="1"/>
  <c r="R90" i="10"/>
  <c r="O90" i="10"/>
  <c r="P90" i="10" s="1"/>
  <c r="Q90" i="10" s="1"/>
  <c r="S90" i="10" s="1"/>
  <c r="U90" i="10" s="1"/>
  <c r="AJ90" i="10" s="1"/>
  <c r="AN90" i="10" s="1"/>
  <c r="R89" i="11"/>
  <c r="O89" i="11"/>
  <c r="P89" i="11" s="1"/>
  <c r="Q89" i="11" s="1"/>
  <c r="S89" i="11" s="1"/>
  <c r="U89" i="11" s="1"/>
  <c r="AJ89" i="11" s="1"/>
  <c r="AN89" i="11" s="1"/>
  <c r="R28" i="12"/>
  <c r="R63" i="10"/>
  <c r="R144" i="9"/>
  <c r="R69" i="9"/>
  <c r="R51" i="10"/>
  <c r="R99" i="11"/>
  <c r="R68" i="11"/>
  <c r="R112" i="9"/>
  <c r="O27" i="16"/>
  <c r="U74" i="10"/>
  <c r="AQ74" i="10" s="1"/>
  <c r="R31" i="11"/>
  <c r="R146" i="7"/>
  <c r="R138" i="7"/>
  <c r="R94" i="8"/>
  <c r="R33" i="8"/>
  <c r="R42" i="6"/>
  <c r="O42" i="6"/>
  <c r="P42" i="6" s="1"/>
  <c r="Q42" i="6" s="1"/>
  <c r="AU74" i="6"/>
  <c r="R95" i="5"/>
  <c r="R138" i="5"/>
  <c r="R50" i="5"/>
  <c r="R145" i="4"/>
  <c r="R100" i="5"/>
  <c r="R92" i="5"/>
  <c r="R75" i="5"/>
  <c r="R48" i="5"/>
  <c r="R31" i="7"/>
  <c r="R76" i="3"/>
  <c r="O76" i="3"/>
  <c r="R46" i="4"/>
  <c r="R58" i="4"/>
  <c r="O58" i="4"/>
  <c r="R31" i="4"/>
  <c r="BA121" i="3"/>
  <c r="R89" i="7"/>
  <c r="O89" i="7"/>
  <c r="P89" i="7" s="1"/>
  <c r="Q89" i="7" s="1"/>
  <c r="R30" i="4"/>
  <c r="R34" i="6"/>
  <c r="R28" i="3"/>
  <c r="R45" i="2"/>
  <c r="R77" i="3"/>
  <c r="R64" i="2"/>
  <c r="R60" i="2"/>
  <c r="R112" i="2"/>
  <c r="R113" i="3"/>
  <c r="R144" i="28"/>
  <c r="R126" i="1"/>
  <c r="R51" i="1"/>
  <c r="R95" i="1"/>
  <c r="R138" i="1"/>
  <c r="R122" i="28"/>
  <c r="O122" i="28"/>
  <c r="P122" i="28" s="1"/>
  <c r="Q122" i="28" s="1"/>
  <c r="S122" i="28" s="1"/>
  <c r="U122" i="28" s="1"/>
  <c r="AT122" i="28" s="1"/>
  <c r="AX122" i="28" s="1"/>
  <c r="R84" i="1"/>
  <c r="R36" i="28"/>
  <c r="R31" i="28"/>
  <c r="R108" i="28"/>
  <c r="R64" i="30"/>
  <c r="R122" i="15"/>
  <c r="O122" i="15"/>
  <c r="P122" i="15" s="1"/>
  <c r="Q122" i="15" s="1"/>
  <c r="O73" i="15"/>
  <c r="P73" i="15" s="1"/>
  <c r="Q73" i="15" s="1"/>
  <c r="S73" i="15" s="1"/>
  <c r="U73" i="15" s="1"/>
  <c r="AQ73" i="15" s="1"/>
  <c r="AU73" i="15" s="1"/>
  <c r="R73" i="15"/>
  <c r="R146" i="15"/>
  <c r="R76" i="15"/>
  <c r="R49" i="15"/>
  <c r="R114" i="29"/>
  <c r="R106" i="29"/>
  <c r="O106" i="29"/>
  <c r="P106" i="29" s="1"/>
  <c r="Q106" i="29" s="1"/>
  <c r="S106" i="29" s="1"/>
  <c r="U106" i="29" s="1"/>
  <c r="AT106" i="29" s="1"/>
  <c r="AX106" i="29" s="1"/>
  <c r="R48" i="15"/>
  <c r="R144" i="15"/>
  <c r="R65" i="15"/>
  <c r="R31" i="15"/>
  <c r="R74" i="33"/>
  <c r="R116" i="33"/>
  <c r="R53" i="29"/>
  <c r="R141" i="33"/>
  <c r="R80" i="29"/>
  <c r="R28" i="29"/>
  <c r="R140" i="20"/>
  <c r="R121" i="31"/>
  <c r="O121" i="31"/>
  <c r="P121" i="31" s="1"/>
  <c r="Q121" i="31" s="1"/>
  <c r="S121" i="31" s="1"/>
  <c r="U121" i="31" s="1"/>
  <c r="AT121" i="31" s="1"/>
  <c r="BA121" i="31" s="1"/>
  <c r="R147" i="31"/>
  <c r="R31" i="20"/>
  <c r="O42" i="20"/>
  <c r="P42" i="20" s="1"/>
  <c r="Q42" i="20" s="1"/>
  <c r="S42" i="20" s="1"/>
  <c r="U42" i="20" s="1"/>
  <c r="AQ42" i="20" s="1"/>
  <c r="AU42" i="20" s="1"/>
  <c r="R42" i="20"/>
  <c r="R68" i="20"/>
  <c r="R43" i="21"/>
  <c r="O43" i="21"/>
  <c r="P43" i="21" s="1"/>
  <c r="Q43" i="21" s="1"/>
  <c r="R43" i="20"/>
  <c r="O43" i="20"/>
  <c r="P43" i="20" s="1"/>
  <c r="Q43" i="20" s="1"/>
  <c r="S43" i="20" s="1"/>
  <c r="U43" i="20" s="1"/>
  <c r="AQ43" i="20" s="1"/>
  <c r="AU43" i="20" s="1"/>
  <c r="R50" i="31"/>
  <c r="R43" i="31"/>
  <c r="R36" i="31"/>
  <c r="R83" i="31"/>
  <c r="R128" i="19"/>
  <c r="R136" i="19"/>
  <c r="O136" i="19"/>
  <c r="P136" i="19" s="1"/>
  <c r="Q136" i="19" s="1"/>
  <c r="S136" i="19" s="1"/>
  <c r="U136" i="19" s="1"/>
  <c r="AT136" i="19" s="1"/>
  <c r="AX136" i="19" s="1"/>
  <c r="R60" i="18"/>
  <c r="AU43" i="19"/>
  <c r="R112" i="18"/>
  <c r="R62" i="31"/>
  <c r="O106" i="19"/>
  <c r="P106" i="19" s="1"/>
  <c r="Q106" i="19" s="1"/>
  <c r="S106" i="19" s="1"/>
  <c r="U106" i="19" s="1"/>
  <c r="AT106" i="19" s="1"/>
  <c r="AX106" i="19" s="1"/>
  <c r="R78" i="18"/>
  <c r="AX136" i="17"/>
  <c r="R64" i="18"/>
  <c r="R105" i="16"/>
  <c r="O105" i="16"/>
  <c r="P105" i="16" s="1"/>
  <c r="Q105" i="16" s="1"/>
  <c r="R84" i="17"/>
  <c r="S43" i="19"/>
  <c r="U43" i="19" s="1"/>
  <c r="AQ43" i="19" s="1"/>
  <c r="R140" i="17"/>
  <c r="R81" i="16"/>
  <c r="R111" i="14"/>
  <c r="R143" i="16"/>
  <c r="R124" i="14"/>
  <c r="R132" i="16"/>
  <c r="R146" i="16"/>
  <c r="R58" i="17"/>
  <c r="O58" i="17"/>
  <c r="P58" i="17" s="1"/>
  <c r="Q58" i="17" s="1"/>
  <c r="S58" i="17" s="1"/>
  <c r="U58" i="17" s="1"/>
  <c r="AQ58" i="17" s="1"/>
  <c r="AU58" i="17" s="1"/>
  <c r="R27" i="17"/>
  <c r="O27" i="17"/>
  <c r="P27" i="17" s="1"/>
  <c r="Q27" i="17" s="1"/>
  <c r="AU58" i="13"/>
  <c r="R142" i="13"/>
  <c r="R137" i="13"/>
  <c r="R49" i="13"/>
  <c r="R66" i="14"/>
  <c r="R142" i="12"/>
  <c r="R136" i="13"/>
  <c r="O136" i="13"/>
  <c r="P136" i="13" s="1"/>
  <c r="Q136" i="13" s="1"/>
  <c r="S136" i="13" s="1"/>
  <c r="U136" i="13" s="1"/>
  <c r="AT136" i="13" s="1"/>
  <c r="AX136" i="13" s="1"/>
  <c r="R108" i="12"/>
  <c r="AU27" i="14"/>
  <c r="R111" i="12"/>
  <c r="O61" i="16"/>
  <c r="R29" i="13"/>
  <c r="R136" i="10"/>
  <c r="O136" i="10"/>
  <c r="P136" i="10" s="1"/>
  <c r="Q136" i="10" s="1"/>
  <c r="R143" i="10"/>
  <c r="R91" i="11"/>
  <c r="R79" i="11"/>
  <c r="R106" i="11"/>
  <c r="O106" i="11"/>
  <c r="P106" i="11" s="1"/>
  <c r="Q106" i="11" s="1"/>
  <c r="S106" i="11" s="1"/>
  <c r="U106" i="11" s="1"/>
  <c r="AT106" i="11" s="1"/>
  <c r="AX106" i="11" s="1"/>
  <c r="R113" i="11"/>
  <c r="R82" i="10"/>
  <c r="R127" i="11"/>
  <c r="AX105" i="11"/>
  <c r="R90" i="9"/>
  <c r="R45" i="10"/>
  <c r="R51" i="11"/>
  <c r="R82" i="9"/>
  <c r="AX121" i="9"/>
  <c r="R30" i="9"/>
  <c r="R100" i="9"/>
  <c r="R92" i="9"/>
  <c r="R123" i="8"/>
  <c r="R146" i="8"/>
  <c r="R105" i="8"/>
  <c r="O105" i="8"/>
  <c r="R130" i="7"/>
  <c r="R67" i="8"/>
  <c r="R144" i="7"/>
  <c r="R37" i="11"/>
  <c r="R64" i="6"/>
  <c r="R81" i="6"/>
  <c r="R91" i="6"/>
  <c r="O60" i="5"/>
  <c r="P60" i="5" s="1"/>
  <c r="Q60" i="5" s="1"/>
  <c r="S60" i="5" s="1"/>
  <c r="U60" i="5" s="1"/>
  <c r="AQ60" i="5" s="1"/>
  <c r="AU60" i="5" s="1"/>
  <c r="R60" i="5"/>
  <c r="R130" i="5"/>
  <c r="R29" i="5"/>
  <c r="R105" i="6"/>
  <c r="O105" i="6"/>
  <c r="P105" i="6" s="1"/>
  <c r="Q105" i="6" s="1"/>
  <c r="R69" i="5"/>
  <c r="R45" i="5"/>
  <c r="R33" i="7"/>
  <c r="R43" i="4"/>
  <c r="R31" i="6"/>
  <c r="R27" i="6"/>
  <c r="O27" i="6"/>
  <c r="P27" i="6" s="1"/>
  <c r="Q27" i="6" s="1"/>
  <c r="S27" i="6" s="1"/>
  <c r="U27" i="6" s="1"/>
  <c r="AQ27" i="6" s="1"/>
  <c r="AU27" i="6" s="1"/>
  <c r="R77" i="4"/>
  <c r="R99" i="3"/>
  <c r="R107" i="2"/>
  <c r="R100" i="3"/>
  <c r="R147" i="2"/>
  <c r="R65" i="3"/>
  <c r="R84" i="3"/>
  <c r="R47" i="2"/>
  <c r="O90" i="4"/>
  <c r="R67" i="2"/>
  <c r="R35" i="2"/>
  <c r="R91" i="1"/>
  <c r="R147" i="28"/>
  <c r="R136" i="1"/>
  <c r="O136" i="1"/>
  <c r="R35" i="1"/>
  <c r="R42" i="1"/>
  <c r="O42" i="1"/>
  <c r="P42" i="1" s="1"/>
  <c r="Q42" i="1" s="1"/>
  <c r="R142" i="28"/>
  <c r="R130" i="1"/>
  <c r="R108" i="1"/>
  <c r="R84" i="28"/>
  <c r="AU60" i="30"/>
  <c r="R128" i="30"/>
  <c r="R61" i="30"/>
  <c r="O61" i="30"/>
  <c r="R141" i="29"/>
  <c r="R105" i="30"/>
  <c r="O105" i="30"/>
  <c r="P105" i="30" s="1"/>
  <c r="Q105" i="30" s="1"/>
  <c r="S105" i="30" s="1"/>
  <c r="U105" i="30" s="1"/>
  <c r="AT105" i="30" s="1"/>
  <c r="AX105" i="30" s="1"/>
  <c r="R33" i="15"/>
  <c r="R67" i="15"/>
  <c r="R37" i="30"/>
  <c r="R43" i="15"/>
  <c r="O43" i="15"/>
  <c r="P43" i="15" s="1"/>
  <c r="Q43" i="15" s="1"/>
  <c r="S43" i="15" s="1"/>
  <c r="U43" i="15" s="1"/>
  <c r="AQ43" i="15" s="1"/>
  <c r="AU43" i="15" s="1"/>
  <c r="R28" i="30"/>
  <c r="R146" i="29"/>
  <c r="R62" i="15"/>
  <c r="R82" i="29"/>
  <c r="O89" i="33"/>
  <c r="R89" i="33"/>
  <c r="R68" i="33"/>
  <c r="R47" i="29"/>
  <c r="R50" i="29"/>
  <c r="R53" i="33"/>
  <c r="S105" i="15"/>
  <c r="U105" i="15" s="1"/>
  <c r="AT105" i="15" s="1"/>
  <c r="R67" i="29"/>
  <c r="R138" i="15"/>
  <c r="R42" i="33"/>
  <c r="O42" i="33"/>
  <c r="P42" i="33" s="1"/>
  <c r="Q42" i="33" s="1"/>
  <c r="S42" i="33" s="1"/>
  <c r="U42" i="33" s="1"/>
  <c r="AQ42" i="33" s="1"/>
  <c r="R79" i="33"/>
  <c r="R122" i="31"/>
  <c r="O122" i="31"/>
  <c r="P122" i="31" s="1"/>
  <c r="Q122" i="31" s="1"/>
  <c r="S122" i="31" s="1"/>
  <c r="U122" i="31" s="1"/>
  <c r="AT122" i="31" s="1"/>
  <c r="BA122" i="31" s="1"/>
  <c r="R124" i="31"/>
  <c r="R76" i="20"/>
  <c r="R82" i="20"/>
  <c r="R108" i="19"/>
  <c r="AX105" i="31"/>
  <c r="R75" i="19"/>
  <c r="R123" i="19"/>
  <c r="O123" i="19"/>
  <c r="P123" i="19" s="1"/>
  <c r="Q123" i="19" s="1"/>
  <c r="S123" i="19" s="1"/>
  <c r="U123" i="19" s="1"/>
  <c r="AT123" i="19" s="1"/>
  <c r="R44" i="18"/>
  <c r="R141" i="19"/>
  <c r="R37" i="19"/>
  <c r="R63" i="18"/>
  <c r="R132" i="18"/>
  <c r="R49" i="18"/>
  <c r="R129" i="18"/>
  <c r="R144" i="17"/>
  <c r="R98" i="18"/>
  <c r="R143" i="18"/>
  <c r="R146" i="18"/>
  <c r="R110" i="16"/>
  <c r="R144" i="16"/>
  <c r="R30" i="16"/>
  <c r="O122" i="16"/>
  <c r="P122" i="16" s="1"/>
  <c r="Q122" i="16" s="1"/>
  <c r="R122" i="16"/>
  <c r="R139" i="16"/>
  <c r="R69" i="17"/>
  <c r="R35" i="17"/>
  <c r="R65" i="14"/>
  <c r="R121" i="17"/>
  <c r="O121" i="17"/>
  <c r="P121" i="17" s="1"/>
  <c r="Q121" i="17" s="1"/>
  <c r="R78" i="13"/>
  <c r="R132" i="13"/>
  <c r="R46" i="13"/>
  <c r="R62" i="13"/>
  <c r="R30" i="14"/>
  <c r="R37" i="13"/>
  <c r="R131" i="10"/>
  <c r="R65" i="10"/>
  <c r="R32" i="12"/>
  <c r="S89" i="12"/>
  <c r="U89" i="12" s="1"/>
  <c r="AJ89" i="12" s="1"/>
  <c r="AN89" i="12" s="1"/>
  <c r="R100" i="11"/>
  <c r="R112" i="10"/>
  <c r="R48" i="10"/>
  <c r="O123" i="9"/>
  <c r="P123" i="9" s="1"/>
  <c r="Q123" i="9" s="1"/>
  <c r="S123" i="9" s="1"/>
  <c r="U123" i="9" s="1"/>
  <c r="AT123" i="9" s="1"/>
  <c r="BA123" i="9" s="1"/>
  <c r="R123" i="9"/>
  <c r="R61" i="11"/>
  <c r="R125" i="9"/>
  <c r="R37" i="9"/>
  <c r="R59" i="11"/>
  <c r="O136" i="8"/>
  <c r="R136" i="8"/>
  <c r="R35" i="11"/>
  <c r="R142" i="7"/>
  <c r="R77" i="8"/>
  <c r="R132" i="8"/>
  <c r="R140" i="7"/>
  <c r="R26" i="8"/>
  <c r="O26" i="8"/>
  <c r="P26" i="8" s="1"/>
  <c r="Q26" i="8" s="1"/>
  <c r="R60" i="7"/>
  <c r="R47" i="5"/>
  <c r="R77" i="5"/>
  <c r="R141" i="4"/>
  <c r="R93" i="5"/>
  <c r="R116" i="6"/>
  <c r="R147" i="5"/>
  <c r="R123" i="5"/>
  <c r="R93" i="4"/>
  <c r="R37" i="7"/>
  <c r="R35" i="7"/>
  <c r="R59" i="6"/>
  <c r="R126" i="4"/>
  <c r="S73" i="6"/>
  <c r="U73" i="6" s="1"/>
  <c r="AQ73" i="6" s="1"/>
  <c r="R82" i="3"/>
  <c r="R97" i="7"/>
  <c r="R131" i="4"/>
  <c r="R92" i="3"/>
  <c r="R98" i="3"/>
  <c r="R110" i="3"/>
  <c r="R140" i="2"/>
  <c r="R121" i="2"/>
  <c r="O121" i="2"/>
  <c r="R48" i="3"/>
  <c r="R64" i="3"/>
  <c r="R44" i="2"/>
  <c r="R106" i="3"/>
  <c r="O106" i="3"/>
  <c r="P106" i="3" s="1"/>
  <c r="Q106" i="3" s="1"/>
  <c r="O136" i="28"/>
  <c r="R136" i="28"/>
  <c r="R131" i="1"/>
  <c r="R143" i="1"/>
  <c r="R90" i="2"/>
  <c r="O90" i="2"/>
  <c r="P90" i="2" s="1"/>
  <c r="Q90" i="2" s="1"/>
  <c r="S90" i="2" s="1"/>
  <c r="U90" i="2" s="1"/>
  <c r="AJ90" i="2" s="1"/>
  <c r="AN90" i="2" s="1"/>
  <c r="R32" i="28"/>
  <c r="R46" i="30"/>
  <c r="R97" i="30"/>
  <c r="S59" i="1"/>
  <c r="U59" i="1" s="1"/>
  <c r="AQ59" i="1" s="1"/>
  <c r="AU59" i="1" s="1"/>
  <c r="R48" i="30"/>
  <c r="R138" i="30"/>
  <c r="R112" i="28"/>
  <c r="R77" i="28"/>
  <c r="R116" i="30"/>
  <c r="S42" i="30"/>
  <c r="U42" i="30" s="1"/>
  <c r="AQ42" i="30" s="1"/>
  <c r="AU42" i="30" s="1"/>
  <c r="O27" i="30"/>
  <c r="P27" i="30" s="1"/>
  <c r="Q27" i="30" s="1"/>
  <c r="R27" i="30"/>
  <c r="R110" i="29"/>
  <c r="R75" i="15"/>
  <c r="R84" i="30"/>
  <c r="R37" i="15"/>
  <c r="R112" i="15"/>
  <c r="R44" i="29"/>
  <c r="R96" i="29"/>
  <c r="R73" i="33"/>
  <c r="O73" i="33"/>
  <c r="P73" i="33" s="1"/>
  <c r="Q73" i="33" s="1"/>
  <c r="R76" i="33"/>
  <c r="R140" i="33"/>
  <c r="R89" i="18"/>
  <c r="O89" i="18"/>
  <c r="R94" i="17"/>
  <c r="AX106" i="14"/>
  <c r="R81" i="14"/>
  <c r="R100" i="14"/>
  <c r="R73" i="16"/>
  <c r="O73" i="16"/>
  <c r="P73" i="16" s="1"/>
  <c r="Q73" i="16" s="1"/>
  <c r="R136" i="16"/>
  <c r="O136" i="16"/>
  <c r="P136" i="16" s="1"/>
  <c r="Q136" i="16" s="1"/>
  <c r="S136" i="16" s="1"/>
  <c r="U136" i="16" s="1"/>
  <c r="AT136" i="16" s="1"/>
  <c r="AX136" i="16" s="1"/>
  <c r="R121" i="14"/>
  <c r="O121" i="14"/>
  <c r="R132" i="17"/>
  <c r="R61" i="14"/>
  <c r="R94" i="13"/>
  <c r="R43" i="13"/>
  <c r="O43" i="13"/>
  <c r="P43" i="13" s="1"/>
  <c r="Q43" i="13" s="1"/>
  <c r="R52" i="14"/>
  <c r="R112" i="12"/>
  <c r="R127" i="12"/>
  <c r="R30" i="13"/>
  <c r="R144" i="10"/>
  <c r="R143" i="12"/>
  <c r="R126" i="10"/>
  <c r="R66" i="10"/>
  <c r="AU73" i="11"/>
  <c r="R97" i="11"/>
  <c r="S90" i="12"/>
  <c r="U90" i="12" s="1"/>
  <c r="AJ90" i="12" s="1"/>
  <c r="AN90" i="12" s="1"/>
  <c r="R96" i="11"/>
  <c r="R78" i="10"/>
  <c r="R122" i="11"/>
  <c r="R98" i="9"/>
  <c r="R105" i="10"/>
  <c r="O105" i="10"/>
  <c r="P105" i="10" s="1"/>
  <c r="Q105" i="10" s="1"/>
  <c r="S105" i="10" s="1"/>
  <c r="U105" i="10" s="1"/>
  <c r="AT105" i="10" s="1"/>
  <c r="AX105" i="10" s="1"/>
  <c r="O58" i="11"/>
  <c r="P58" i="11" s="1"/>
  <c r="Q58" i="11" s="1"/>
  <c r="R58" i="11"/>
  <c r="R109" i="10"/>
  <c r="R78" i="9"/>
  <c r="R109" i="9"/>
  <c r="R94" i="9"/>
  <c r="R29" i="9"/>
  <c r="R81" i="8"/>
  <c r="R63" i="8"/>
  <c r="R126" i="7"/>
  <c r="R37" i="8"/>
  <c r="R65" i="7"/>
  <c r="R47" i="7"/>
  <c r="R53" i="6"/>
  <c r="R81" i="7"/>
  <c r="R80" i="7"/>
  <c r="R66" i="7"/>
  <c r="R74" i="5"/>
  <c r="R146" i="5"/>
  <c r="R44" i="5"/>
  <c r="R80" i="5"/>
  <c r="R76" i="5"/>
  <c r="R35" i="5"/>
  <c r="R139" i="4"/>
  <c r="R143" i="3"/>
  <c r="R129" i="4"/>
  <c r="R28" i="6"/>
  <c r="O28" i="6"/>
  <c r="P28" i="6" s="1"/>
  <c r="Q28" i="6" s="1"/>
  <c r="S28" i="6" s="1"/>
  <c r="U28" i="6" s="1"/>
  <c r="AQ28" i="6" s="1"/>
  <c r="AU28" i="6" s="1"/>
  <c r="R37" i="6"/>
  <c r="R94" i="3"/>
  <c r="R76" i="2"/>
  <c r="R45" i="3"/>
  <c r="R125" i="2"/>
  <c r="R37" i="3"/>
  <c r="R63" i="2"/>
  <c r="R84" i="2"/>
  <c r="O28" i="2"/>
  <c r="P28" i="2" s="1"/>
  <c r="Q28" i="2" s="1"/>
  <c r="S28" i="2" s="1"/>
  <c r="U28" i="2" s="1"/>
  <c r="AQ28" i="2" s="1"/>
  <c r="AU28" i="2" s="1"/>
  <c r="R28" i="2"/>
  <c r="R114" i="1"/>
  <c r="O121" i="1"/>
  <c r="R121" i="1"/>
  <c r="R131" i="28"/>
  <c r="R31" i="1"/>
  <c r="R113" i="1"/>
  <c r="R74" i="1"/>
  <c r="O74" i="1"/>
  <c r="P74" i="1" s="1"/>
  <c r="Q74" i="1" s="1"/>
  <c r="S74" i="1" s="1"/>
  <c r="U74" i="1" s="1"/>
  <c r="AQ74" i="1" s="1"/>
  <c r="R97" i="2"/>
  <c r="R73" i="1"/>
  <c r="O73" i="1"/>
  <c r="P73" i="1" s="1"/>
  <c r="Q73" i="1" s="1"/>
  <c r="R98" i="30"/>
  <c r="R143" i="30"/>
  <c r="R43" i="30"/>
  <c r="O43" i="30"/>
  <c r="R130" i="30"/>
  <c r="R52" i="30"/>
  <c r="O137" i="15"/>
  <c r="P137" i="15" s="1"/>
  <c r="Q137" i="15" s="1"/>
  <c r="S137" i="15" s="1"/>
  <c r="U137" i="15" s="1"/>
  <c r="AT137" i="15" s="1"/>
  <c r="AX137" i="15" s="1"/>
  <c r="R137" i="15"/>
  <c r="R32" i="30"/>
  <c r="R63" i="15"/>
  <c r="R96" i="15"/>
  <c r="R142" i="29"/>
  <c r="R108" i="15"/>
  <c r="R78" i="29"/>
  <c r="R51" i="33"/>
  <c r="R30" i="29"/>
  <c r="R97" i="29"/>
  <c r="R37" i="29"/>
  <c r="R67" i="33"/>
  <c r="R63" i="29"/>
  <c r="R132" i="33"/>
  <c r="R137" i="33"/>
  <c r="O137" i="33"/>
  <c r="R113" i="19"/>
  <c r="R27" i="31"/>
  <c r="O27" i="31"/>
  <c r="P27" i="31" s="1"/>
  <c r="Q27" i="31" s="1"/>
  <c r="S27" i="31" s="1"/>
  <c r="U27" i="31" s="1"/>
  <c r="AQ27" i="31" s="1"/>
  <c r="AU27" i="31" s="1"/>
  <c r="R52" i="19"/>
  <c r="R77" i="18"/>
  <c r="R58" i="31"/>
  <c r="O58" i="31"/>
  <c r="P58" i="31" s="1"/>
  <c r="Q58" i="31" s="1"/>
  <c r="R145" i="19"/>
  <c r="R124" i="18"/>
  <c r="R43" i="18"/>
  <c r="O43" i="18"/>
  <c r="P43" i="18" s="1"/>
  <c r="Q43" i="18" s="1"/>
  <c r="R83" i="18"/>
  <c r="R73" i="17"/>
  <c r="O73" i="17"/>
  <c r="R140" i="18"/>
  <c r="R114" i="17"/>
  <c r="R127" i="16"/>
  <c r="R147" i="16"/>
  <c r="R62" i="17"/>
  <c r="R28" i="17"/>
  <c r="O28" i="17"/>
  <c r="P28" i="17" s="1"/>
  <c r="Q28" i="17" s="1"/>
  <c r="R147" i="14"/>
  <c r="R45" i="14"/>
  <c r="R126" i="17"/>
  <c r="R51" i="14"/>
  <c r="R53" i="14"/>
  <c r="R124" i="13"/>
  <c r="R140" i="13"/>
  <c r="R116" i="12"/>
  <c r="R77" i="12"/>
  <c r="R34" i="14"/>
  <c r="R80" i="12"/>
  <c r="R69" i="13"/>
  <c r="R69" i="14"/>
  <c r="R80" i="10"/>
  <c r="R35" i="10"/>
  <c r="R36" i="12"/>
  <c r="R93" i="11"/>
  <c r="R65" i="9"/>
  <c r="R111" i="10"/>
  <c r="R116" i="10"/>
  <c r="R139" i="9"/>
  <c r="R65" i="11"/>
  <c r="R115" i="11"/>
  <c r="R116" i="9"/>
  <c r="R93" i="9"/>
  <c r="R76" i="9"/>
  <c r="R26" i="11"/>
  <c r="O26" i="11"/>
  <c r="R28" i="11"/>
  <c r="R147" i="8"/>
  <c r="R125" i="7"/>
  <c r="R112" i="7"/>
  <c r="R44" i="7"/>
  <c r="R50" i="6"/>
  <c r="R92" i="6"/>
  <c r="AU73" i="6"/>
  <c r="R68" i="5"/>
  <c r="R112" i="5"/>
  <c r="R67" i="5"/>
  <c r="R109" i="6"/>
  <c r="R58" i="5"/>
  <c r="O58" i="5"/>
  <c r="P58" i="5" s="1"/>
  <c r="Q58" i="5" s="1"/>
  <c r="R28" i="7"/>
  <c r="R66" i="4"/>
  <c r="R121" i="4"/>
  <c r="O121" i="4"/>
  <c r="R78" i="3"/>
  <c r="R96" i="7"/>
  <c r="R37" i="4"/>
  <c r="R126" i="2"/>
  <c r="R131" i="2"/>
  <c r="R109" i="2"/>
  <c r="R47" i="3"/>
  <c r="R114" i="3"/>
  <c r="R33" i="3"/>
  <c r="R91" i="28"/>
  <c r="R89" i="28"/>
  <c r="O89" i="28"/>
  <c r="P89" i="28" s="1"/>
  <c r="Q89" i="28" s="1"/>
  <c r="R109" i="1"/>
  <c r="R68" i="1"/>
  <c r="R125" i="28"/>
  <c r="R146" i="1"/>
  <c r="R47" i="1"/>
  <c r="R112" i="1"/>
  <c r="R145" i="1"/>
  <c r="R144" i="30"/>
  <c r="R75" i="28"/>
  <c r="O90" i="30"/>
  <c r="P90" i="30" s="1"/>
  <c r="Q90" i="30" s="1"/>
  <c r="S90" i="30" s="1"/>
  <c r="U90" i="30" s="1"/>
  <c r="AJ90" i="30" s="1"/>
  <c r="AN90" i="30" s="1"/>
  <c r="R90" i="30"/>
  <c r="R78" i="28"/>
  <c r="R53" i="30"/>
  <c r="R105" i="28"/>
  <c r="O105" i="28"/>
  <c r="P105" i="28" s="1"/>
  <c r="Q105" i="28" s="1"/>
  <c r="R132" i="29"/>
  <c r="R109" i="30"/>
  <c r="R132" i="15"/>
  <c r="O137" i="29"/>
  <c r="P137" i="29" s="1"/>
  <c r="Q137" i="29" s="1"/>
  <c r="S137" i="29" s="1"/>
  <c r="U137" i="29" s="1"/>
  <c r="AT137" i="29" s="1"/>
  <c r="AX137" i="29" s="1"/>
  <c r="R137" i="29"/>
  <c r="O44" i="15"/>
  <c r="P44" i="15" s="1"/>
  <c r="Q44" i="15" s="1"/>
  <c r="R44" i="15"/>
  <c r="R60" i="15"/>
  <c r="O60" i="15"/>
  <c r="P60" i="15" s="1"/>
  <c r="Q60" i="15" s="1"/>
  <c r="S60" i="15" s="1"/>
  <c r="U60" i="15" s="1"/>
  <c r="AQ60" i="15" s="1"/>
  <c r="AU60" i="15" s="1"/>
  <c r="R141" i="15"/>
  <c r="O45" i="15"/>
  <c r="R45" i="15"/>
  <c r="R42" i="29"/>
  <c r="O42" i="29"/>
  <c r="R126" i="33"/>
  <c r="S90" i="29"/>
  <c r="U90" i="29" s="1"/>
  <c r="AJ90" i="29" s="1"/>
  <c r="AN90" i="29" s="1"/>
  <c r="U58" i="29"/>
  <c r="AQ58" i="29" s="1"/>
  <c r="R114" i="20"/>
  <c r="R94" i="20"/>
  <c r="R143" i="31"/>
  <c r="R80" i="21"/>
  <c r="R141" i="20"/>
  <c r="R144" i="20"/>
  <c r="R80" i="20"/>
  <c r="R113" i="31"/>
  <c r="R111" i="19"/>
  <c r="U89" i="20"/>
  <c r="AJ89" i="20" s="1"/>
  <c r="AN89" i="20" s="1"/>
  <c r="R106" i="31"/>
  <c r="O106" i="31"/>
  <c r="R46" i="19"/>
  <c r="R81" i="18"/>
  <c r="O26" i="19"/>
  <c r="R26" i="19"/>
  <c r="R59" i="31"/>
  <c r="O59" i="31"/>
  <c r="P59" i="31" s="1"/>
  <c r="Q59" i="31" s="1"/>
  <c r="S59" i="31" s="1"/>
  <c r="U59" i="31" s="1"/>
  <c r="AQ59" i="31" s="1"/>
  <c r="AU59" i="31" s="1"/>
  <c r="R99" i="18"/>
  <c r="R75" i="17"/>
  <c r="R95" i="14"/>
  <c r="R34" i="16"/>
  <c r="R33" i="16"/>
  <c r="R93" i="14"/>
  <c r="R80" i="14"/>
  <c r="R129" i="14"/>
  <c r="R36" i="16"/>
  <c r="R59" i="17"/>
  <c r="O59" i="17"/>
  <c r="P59" i="17" s="1"/>
  <c r="Q59" i="17" s="1"/>
  <c r="S59" i="17" s="1"/>
  <c r="U59" i="17" s="1"/>
  <c r="AQ59" i="17" s="1"/>
  <c r="AU59" i="17" s="1"/>
  <c r="R124" i="17"/>
  <c r="R42" i="14"/>
  <c r="O42" i="14"/>
  <c r="R125" i="13"/>
  <c r="R53" i="16"/>
  <c r="R50" i="14"/>
  <c r="R115" i="13"/>
  <c r="R122" i="12"/>
  <c r="O122" i="12"/>
  <c r="R34" i="13"/>
  <c r="U121" i="18"/>
  <c r="AT121" i="18" s="1"/>
  <c r="BA121" i="18" s="1"/>
  <c r="U58" i="12"/>
  <c r="AQ58" i="12" s="1"/>
  <c r="AU58" i="12" s="1"/>
  <c r="R124" i="10"/>
  <c r="R36" i="10"/>
  <c r="O121" i="11"/>
  <c r="P121" i="11" s="1"/>
  <c r="Q121" i="11" s="1"/>
  <c r="R121" i="11"/>
  <c r="R90" i="11"/>
  <c r="O28" i="9"/>
  <c r="P28" i="9" s="1"/>
  <c r="Q28" i="9" s="1"/>
  <c r="R28" i="9"/>
  <c r="R83" i="9"/>
  <c r="R106" i="10"/>
  <c r="O106" i="10"/>
  <c r="O91" i="10"/>
  <c r="P91" i="10" s="1"/>
  <c r="Q91" i="10" s="1"/>
  <c r="R91" i="10"/>
  <c r="U105" i="9"/>
  <c r="AT105" i="9" s="1"/>
  <c r="AX105" i="9" s="1"/>
  <c r="R34" i="9"/>
  <c r="AU74" i="10"/>
  <c r="R115" i="9"/>
  <c r="O90" i="8"/>
  <c r="P90" i="8" s="1"/>
  <c r="Q90" i="8" s="1"/>
  <c r="R90" i="8"/>
  <c r="R29" i="11"/>
  <c r="R139" i="8"/>
  <c r="U26" i="9"/>
  <c r="AQ26" i="9" s="1"/>
  <c r="AU26" i="9" s="1"/>
  <c r="R114" i="7"/>
  <c r="O121" i="8"/>
  <c r="P121" i="8" s="1"/>
  <c r="Q121" i="8" s="1"/>
  <c r="R121" i="8"/>
  <c r="U122" i="7"/>
  <c r="AT122" i="7" s="1"/>
  <c r="R30" i="8"/>
  <c r="R45" i="7"/>
  <c r="R76" i="6"/>
  <c r="O76" i="6"/>
  <c r="R52" i="7"/>
  <c r="R62" i="6"/>
  <c r="R98" i="6"/>
  <c r="R142" i="5"/>
  <c r="R30" i="5"/>
  <c r="R84" i="5"/>
  <c r="R136" i="5"/>
  <c r="O136" i="5"/>
  <c r="P136" i="5" s="1"/>
  <c r="Q136" i="5" s="1"/>
  <c r="R31" i="5"/>
  <c r="R78" i="6"/>
  <c r="O73" i="4"/>
  <c r="R73" i="4"/>
  <c r="R114" i="4"/>
  <c r="R147" i="3"/>
  <c r="R61" i="4"/>
  <c r="R82" i="4"/>
  <c r="R95" i="7"/>
  <c r="R132" i="4"/>
  <c r="R138" i="3"/>
  <c r="R32" i="6"/>
  <c r="R35" i="6"/>
  <c r="R81" i="4"/>
  <c r="R95" i="3"/>
  <c r="R46" i="2"/>
  <c r="R66" i="3"/>
  <c r="R83" i="3"/>
  <c r="R35" i="3"/>
  <c r="O106" i="4"/>
  <c r="R116" i="2"/>
  <c r="R44" i="3"/>
  <c r="O44" i="3"/>
  <c r="P44" i="3" s="1"/>
  <c r="Q44" i="3" s="1"/>
  <c r="S44" i="3" s="1"/>
  <c r="U44" i="3" s="1"/>
  <c r="AQ44" i="3" s="1"/>
  <c r="AU44" i="3" s="1"/>
  <c r="R81" i="2"/>
  <c r="R129" i="1"/>
  <c r="R29" i="2"/>
  <c r="R32" i="2"/>
  <c r="R110" i="1"/>
  <c r="R106" i="1"/>
  <c r="O106" i="1"/>
  <c r="P106" i="1" s="1"/>
  <c r="Q106" i="1" s="1"/>
  <c r="R93" i="2"/>
  <c r="R44" i="1"/>
  <c r="U42" i="3"/>
  <c r="AQ42" i="3" s="1"/>
  <c r="R77" i="1"/>
  <c r="R83" i="30"/>
  <c r="R69" i="28"/>
  <c r="R116" i="28"/>
  <c r="R37" i="28"/>
  <c r="R115" i="15"/>
  <c r="R144" i="29"/>
  <c r="AU58" i="15"/>
  <c r="R142" i="15"/>
  <c r="R53" i="15"/>
  <c r="R94" i="15"/>
  <c r="AX105" i="15"/>
  <c r="R98" i="29"/>
  <c r="R26" i="29"/>
  <c r="O26" i="29"/>
  <c r="P26" i="29" s="1"/>
  <c r="Q26" i="29" s="1"/>
  <c r="R63" i="33"/>
  <c r="R49" i="29"/>
  <c r="R65" i="29"/>
  <c r="O28" i="33"/>
  <c r="R30" i="20"/>
  <c r="R53" i="20"/>
  <c r="R112" i="19"/>
  <c r="R79" i="20"/>
  <c r="R127" i="19"/>
  <c r="R93" i="19"/>
  <c r="R126" i="19"/>
  <c r="R96" i="19"/>
  <c r="R64" i="31"/>
  <c r="R49" i="19"/>
  <c r="R146" i="19"/>
  <c r="R138" i="19"/>
  <c r="R100" i="18"/>
  <c r="R79" i="18"/>
  <c r="S58" i="19"/>
  <c r="U58" i="19" s="1"/>
  <c r="AQ58" i="19" s="1"/>
  <c r="AU58" i="19" s="1"/>
  <c r="R81" i="17"/>
  <c r="R144" i="18"/>
  <c r="R110" i="17"/>
  <c r="R107" i="14"/>
  <c r="O107" i="14"/>
  <c r="P107" i="14" s="1"/>
  <c r="Q107" i="14" s="1"/>
  <c r="R130" i="16"/>
  <c r="R140" i="16"/>
  <c r="R29" i="17"/>
  <c r="O29" i="17"/>
  <c r="R143" i="13"/>
  <c r="R67" i="14"/>
  <c r="R100" i="13"/>
  <c r="R144" i="13"/>
  <c r="R146" i="10"/>
  <c r="R94" i="12"/>
  <c r="R28" i="14"/>
  <c r="O28" i="14"/>
  <c r="P28" i="14" s="1"/>
  <c r="Q28" i="14" s="1"/>
  <c r="S28" i="14" s="1"/>
  <c r="U28" i="14" s="1"/>
  <c r="AQ28" i="14" s="1"/>
  <c r="AU28" i="14" s="1"/>
  <c r="O27" i="14"/>
  <c r="P27" i="14" s="1"/>
  <c r="Q27" i="14" s="1"/>
  <c r="S27" i="14" s="1"/>
  <c r="U27" i="14" s="1"/>
  <c r="AQ27" i="14" s="1"/>
  <c r="R27" i="14"/>
  <c r="R52" i="13"/>
  <c r="O107" i="11"/>
  <c r="P107" i="11" s="1"/>
  <c r="Q107" i="11" s="1"/>
  <c r="R107" i="11"/>
  <c r="R132" i="10"/>
  <c r="O90" i="13"/>
  <c r="P90" i="13" s="1"/>
  <c r="Q90" i="13" s="1"/>
  <c r="S90" i="13" s="1"/>
  <c r="U90" i="13" s="1"/>
  <c r="AJ90" i="13" s="1"/>
  <c r="R31" i="10"/>
  <c r="R82" i="11"/>
  <c r="R108" i="11"/>
  <c r="R29" i="12"/>
  <c r="R33" i="10"/>
  <c r="R84" i="11"/>
  <c r="R48" i="9"/>
  <c r="R110" i="10"/>
  <c r="R69" i="11"/>
  <c r="R145" i="9"/>
  <c r="R137" i="9"/>
  <c r="R65" i="8"/>
  <c r="R32" i="11"/>
  <c r="R145" i="7"/>
  <c r="R142" i="8"/>
  <c r="R53" i="7"/>
  <c r="R59" i="7"/>
  <c r="O59" i="7"/>
  <c r="R49" i="6"/>
  <c r="R64" i="5"/>
  <c r="R63" i="5"/>
  <c r="R145" i="5"/>
  <c r="R59" i="5"/>
  <c r="O59" i="5"/>
  <c r="P59" i="5" s="1"/>
  <c r="Q59" i="5" s="1"/>
  <c r="S59" i="5" s="1"/>
  <c r="U59" i="5" s="1"/>
  <c r="AQ59" i="5" s="1"/>
  <c r="AU59" i="5" s="1"/>
  <c r="R137" i="5"/>
  <c r="O137" i="5"/>
  <c r="P137" i="5" s="1"/>
  <c r="Q137" i="5" s="1"/>
  <c r="R49" i="5"/>
  <c r="R113" i="6"/>
  <c r="R131" i="5"/>
  <c r="O75" i="6"/>
  <c r="P75" i="6" s="1"/>
  <c r="Q75" i="6" s="1"/>
  <c r="S75" i="6" s="1"/>
  <c r="U75" i="6" s="1"/>
  <c r="AQ75" i="6" s="1"/>
  <c r="AU75" i="6" s="1"/>
  <c r="R75" i="6"/>
  <c r="R32" i="7"/>
  <c r="R52" i="4"/>
  <c r="R51" i="4"/>
  <c r="R99" i="7"/>
  <c r="R130" i="3"/>
  <c r="U105" i="4"/>
  <c r="AT105" i="4" s="1"/>
  <c r="AX105" i="4" s="1"/>
  <c r="R43" i="2"/>
  <c r="O43" i="2"/>
  <c r="P43" i="2" s="1"/>
  <c r="Q43" i="2" s="1"/>
  <c r="R129" i="2"/>
  <c r="U89" i="4"/>
  <c r="AJ89" i="4" s="1"/>
  <c r="AN89" i="4" s="1"/>
  <c r="R26" i="3"/>
  <c r="O26" i="3"/>
  <c r="P26" i="3" s="1"/>
  <c r="Q26" i="3" s="1"/>
  <c r="R107" i="3"/>
  <c r="O107" i="3"/>
  <c r="P107" i="3" s="1"/>
  <c r="Q107" i="3" s="1"/>
  <c r="R73" i="2"/>
  <c r="O73" i="2"/>
  <c r="P73" i="2" s="1"/>
  <c r="Q73" i="2" s="1"/>
  <c r="S73" i="2" s="1"/>
  <c r="U73" i="2" s="1"/>
  <c r="AQ73" i="2" s="1"/>
  <c r="AU73" i="2" s="1"/>
  <c r="R62" i="1"/>
  <c r="R143" i="28"/>
  <c r="R123" i="1"/>
  <c r="R139" i="28"/>
  <c r="R96" i="1"/>
  <c r="R64" i="1"/>
  <c r="R100" i="2"/>
  <c r="R98" i="2"/>
  <c r="R142" i="1"/>
  <c r="AU74" i="1"/>
  <c r="R141" i="1"/>
  <c r="O58" i="28"/>
  <c r="R58" i="28"/>
  <c r="R69" i="30"/>
  <c r="R96" i="30"/>
  <c r="R94" i="30"/>
  <c r="R77" i="30"/>
  <c r="R29" i="28"/>
  <c r="R113" i="30"/>
  <c r="R28" i="15"/>
  <c r="R124" i="15"/>
  <c r="R129" i="15"/>
  <c r="R33" i="30"/>
  <c r="R35" i="30"/>
  <c r="R46" i="15"/>
  <c r="R82" i="15"/>
  <c r="R145" i="15"/>
  <c r="R108" i="29"/>
  <c r="AU58" i="29"/>
  <c r="R34" i="29"/>
  <c r="R124" i="33"/>
  <c r="R52" i="33"/>
  <c r="R143" i="33"/>
  <c r="R27" i="18"/>
  <c r="O27" i="18"/>
  <c r="R47" i="17"/>
  <c r="R77" i="17"/>
  <c r="O59" i="18"/>
  <c r="P59" i="18" s="1"/>
  <c r="Q59" i="18" s="1"/>
  <c r="S59" i="18" s="1"/>
  <c r="U59" i="18" s="1"/>
  <c r="AQ59" i="18" s="1"/>
  <c r="AU59" i="18" s="1"/>
  <c r="R146" i="14"/>
  <c r="R99" i="16"/>
  <c r="R138" i="14"/>
  <c r="R137" i="16"/>
  <c r="O137" i="16"/>
  <c r="P137" i="16" s="1"/>
  <c r="Q137" i="16" s="1"/>
  <c r="S137" i="16" s="1"/>
  <c r="U137" i="16" s="1"/>
  <c r="AT137" i="16" s="1"/>
  <c r="AX137" i="16" s="1"/>
  <c r="R63" i="17"/>
  <c r="R136" i="14"/>
  <c r="O136" i="14"/>
  <c r="P136" i="14" s="1"/>
  <c r="Q136" i="14" s="1"/>
  <c r="O122" i="17"/>
  <c r="P122" i="17" s="1"/>
  <c r="Q122" i="17" s="1"/>
  <c r="S122" i="17" s="1"/>
  <c r="U122" i="17" s="1"/>
  <c r="AT122" i="17" s="1"/>
  <c r="BA122" i="17" s="1"/>
  <c r="R122" i="17"/>
  <c r="R139" i="13"/>
  <c r="R116" i="13"/>
  <c r="R60" i="14"/>
  <c r="O60" i="14"/>
  <c r="P60" i="14" s="1"/>
  <c r="Q60" i="14" s="1"/>
  <c r="R81" i="13"/>
  <c r="R111" i="13"/>
  <c r="O105" i="12"/>
  <c r="P105" i="12" s="1"/>
  <c r="Q105" i="12" s="1"/>
  <c r="R105" i="12"/>
  <c r="R145" i="10"/>
  <c r="R147" i="12"/>
  <c r="O122" i="10"/>
  <c r="P122" i="10" s="1"/>
  <c r="Q122" i="10" s="1"/>
  <c r="S122" i="10" s="1"/>
  <c r="U122" i="10" s="1"/>
  <c r="AT122" i="10" s="1"/>
  <c r="R122" i="10"/>
  <c r="R32" i="10"/>
  <c r="R98" i="10"/>
  <c r="R75" i="10"/>
  <c r="O75" i="10"/>
  <c r="R77" i="10"/>
  <c r="R79" i="9"/>
  <c r="R147" i="9"/>
  <c r="R45" i="9"/>
  <c r="R52" i="10"/>
  <c r="R128" i="9"/>
  <c r="R47" i="11"/>
  <c r="R84" i="9"/>
  <c r="R111" i="9"/>
  <c r="R49" i="9"/>
  <c r="U59" i="9"/>
  <c r="AQ59" i="9" s="1"/>
  <c r="AU59" i="9" s="1"/>
  <c r="R33" i="11"/>
  <c r="R100" i="8"/>
  <c r="R140" i="8"/>
  <c r="R34" i="8"/>
  <c r="R60" i="6"/>
  <c r="AU42" i="8"/>
  <c r="R50" i="7"/>
  <c r="R46" i="6"/>
  <c r="R83" i="6"/>
  <c r="R94" i="5"/>
  <c r="R46" i="5"/>
  <c r="R110" i="6"/>
  <c r="R80" i="4"/>
  <c r="R124" i="4"/>
  <c r="R36" i="4"/>
  <c r="R123" i="3"/>
  <c r="R42" i="4"/>
  <c r="O42" i="4"/>
  <c r="P42" i="4" s="1"/>
  <c r="Q42" i="4" s="1"/>
  <c r="R78" i="4"/>
  <c r="O90" i="7"/>
  <c r="P90" i="7" s="1"/>
  <c r="Q90" i="7" s="1"/>
  <c r="S90" i="7" s="1"/>
  <c r="U90" i="7" s="1"/>
  <c r="AJ90" i="7" s="1"/>
  <c r="AN90" i="7" s="1"/>
  <c r="R90" i="7"/>
  <c r="R130" i="4"/>
  <c r="R36" i="6"/>
  <c r="R26" i="4"/>
  <c r="O26" i="4"/>
  <c r="P26" i="4" s="1"/>
  <c r="Q26" i="4" s="1"/>
  <c r="S26" i="4" s="1"/>
  <c r="U26" i="4" s="1"/>
  <c r="AQ26" i="4" s="1"/>
  <c r="AU26" i="4" s="1"/>
  <c r="O89" i="3"/>
  <c r="P89" i="3" s="1"/>
  <c r="Q89" i="3" s="1"/>
  <c r="S89" i="3" s="1"/>
  <c r="U89" i="3" s="1"/>
  <c r="AJ89" i="3" s="1"/>
  <c r="AN89" i="3" s="1"/>
  <c r="R89" i="3"/>
  <c r="R52" i="3"/>
  <c r="R62" i="3"/>
  <c r="R114" i="2"/>
  <c r="R31" i="3"/>
  <c r="R61" i="2"/>
  <c r="R67" i="3"/>
  <c r="R30" i="3"/>
  <c r="R145" i="2"/>
  <c r="R107" i="1"/>
  <c r="O107" i="1"/>
  <c r="P107" i="1" s="1"/>
  <c r="Q107" i="1" s="1"/>
  <c r="R33" i="2"/>
  <c r="R36" i="2"/>
  <c r="R97" i="28"/>
  <c r="R97" i="1"/>
  <c r="R89" i="1"/>
  <c r="O89" i="1"/>
  <c r="P89" i="1" s="1"/>
  <c r="Q89" i="1" s="1"/>
  <c r="S89" i="1" s="1"/>
  <c r="U89" i="1" s="1"/>
  <c r="AJ89" i="1" s="1"/>
  <c r="AN89" i="1" s="1"/>
  <c r="R91" i="2"/>
  <c r="R30" i="1"/>
  <c r="R94" i="1"/>
  <c r="R132" i="1"/>
  <c r="R81" i="28"/>
  <c r="R79" i="30"/>
  <c r="R66" i="30"/>
  <c r="R123" i="30"/>
  <c r="R27" i="28"/>
  <c r="O27" i="28"/>
  <c r="R109" i="28"/>
  <c r="R47" i="30"/>
  <c r="R111" i="15"/>
  <c r="R124" i="29"/>
  <c r="R30" i="30"/>
  <c r="R95" i="15"/>
  <c r="R125" i="29"/>
  <c r="R46" i="33"/>
  <c r="R81" i="33"/>
  <c r="R99" i="29"/>
  <c r="O27" i="15"/>
  <c r="P27" i="15" s="1"/>
  <c r="Q27" i="15" s="1"/>
  <c r="S27" i="15" s="1"/>
  <c r="U27" i="15" s="1"/>
  <c r="AQ27" i="15" s="1"/>
  <c r="AU27" i="15" s="1"/>
  <c r="R45" i="33"/>
  <c r="R62" i="29"/>
  <c r="R114" i="33"/>
  <c r="R75" i="33"/>
  <c r="R137" i="20"/>
  <c r="O137" i="20"/>
  <c r="R131" i="20"/>
  <c r="O123" i="31"/>
  <c r="P123" i="31" s="1"/>
  <c r="Q123" i="31" s="1"/>
  <c r="R123" i="31"/>
  <c r="R84" i="21"/>
  <c r="R128" i="31"/>
  <c r="R52" i="21"/>
  <c r="R129" i="31"/>
  <c r="R94" i="19"/>
  <c r="R83" i="20"/>
  <c r="O122" i="19"/>
  <c r="P122" i="19" s="1"/>
  <c r="Q122" i="19" s="1"/>
  <c r="R122" i="19"/>
  <c r="O73" i="19"/>
  <c r="R73" i="19"/>
  <c r="R80" i="19"/>
  <c r="R114" i="19"/>
  <c r="R90" i="31"/>
  <c r="O90" i="31"/>
  <c r="R109" i="19"/>
  <c r="R50" i="18"/>
  <c r="R37" i="18"/>
  <c r="R127" i="18"/>
  <c r="R68" i="31"/>
  <c r="R44" i="17"/>
  <c r="R137" i="18"/>
  <c r="O137" i="18"/>
  <c r="P137" i="18" s="1"/>
  <c r="Q137" i="18" s="1"/>
  <c r="S137" i="18" s="1"/>
  <c r="U137" i="18" s="1"/>
  <c r="AT137" i="18" s="1"/>
  <c r="AX137" i="18" s="1"/>
  <c r="R98" i="17"/>
  <c r="R89" i="16"/>
  <c r="O89" i="16"/>
  <c r="R74" i="14"/>
  <c r="O74" i="14"/>
  <c r="P74" i="14" s="1"/>
  <c r="Q74" i="14" s="1"/>
  <c r="S74" i="14" s="1"/>
  <c r="U74" i="14" s="1"/>
  <c r="AQ74" i="14" s="1"/>
  <c r="AU74" i="14" s="1"/>
  <c r="R130" i="14"/>
  <c r="O108" i="14"/>
  <c r="R108" i="14"/>
  <c r="R145" i="14"/>
  <c r="R84" i="14"/>
  <c r="R92" i="14"/>
  <c r="O92" i="14"/>
  <c r="R125" i="16"/>
  <c r="R33" i="17"/>
  <c r="R131" i="14"/>
  <c r="R50" i="16"/>
  <c r="AX121" i="13"/>
  <c r="R68" i="13"/>
  <c r="R68" i="14"/>
  <c r="O105" i="13"/>
  <c r="R105" i="13"/>
  <c r="R47" i="14"/>
  <c r="R63" i="14"/>
  <c r="R107" i="13"/>
  <c r="S89" i="13"/>
  <c r="U89" i="13" s="1"/>
  <c r="AJ89" i="13" s="1"/>
  <c r="AN89" i="13" s="1"/>
  <c r="R142" i="10"/>
  <c r="R66" i="13"/>
  <c r="R32" i="14"/>
  <c r="R31" i="14"/>
  <c r="R35" i="13"/>
  <c r="R59" i="12"/>
  <c r="O59" i="12"/>
  <c r="O28" i="10"/>
  <c r="R28" i="10"/>
  <c r="S121" i="12"/>
  <c r="U121" i="12" s="1"/>
  <c r="AT121" i="12" s="1"/>
  <c r="BA121" i="12" s="1"/>
  <c r="R69" i="10"/>
  <c r="R78" i="11"/>
  <c r="R27" i="10"/>
  <c r="O27" i="10"/>
  <c r="P27" i="10" s="1"/>
  <c r="Q27" i="10" s="1"/>
  <c r="R33" i="12"/>
  <c r="R115" i="10"/>
  <c r="R43" i="10"/>
  <c r="O43" i="10"/>
  <c r="P43" i="10" s="1"/>
  <c r="Q43" i="10" s="1"/>
  <c r="R89" i="9"/>
  <c r="O89" i="9"/>
  <c r="P89" i="9" s="1"/>
  <c r="Q89" i="9" s="1"/>
  <c r="S89" i="9" s="1"/>
  <c r="U89" i="9" s="1"/>
  <c r="AJ89" i="9" s="1"/>
  <c r="AN89" i="9" s="1"/>
  <c r="R44" i="11"/>
  <c r="O44" i="11"/>
  <c r="P44" i="11" s="1"/>
  <c r="Q44" i="11" s="1"/>
  <c r="S44" i="11" s="1"/>
  <c r="U44" i="11" s="1"/>
  <c r="AQ44" i="11" s="1"/>
  <c r="AU44" i="11" s="1"/>
  <c r="R81" i="9"/>
  <c r="O59" i="10"/>
  <c r="R141" i="9"/>
  <c r="R46" i="9"/>
  <c r="R61" i="8"/>
  <c r="R36" i="11"/>
  <c r="R128" i="8"/>
  <c r="R95" i="8"/>
  <c r="O105" i="7"/>
  <c r="R105" i="7"/>
  <c r="R127" i="7"/>
  <c r="R141" i="7"/>
  <c r="R126" i="8"/>
  <c r="R75" i="8"/>
  <c r="R90" i="6"/>
  <c r="O90" i="6"/>
  <c r="P90" i="6" s="1"/>
  <c r="Q90" i="6" s="1"/>
  <c r="R143" i="6"/>
  <c r="BA121" i="9"/>
  <c r="R47" i="6"/>
  <c r="R43" i="6"/>
  <c r="O43" i="6"/>
  <c r="P43" i="6" s="1"/>
  <c r="Q43" i="6" s="1"/>
  <c r="S43" i="6" s="1"/>
  <c r="U43" i="6" s="1"/>
  <c r="AQ43" i="6" s="1"/>
  <c r="AU43" i="6" s="1"/>
  <c r="BA122" i="6"/>
  <c r="P75" i="7"/>
  <c r="Q75" i="7" s="1"/>
  <c r="S75" i="7" s="1"/>
  <c r="U75" i="7" s="1"/>
  <c r="AQ75" i="7" s="1"/>
  <c r="AU75" i="7" s="1"/>
  <c r="O76" i="7"/>
  <c r="R125" i="5"/>
  <c r="R37" i="5"/>
  <c r="R141" i="5"/>
  <c r="R73" i="5"/>
  <c r="O73" i="5"/>
  <c r="P73" i="5" s="1"/>
  <c r="Q73" i="5" s="1"/>
  <c r="S73" i="5" s="1"/>
  <c r="U73" i="5" s="1"/>
  <c r="AQ73" i="5" s="1"/>
  <c r="O58" i="6"/>
  <c r="P58" i="6" s="1"/>
  <c r="Q58" i="6" s="1"/>
  <c r="S58" i="6" s="1"/>
  <c r="U58" i="6" s="1"/>
  <c r="AQ58" i="6" s="1"/>
  <c r="AU58" i="6" s="1"/>
  <c r="R58" i="6"/>
  <c r="R43" i="5"/>
  <c r="O43" i="5"/>
  <c r="P43" i="5" s="1"/>
  <c r="Q43" i="5" s="1"/>
  <c r="S43" i="5" s="1"/>
  <c r="U43" i="5" s="1"/>
  <c r="AQ43" i="5" s="1"/>
  <c r="AU43" i="5" s="1"/>
  <c r="R106" i="6"/>
  <c r="O106" i="6"/>
  <c r="P106" i="6" s="1"/>
  <c r="Q106" i="6" s="1"/>
  <c r="S106" i="6" s="1"/>
  <c r="U106" i="6" s="1"/>
  <c r="AT106" i="6" s="1"/>
  <c r="AX106" i="6" s="1"/>
  <c r="R121" i="5"/>
  <c r="O121" i="5"/>
  <c r="P121" i="5" s="1"/>
  <c r="Q121" i="5" s="1"/>
  <c r="R147" i="4"/>
  <c r="R143" i="4"/>
  <c r="R69" i="6"/>
  <c r="R36" i="7"/>
  <c r="R129" i="3"/>
  <c r="R136" i="3"/>
  <c r="O136" i="3"/>
  <c r="P136" i="3" s="1"/>
  <c r="Q136" i="3" s="1"/>
  <c r="O27" i="5"/>
  <c r="O91" i="7"/>
  <c r="P91" i="7" s="1"/>
  <c r="Q91" i="7" s="1"/>
  <c r="S91" i="7" s="1"/>
  <c r="U91" i="7" s="1"/>
  <c r="AJ91" i="7" s="1"/>
  <c r="AN91" i="7" s="1"/>
  <c r="R91" i="7"/>
  <c r="R29" i="6"/>
  <c r="O29" i="6"/>
  <c r="R36" i="3"/>
  <c r="R106" i="2"/>
  <c r="R51" i="2"/>
  <c r="R68" i="3"/>
  <c r="AU42" i="3"/>
  <c r="R105" i="2"/>
  <c r="O105" i="2"/>
  <c r="P105" i="2" s="1"/>
  <c r="Q105" i="2" s="1"/>
  <c r="R53" i="2"/>
  <c r="R111" i="3"/>
  <c r="R99" i="1"/>
  <c r="R98" i="1"/>
  <c r="R37" i="1"/>
  <c r="O121" i="30"/>
  <c r="P121" i="30" s="1"/>
  <c r="Q121" i="30" s="1"/>
  <c r="R121" i="30"/>
  <c r="R51" i="30"/>
  <c r="R82" i="30"/>
  <c r="AU59" i="15"/>
  <c r="O106" i="30"/>
  <c r="R106" i="30"/>
  <c r="R100" i="15"/>
  <c r="R36" i="30"/>
  <c r="R123" i="15"/>
  <c r="O123" i="15"/>
  <c r="P123" i="15" s="1"/>
  <c r="Q123" i="15" s="1"/>
  <c r="R128" i="29"/>
  <c r="R78" i="15"/>
  <c r="R29" i="15"/>
  <c r="R113" i="33"/>
  <c r="O91" i="29"/>
  <c r="P91" i="29" s="1"/>
  <c r="Q91" i="29" s="1"/>
  <c r="R91" i="29"/>
  <c r="R146" i="33"/>
  <c r="R60" i="33"/>
  <c r="S42" i="28"/>
  <c r="U42" i="28" s="1"/>
  <c r="AQ42" i="28" s="1"/>
  <c r="AU42" i="28" s="1"/>
  <c r="O92" i="29"/>
  <c r="R92" i="29"/>
  <c r="R36" i="29"/>
  <c r="AU42" i="33"/>
  <c r="R69" i="33"/>
  <c r="S73" i="29"/>
  <c r="U73" i="29" s="1"/>
  <c r="AQ73" i="29" s="1"/>
  <c r="AU73" i="29" s="1"/>
  <c r="P106" i="34" l="1"/>
  <c r="Q106" i="34" s="1"/>
  <c r="S106" i="34" s="1"/>
  <c r="U106" i="34" s="1"/>
  <c r="AT106" i="34" s="1"/>
  <c r="AX106" i="34" s="1"/>
  <c r="O107" i="34"/>
  <c r="P74" i="34"/>
  <c r="Q74" i="34" s="1"/>
  <c r="S74" i="34" s="1"/>
  <c r="U74" i="34" s="1"/>
  <c r="AQ74" i="34" s="1"/>
  <c r="AU74" i="34" s="1"/>
  <c r="O75" i="34"/>
  <c r="D114" i="34"/>
  <c r="E99" i="34"/>
  <c r="H98" i="34" s="1"/>
  <c r="I98" i="34" s="1"/>
  <c r="J98" i="34" s="1"/>
  <c r="P29" i="34"/>
  <c r="Q29" i="34" s="1"/>
  <c r="S29" i="34" s="1"/>
  <c r="U29" i="34" s="1"/>
  <c r="AQ29" i="34" s="1"/>
  <c r="AU29" i="34" s="1"/>
  <c r="P90" i="34"/>
  <c r="Q90" i="34" s="1"/>
  <c r="S90" i="34" s="1"/>
  <c r="U90" i="34" s="1"/>
  <c r="AJ90" i="34" s="1"/>
  <c r="AN90" i="34" s="1"/>
  <c r="O91" i="34"/>
  <c r="E122" i="34"/>
  <c r="H121" i="34" s="1"/>
  <c r="I121" i="34" s="1"/>
  <c r="J121" i="34" s="1"/>
  <c r="P121" i="34" s="1"/>
  <c r="D136" i="34"/>
  <c r="E137" i="34" s="1"/>
  <c r="H136" i="34" s="1"/>
  <c r="I136" i="34" s="1"/>
  <c r="J136" i="34" s="1"/>
  <c r="P136" i="34" s="1"/>
  <c r="O59" i="34"/>
  <c r="D127" i="34"/>
  <c r="E112" i="34"/>
  <c r="H111" i="34" s="1"/>
  <c r="I111" i="34" s="1"/>
  <c r="J111" i="34" s="1"/>
  <c r="E108" i="34"/>
  <c r="H107" i="34" s="1"/>
  <c r="I107" i="34" s="1"/>
  <c r="J107" i="34" s="1"/>
  <c r="D123" i="34"/>
  <c r="D124" i="34"/>
  <c r="E109" i="34"/>
  <c r="H108" i="34" s="1"/>
  <c r="I108" i="34" s="1"/>
  <c r="J108" i="34" s="1"/>
  <c r="D110" i="34"/>
  <c r="E95" i="34"/>
  <c r="H94" i="34" s="1"/>
  <c r="I94" i="34" s="1"/>
  <c r="J94" i="34" s="1"/>
  <c r="P44" i="34"/>
  <c r="Q44" i="34" s="1"/>
  <c r="S44" i="34" s="1"/>
  <c r="U44" i="34" s="1"/>
  <c r="AQ44" i="34" s="1"/>
  <c r="AU44" i="34" s="1"/>
  <c r="O45" i="34"/>
  <c r="P59" i="7"/>
  <c r="Q59" i="7" s="1"/>
  <c r="S59" i="7" s="1"/>
  <c r="U59" i="7" s="1"/>
  <c r="AQ59" i="7" s="1"/>
  <c r="AU59" i="7" s="1"/>
  <c r="O60" i="7"/>
  <c r="P138" i="18"/>
  <c r="Q138" i="18" s="1"/>
  <c r="S138" i="18" s="1"/>
  <c r="U138" i="18" s="1"/>
  <c r="AT138" i="18" s="1"/>
  <c r="AX138" i="18" s="1"/>
  <c r="P26" i="11"/>
  <c r="Q26" i="11" s="1"/>
  <c r="S26" i="11" s="1"/>
  <c r="U26" i="11" s="1"/>
  <c r="AQ26" i="11" s="1"/>
  <c r="AU26" i="11" s="1"/>
  <c r="O27" i="11"/>
  <c r="P76" i="6"/>
  <c r="Q76" i="6" s="1"/>
  <c r="S76" i="6" s="1"/>
  <c r="U76" i="6" s="1"/>
  <c r="AQ76" i="6" s="1"/>
  <c r="AU76" i="6" s="1"/>
  <c r="P105" i="7"/>
  <c r="Q105" i="7" s="1"/>
  <c r="S105" i="7" s="1"/>
  <c r="U105" i="7" s="1"/>
  <c r="AT105" i="7" s="1"/>
  <c r="AX105" i="7" s="1"/>
  <c r="O106" i="7"/>
  <c r="P27" i="18"/>
  <c r="Q27" i="18" s="1"/>
  <c r="S27" i="18" s="1"/>
  <c r="U27" i="18" s="1"/>
  <c r="AQ27" i="18" s="1"/>
  <c r="AU27" i="18" s="1"/>
  <c r="P106" i="10"/>
  <c r="Q106" i="10" s="1"/>
  <c r="S106" i="10" s="1"/>
  <c r="U106" i="10" s="1"/>
  <c r="AT106" i="10" s="1"/>
  <c r="AX106" i="10" s="1"/>
  <c r="O107" i="10"/>
  <c r="P136" i="1"/>
  <c r="Q136" i="1" s="1"/>
  <c r="S136" i="1" s="1"/>
  <c r="U136" i="1" s="1"/>
  <c r="AT136" i="1" s="1"/>
  <c r="AX136" i="1" s="1"/>
  <c r="O137" i="1"/>
  <c r="O108" i="22"/>
  <c r="P92" i="29"/>
  <c r="Q92" i="29" s="1"/>
  <c r="S92" i="29" s="1"/>
  <c r="U92" i="29" s="1"/>
  <c r="AJ92" i="29" s="1"/>
  <c r="AN92" i="29" s="1"/>
  <c r="AX123" i="19"/>
  <c r="BA123" i="19"/>
  <c r="P61" i="30"/>
  <c r="Q61" i="30" s="1"/>
  <c r="S61" i="30" s="1"/>
  <c r="U61" i="30" s="1"/>
  <c r="AQ61" i="30" s="1"/>
  <c r="AU61" i="30" s="1"/>
  <c r="P44" i="13"/>
  <c r="Q44" i="13" s="1"/>
  <c r="S44" i="13" s="1"/>
  <c r="U44" i="13" s="1"/>
  <c r="AQ44" i="13" s="1"/>
  <c r="AU44" i="13" s="1"/>
  <c r="P105" i="17"/>
  <c r="Q105" i="17" s="1"/>
  <c r="S105" i="17" s="1"/>
  <c r="U105" i="17" s="1"/>
  <c r="AT105" i="17" s="1"/>
  <c r="AX105" i="17" s="1"/>
  <c r="O124" i="9"/>
  <c r="P138" i="6"/>
  <c r="Q138" i="6" s="1"/>
  <c r="S138" i="6" s="1"/>
  <c r="U138" i="6" s="1"/>
  <c r="AT138" i="6" s="1"/>
  <c r="AX138" i="6" s="1"/>
  <c r="P26" i="21"/>
  <c r="Q26" i="21" s="1"/>
  <c r="S26" i="21" s="1"/>
  <c r="U26" i="21" s="1"/>
  <c r="AQ26" i="21" s="1"/>
  <c r="AU26" i="21" s="1"/>
  <c r="P42" i="17"/>
  <c r="Q42" i="17" s="1"/>
  <c r="S42" i="17" s="1"/>
  <c r="U42" i="17" s="1"/>
  <c r="AQ42" i="17" s="1"/>
  <c r="AU42" i="17" s="1"/>
  <c r="O43" i="17"/>
  <c r="P74" i="31"/>
  <c r="Q74" i="31" s="1"/>
  <c r="S74" i="31" s="1"/>
  <c r="U74" i="31" s="1"/>
  <c r="AQ74" i="31" s="1"/>
  <c r="AU74" i="31" s="1"/>
  <c r="P59" i="12"/>
  <c r="Q59" i="12" s="1"/>
  <c r="S59" i="12" s="1"/>
  <c r="U59" i="12" s="1"/>
  <c r="AQ59" i="12" s="1"/>
  <c r="AU59" i="12" s="1"/>
  <c r="O60" i="12"/>
  <c r="S105" i="12"/>
  <c r="U105" i="12" s="1"/>
  <c r="AT105" i="12" s="1"/>
  <c r="AX105" i="12" s="1"/>
  <c r="O90" i="11"/>
  <c r="S44" i="15"/>
  <c r="U44" i="15" s="1"/>
  <c r="AQ44" i="15" s="1"/>
  <c r="AU44" i="15" s="1"/>
  <c r="O61" i="14"/>
  <c r="O28" i="30"/>
  <c r="O137" i="13"/>
  <c r="O43" i="31"/>
  <c r="S89" i="7"/>
  <c r="U89" i="7" s="1"/>
  <c r="AJ89" i="7" s="1"/>
  <c r="AN89" i="7" s="1"/>
  <c r="O27" i="3"/>
  <c r="O43" i="7"/>
  <c r="P107" i="9"/>
  <c r="Q107" i="9" s="1"/>
  <c r="S107" i="9" s="1"/>
  <c r="U107" i="9" s="1"/>
  <c r="AT107" i="9" s="1"/>
  <c r="AX107" i="9" s="1"/>
  <c r="S136" i="29"/>
  <c r="U136" i="29" s="1"/>
  <c r="AT136" i="29" s="1"/>
  <c r="AX136" i="29" s="1"/>
  <c r="P58" i="3"/>
  <c r="Q58" i="3" s="1"/>
  <c r="S58" i="3" s="1"/>
  <c r="U58" i="3" s="1"/>
  <c r="AQ58" i="3" s="1"/>
  <c r="AU58" i="3" s="1"/>
  <c r="O44" i="28"/>
  <c r="S74" i="3"/>
  <c r="U74" i="3" s="1"/>
  <c r="AQ74" i="3" s="1"/>
  <c r="AU74" i="3" s="1"/>
  <c r="S89" i="6"/>
  <c r="U89" i="6" s="1"/>
  <c r="AJ89" i="6" s="1"/>
  <c r="AN89" i="6" s="1"/>
  <c r="O29" i="14"/>
  <c r="BA121" i="16"/>
  <c r="O122" i="22"/>
  <c r="S107" i="21"/>
  <c r="U107" i="21" s="1"/>
  <c r="AT107" i="21" s="1"/>
  <c r="AX107" i="21" s="1"/>
  <c r="O108" i="33"/>
  <c r="S106" i="21"/>
  <c r="U106" i="21" s="1"/>
  <c r="AT106" i="21" s="1"/>
  <c r="AX106" i="21" s="1"/>
  <c r="S27" i="26"/>
  <c r="U27" i="26" s="1"/>
  <c r="AQ27" i="26" s="1"/>
  <c r="AU27" i="26" s="1"/>
  <c r="AX121" i="22"/>
  <c r="S123" i="15"/>
  <c r="U123" i="15" s="1"/>
  <c r="AT123" i="15" s="1"/>
  <c r="P75" i="10"/>
  <c r="Q75" i="10" s="1"/>
  <c r="S75" i="10" s="1"/>
  <c r="U75" i="10" s="1"/>
  <c r="AQ75" i="10" s="1"/>
  <c r="AU75" i="10" s="1"/>
  <c r="P73" i="4"/>
  <c r="Q73" i="4" s="1"/>
  <c r="S73" i="4" s="1"/>
  <c r="U73" i="4" s="1"/>
  <c r="AQ73" i="4" s="1"/>
  <c r="AU73" i="4" s="1"/>
  <c r="S42" i="1"/>
  <c r="U42" i="1" s="1"/>
  <c r="AQ42" i="1" s="1"/>
  <c r="AU42" i="1" s="1"/>
  <c r="P90" i="4"/>
  <c r="Q90" i="4" s="1"/>
  <c r="S90" i="4" s="1"/>
  <c r="U90" i="4" s="1"/>
  <c r="AJ90" i="4" s="1"/>
  <c r="AN90" i="4" s="1"/>
  <c r="O91" i="6"/>
  <c r="P105" i="8"/>
  <c r="Q105" i="8" s="1"/>
  <c r="S105" i="8" s="1"/>
  <c r="U105" i="8" s="1"/>
  <c r="AT105" i="8" s="1"/>
  <c r="AX105" i="8" s="1"/>
  <c r="O106" i="8"/>
  <c r="O29" i="13"/>
  <c r="P108" i="5"/>
  <c r="Q108" i="5" s="1"/>
  <c r="S108" i="5" s="1"/>
  <c r="U108" i="5" s="1"/>
  <c r="AT108" i="5" s="1"/>
  <c r="AX108" i="5" s="1"/>
  <c r="N109" i="5"/>
  <c r="O109" i="5" s="1"/>
  <c r="O43" i="33"/>
  <c r="O122" i="30"/>
  <c r="P136" i="30"/>
  <c r="Q136" i="30" s="1"/>
  <c r="S136" i="30" s="1"/>
  <c r="U136" i="30" s="1"/>
  <c r="AT136" i="30" s="1"/>
  <c r="AX136" i="30" s="1"/>
  <c r="O75" i="11"/>
  <c r="O138" i="31"/>
  <c r="O123" i="28"/>
  <c r="O43" i="1"/>
  <c r="AX122" i="17"/>
  <c r="O60" i="25"/>
  <c r="P108" i="21"/>
  <c r="N109" i="21"/>
  <c r="P75" i="12"/>
  <c r="Q75" i="12" s="1"/>
  <c r="S75" i="12" s="1"/>
  <c r="U75" i="12" s="1"/>
  <c r="AQ75" i="12" s="1"/>
  <c r="AU75" i="12" s="1"/>
  <c r="O76" i="12"/>
  <c r="O107" i="26"/>
  <c r="O59" i="24"/>
  <c r="O29" i="22"/>
  <c r="O74" i="24"/>
  <c r="BA121" i="19"/>
  <c r="P108" i="14"/>
  <c r="Q108" i="14" s="1"/>
  <c r="S108" i="14" s="1"/>
  <c r="U108" i="14" s="1"/>
  <c r="AT108" i="14" s="1"/>
  <c r="AX108" i="14" s="1"/>
  <c r="N109" i="14"/>
  <c r="O109" i="14" s="1"/>
  <c r="O29" i="2"/>
  <c r="P106" i="31"/>
  <c r="Q106" i="31" s="1"/>
  <c r="S106" i="31" s="1"/>
  <c r="U106" i="31" s="1"/>
  <c r="AT106" i="31" s="1"/>
  <c r="AX106" i="31" s="1"/>
  <c r="P61" i="16"/>
  <c r="Q61" i="16" s="1"/>
  <c r="S61" i="16" s="1"/>
  <c r="U61" i="16" s="1"/>
  <c r="AQ61" i="16" s="1"/>
  <c r="AU61" i="16" s="1"/>
  <c r="O122" i="5"/>
  <c r="P60" i="13"/>
  <c r="Q60" i="13" s="1"/>
  <c r="S60" i="13" s="1"/>
  <c r="U60" i="13" s="1"/>
  <c r="AQ60" i="13" s="1"/>
  <c r="AU60" i="13" s="1"/>
  <c r="O107" i="6"/>
  <c r="P26" i="12"/>
  <c r="Q26" i="12" s="1"/>
  <c r="S26" i="12" s="1"/>
  <c r="U26" i="12" s="1"/>
  <c r="AQ26" i="12" s="1"/>
  <c r="AU26" i="12" s="1"/>
  <c r="P45" i="19"/>
  <c r="N46" i="19" s="1"/>
  <c r="P89" i="25"/>
  <c r="Q89" i="25" s="1"/>
  <c r="S89" i="25" s="1"/>
  <c r="U89" i="25" s="1"/>
  <c r="AJ89" i="25" s="1"/>
  <c r="AN89" i="25" s="1"/>
  <c r="P42" i="25"/>
  <c r="Q42" i="25" s="1"/>
  <c r="S42" i="25" s="1"/>
  <c r="U42" i="25" s="1"/>
  <c r="AQ42" i="25" s="1"/>
  <c r="AU42" i="25" s="1"/>
  <c r="O60" i="26"/>
  <c r="O28" i="31"/>
  <c r="O90" i="21"/>
  <c r="P105" i="25"/>
  <c r="Q105" i="25" s="1"/>
  <c r="S105" i="25" s="1"/>
  <c r="U105" i="25" s="1"/>
  <c r="AT105" i="25" s="1"/>
  <c r="AX105" i="25" s="1"/>
  <c r="O106" i="25"/>
  <c r="O124" i="27"/>
  <c r="S27" i="10"/>
  <c r="U27" i="10" s="1"/>
  <c r="AQ27" i="10" s="1"/>
  <c r="AU27" i="10" s="1"/>
  <c r="AX123" i="17"/>
  <c r="P28" i="33"/>
  <c r="Q28" i="33" s="1"/>
  <c r="S28" i="33" s="1"/>
  <c r="U28" i="33" s="1"/>
  <c r="AQ28" i="33" s="1"/>
  <c r="AU28" i="33" s="1"/>
  <c r="S91" i="10"/>
  <c r="U91" i="10" s="1"/>
  <c r="AJ91" i="10" s="1"/>
  <c r="AN91" i="10" s="1"/>
  <c r="S121" i="11"/>
  <c r="U121" i="11" s="1"/>
  <c r="AT121" i="11" s="1"/>
  <c r="S58" i="5"/>
  <c r="U58" i="5" s="1"/>
  <c r="AQ58" i="5" s="1"/>
  <c r="AU58" i="5" s="1"/>
  <c r="S73" i="33"/>
  <c r="U73" i="33" s="1"/>
  <c r="AQ73" i="33" s="1"/>
  <c r="AU73" i="33" s="1"/>
  <c r="P121" i="2"/>
  <c r="Q121" i="2" s="1"/>
  <c r="S121" i="2" s="1"/>
  <c r="U121" i="2" s="1"/>
  <c r="AT121" i="2" s="1"/>
  <c r="O122" i="2"/>
  <c r="P136" i="8"/>
  <c r="Q136" i="8" s="1"/>
  <c r="S136" i="8" s="1"/>
  <c r="U136" i="8" s="1"/>
  <c r="AT136" i="8" s="1"/>
  <c r="AX136" i="8" s="1"/>
  <c r="O137" i="8"/>
  <c r="S105" i="16"/>
  <c r="U105" i="16" s="1"/>
  <c r="AT105" i="16" s="1"/>
  <c r="AX105" i="16" s="1"/>
  <c r="O27" i="7"/>
  <c r="S58" i="20"/>
  <c r="U58" i="20" s="1"/>
  <c r="AQ58" i="20" s="1"/>
  <c r="AU58" i="20" s="1"/>
  <c r="S42" i="22"/>
  <c r="U42" i="22" s="1"/>
  <c r="AQ42" i="22" s="1"/>
  <c r="AU42" i="22" s="1"/>
  <c r="P74" i="22"/>
  <c r="Q74" i="22" s="1"/>
  <c r="S74" i="22" s="1"/>
  <c r="U74" i="22" s="1"/>
  <c r="AQ74" i="22" s="1"/>
  <c r="AU74" i="22" s="1"/>
  <c r="S105" i="27"/>
  <c r="U105" i="27" s="1"/>
  <c r="AT105" i="27" s="1"/>
  <c r="AX105" i="27" s="1"/>
  <c r="O44" i="6"/>
  <c r="O137" i="21"/>
  <c r="S106" i="22"/>
  <c r="U106" i="22" s="1"/>
  <c r="AT106" i="22" s="1"/>
  <c r="AX106" i="22" s="1"/>
  <c r="S26" i="24"/>
  <c r="U26" i="24" s="1"/>
  <c r="AQ26" i="24" s="1"/>
  <c r="AU26" i="24" s="1"/>
  <c r="S90" i="14"/>
  <c r="U90" i="14" s="1"/>
  <c r="AJ90" i="14" s="1"/>
  <c r="AN90" i="14" s="1"/>
  <c r="S136" i="31"/>
  <c r="U136" i="31" s="1"/>
  <c r="AT136" i="31" s="1"/>
  <c r="AX136" i="31" s="1"/>
  <c r="P122" i="29"/>
  <c r="Q122" i="29" s="1"/>
  <c r="S122" i="29" s="1"/>
  <c r="U122" i="29" s="1"/>
  <c r="AT122" i="29" s="1"/>
  <c r="O91" i="20"/>
  <c r="S73" i="23"/>
  <c r="U73" i="23" s="1"/>
  <c r="AQ73" i="23" s="1"/>
  <c r="AU73" i="23" s="1"/>
  <c r="O75" i="27"/>
  <c r="AX122" i="24"/>
  <c r="S90" i="26"/>
  <c r="U90" i="26" s="1"/>
  <c r="AJ90" i="26" s="1"/>
  <c r="AN90" i="26" s="1"/>
  <c r="O74" i="20"/>
  <c r="P59" i="10"/>
  <c r="Q59" i="10" s="1"/>
  <c r="S59" i="10" s="1"/>
  <c r="U59" i="10" s="1"/>
  <c r="AQ59" i="10" s="1"/>
  <c r="AU59" i="10" s="1"/>
  <c r="O60" i="10"/>
  <c r="P89" i="16"/>
  <c r="Q89" i="16" s="1"/>
  <c r="S89" i="16" s="1"/>
  <c r="U89" i="16" s="1"/>
  <c r="AJ89" i="16" s="1"/>
  <c r="AN89" i="16" s="1"/>
  <c r="O90" i="16"/>
  <c r="S107" i="3"/>
  <c r="U107" i="3" s="1"/>
  <c r="AT107" i="3" s="1"/>
  <c r="AX107" i="3" s="1"/>
  <c r="S107" i="14"/>
  <c r="U107" i="14" s="1"/>
  <c r="AT107" i="14" s="1"/>
  <c r="AX107" i="14" s="1"/>
  <c r="P43" i="30"/>
  <c r="Q43" i="30" s="1"/>
  <c r="S43" i="30" s="1"/>
  <c r="U43" i="30" s="1"/>
  <c r="AQ43" i="30" s="1"/>
  <c r="AU43" i="30" s="1"/>
  <c r="AX123" i="9"/>
  <c r="O59" i="11"/>
  <c r="O108" i="19"/>
  <c r="O138" i="15"/>
  <c r="O60" i="18"/>
  <c r="S122" i="15"/>
  <c r="U122" i="15" s="1"/>
  <c r="AT122" i="15" s="1"/>
  <c r="S26" i="14"/>
  <c r="U26" i="14" s="1"/>
  <c r="AQ26" i="14" s="1"/>
  <c r="AU26" i="14" s="1"/>
  <c r="P91" i="17"/>
  <c r="Q91" i="17" s="1"/>
  <c r="S91" i="17" s="1"/>
  <c r="U91" i="17" s="1"/>
  <c r="AJ91" i="17" s="1"/>
  <c r="AN91" i="17" s="1"/>
  <c r="O92" i="17"/>
  <c r="S26" i="7"/>
  <c r="U26" i="7" s="1"/>
  <c r="AQ26" i="7" s="1"/>
  <c r="AU26" i="7" s="1"/>
  <c r="O123" i="16"/>
  <c r="P74" i="29"/>
  <c r="Q74" i="29" s="1"/>
  <c r="S74" i="29" s="1"/>
  <c r="U74" i="29" s="1"/>
  <c r="AQ74" i="29" s="1"/>
  <c r="AU74" i="29" s="1"/>
  <c r="O75" i="29"/>
  <c r="P44" i="8"/>
  <c r="Q44" i="8" s="1"/>
  <c r="S44" i="8" s="1"/>
  <c r="U44" i="8" s="1"/>
  <c r="AQ44" i="8" s="1"/>
  <c r="AU44" i="8" s="1"/>
  <c r="O137" i="12"/>
  <c r="O108" i="3"/>
  <c r="P58" i="2"/>
  <c r="Q58" i="2" s="1"/>
  <c r="S58" i="2" s="1"/>
  <c r="U58" i="2" s="1"/>
  <c r="AQ58" i="2" s="1"/>
  <c r="AU58" i="2" s="1"/>
  <c r="O27" i="29"/>
  <c r="S89" i="26"/>
  <c r="U89" i="26" s="1"/>
  <c r="AJ89" i="26" s="1"/>
  <c r="AN89" i="26" s="1"/>
  <c r="O43" i="23"/>
  <c r="O74" i="2"/>
  <c r="P75" i="14"/>
  <c r="Q75" i="14" s="1"/>
  <c r="S75" i="14" s="1"/>
  <c r="U75" i="14" s="1"/>
  <c r="AQ75" i="14" s="1"/>
  <c r="AU75" i="14" s="1"/>
  <c r="O76" i="14"/>
  <c r="S91" i="29"/>
  <c r="U91" i="29" s="1"/>
  <c r="AJ91" i="29" s="1"/>
  <c r="AN91" i="29" s="1"/>
  <c r="S121" i="30"/>
  <c r="U121" i="30" s="1"/>
  <c r="AT121" i="30" s="1"/>
  <c r="S105" i="2"/>
  <c r="U105" i="2" s="1"/>
  <c r="AT105" i="2" s="1"/>
  <c r="AX105" i="2" s="1"/>
  <c r="N30" i="6"/>
  <c r="P29" i="6"/>
  <c r="Q29" i="6" s="1"/>
  <c r="S29" i="6" s="1"/>
  <c r="U29" i="6" s="1"/>
  <c r="AQ29" i="6" s="1"/>
  <c r="AU29" i="6" s="1"/>
  <c r="S107" i="1"/>
  <c r="U107" i="1" s="1"/>
  <c r="AT107" i="1" s="1"/>
  <c r="AX107" i="1" s="1"/>
  <c r="S60" i="14"/>
  <c r="U60" i="14" s="1"/>
  <c r="AQ60" i="14" s="1"/>
  <c r="AU60" i="14" s="1"/>
  <c r="S26" i="3"/>
  <c r="U26" i="3" s="1"/>
  <c r="AQ26" i="3" s="1"/>
  <c r="AU26" i="3" s="1"/>
  <c r="S137" i="5"/>
  <c r="U137" i="5" s="1"/>
  <c r="AT137" i="5" s="1"/>
  <c r="AX137" i="5" s="1"/>
  <c r="O137" i="9"/>
  <c r="AX121" i="12"/>
  <c r="S136" i="5"/>
  <c r="U136" i="5" s="1"/>
  <c r="AT136" i="5" s="1"/>
  <c r="AX136" i="5" s="1"/>
  <c r="S43" i="18"/>
  <c r="U43" i="18" s="1"/>
  <c r="AQ43" i="18" s="1"/>
  <c r="AU43" i="18" s="1"/>
  <c r="S58" i="11"/>
  <c r="U58" i="11" s="1"/>
  <c r="AQ58" i="11" s="1"/>
  <c r="AU58" i="11" s="1"/>
  <c r="P121" i="14"/>
  <c r="Q121" i="14" s="1"/>
  <c r="S121" i="14" s="1"/>
  <c r="U121" i="14" s="1"/>
  <c r="AT121" i="14" s="1"/>
  <c r="S27" i="30"/>
  <c r="U27" i="30" s="1"/>
  <c r="AQ27" i="30" s="1"/>
  <c r="AU27" i="30" s="1"/>
  <c r="S26" i="8"/>
  <c r="U26" i="8" s="1"/>
  <c r="AQ26" i="8" s="1"/>
  <c r="AU26" i="8" s="1"/>
  <c r="S105" i="6"/>
  <c r="U105" i="6" s="1"/>
  <c r="AT105" i="6" s="1"/>
  <c r="AX105" i="6" s="1"/>
  <c r="S27" i="17"/>
  <c r="U27" i="17" s="1"/>
  <c r="AQ27" i="17" s="1"/>
  <c r="AU27" i="17" s="1"/>
  <c r="S43" i="3"/>
  <c r="U43" i="3" s="1"/>
  <c r="AQ43" i="3" s="1"/>
  <c r="AU43" i="3" s="1"/>
  <c r="P105" i="18"/>
  <c r="Q105" i="18" s="1"/>
  <c r="S105" i="18" s="1"/>
  <c r="U105" i="18" s="1"/>
  <c r="AT105" i="18" s="1"/>
  <c r="AX105" i="18" s="1"/>
  <c r="O106" i="18"/>
  <c r="P59" i="29"/>
  <c r="Q59" i="29" s="1"/>
  <c r="S59" i="29" s="1"/>
  <c r="U59" i="29" s="1"/>
  <c r="AQ59" i="29" s="1"/>
  <c r="AU59" i="29" s="1"/>
  <c r="O60" i="29"/>
  <c r="P136" i="7"/>
  <c r="Q136" i="7" s="1"/>
  <c r="S136" i="7" s="1"/>
  <c r="U136" i="7" s="1"/>
  <c r="AT136" i="7" s="1"/>
  <c r="AX136" i="7" s="1"/>
  <c r="P106" i="15"/>
  <c r="Q106" i="15" s="1"/>
  <c r="S106" i="15" s="1"/>
  <c r="U106" i="15" s="1"/>
  <c r="AT106" i="15" s="1"/>
  <c r="AX106" i="15" s="1"/>
  <c r="S121" i="28"/>
  <c r="U121" i="28" s="1"/>
  <c r="AT121" i="28" s="1"/>
  <c r="S27" i="9"/>
  <c r="U27" i="9" s="1"/>
  <c r="AQ27" i="9" s="1"/>
  <c r="AU27" i="9" s="1"/>
  <c r="S26" i="17"/>
  <c r="U26" i="17" s="1"/>
  <c r="AQ26" i="17" s="1"/>
  <c r="AU26" i="17" s="1"/>
  <c r="P122" i="18"/>
  <c r="Q122" i="18" s="1"/>
  <c r="S122" i="18" s="1"/>
  <c r="U122" i="18" s="1"/>
  <c r="AT122" i="18" s="1"/>
  <c r="O123" i="18"/>
  <c r="O27" i="4"/>
  <c r="S136" i="21"/>
  <c r="U136" i="21" s="1"/>
  <c r="AT136" i="21" s="1"/>
  <c r="AX136" i="21" s="1"/>
  <c r="P136" i="27"/>
  <c r="Q136" i="27" s="1"/>
  <c r="S136" i="27" s="1"/>
  <c r="U136" i="27" s="1"/>
  <c r="AT136" i="27" s="1"/>
  <c r="AX136" i="27" s="1"/>
  <c r="S89" i="21"/>
  <c r="U89" i="21" s="1"/>
  <c r="AJ89" i="21" s="1"/>
  <c r="AN89" i="21" s="1"/>
  <c r="O91" i="8"/>
  <c r="P74" i="23"/>
  <c r="Q74" i="23" s="1"/>
  <c r="S74" i="23" s="1"/>
  <c r="U74" i="23" s="1"/>
  <c r="AQ74" i="23" s="1"/>
  <c r="AU74" i="23" s="1"/>
  <c r="O75" i="23"/>
  <c r="O74" i="25"/>
  <c r="P122" i="21"/>
  <c r="Q122" i="21" s="1"/>
  <c r="S122" i="21" s="1"/>
  <c r="U122" i="21" s="1"/>
  <c r="AT122" i="21" s="1"/>
  <c r="S58" i="21"/>
  <c r="U58" i="21" s="1"/>
  <c r="AQ58" i="21" s="1"/>
  <c r="AU58" i="21" s="1"/>
  <c r="O123" i="13"/>
  <c r="O107" i="24"/>
  <c r="P105" i="13"/>
  <c r="Q105" i="13" s="1"/>
  <c r="S105" i="13" s="1"/>
  <c r="U105" i="13" s="1"/>
  <c r="AT105" i="13" s="1"/>
  <c r="AX105" i="13" s="1"/>
  <c r="O106" i="13"/>
  <c r="P27" i="28"/>
  <c r="Q27" i="28" s="1"/>
  <c r="S27" i="28" s="1"/>
  <c r="U27" i="28" s="1"/>
  <c r="AQ27" i="28" s="1"/>
  <c r="AU27" i="28" s="1"/>
  <c r="O28" i="28"/>
  <c r="P42" i="29"/>
  <c r="Q42" i="29" s="1"/>
  <c r="S42" i="29" s="1"/>
  <c r="U42" i="29" s="1"/>
  <c r="AQ42" i="29" s="1"/>
  <c r="AU42" i="29" s="1"/>
  <c r="P136" i="28"/>
  <c r="Q136" i="28" s="1"/>
  <c r="S136" i="28" s="1"/>
  <c r="U136" i="28" s="1"/>
  <c r="AT136" i="28" s="1"/>
  <c r="AX136" i="28" s="1"/>
  <c r="O137" i="28"/>
  <c r="P58" i="4"/>
  <c r="Q58" i="4" s="1"/>
  <c r="S58" i="4" s="1"/>
  <c r="U58" i="4" s="1"/>
  <c r="AQ58" i="4" s="1"/>
  <c r="AU58" i="4" s="1"/>
  <c r="O123" i="10"/>
  <c r="O75" i="9"/>
  <c r="O74" i="15"/>
  <c r="O59" i="20"/>
  <c r="P73" i="28"/>
  <c r="Q73" i="28" s="1"/>
  <c r="S73" i="28" s="1"/>
  <c r="U73" i="28" s="1"/>
  <c r="AQ73" i="28" s="1"/>
  <c r="AU73" i="28" s="1"/>
  <c r="O74" i="28"/>
  <c r="O138" i="17"/>
  <c r="O90" i="1"/>
  <c r="P136" i="22"/>
  <c r="Q136" i="22" s="1"/>
  <c r="S136" i="22" s="1"/>
  <c r="U136" i="22" s="1"/>
  <c r="AT136" i="22" s="1"/>
  <c r="AX136" i="22" s="1"/>
  <c r="O137" i="22"/>
  <c r="O76" i="21"/>
  <c r="P137" i="23"/>
  <c r="Q137" i="23" s="1"/>
  <c r="S137" i="23" s="1"/>
  <c r="U137" i="23" s="1"/>
  <c r="AT137" i="23" s="1"/>
  <c r="AX137" i="23" s="1"/>
  <c r="S58" i="23"/>
  <c r="U58" i="23" s="1"/>
  <c r="AQ58" i="23" s="1"/>
  <c r="AU58" i="23" s="1"/>
  <c r="O106" i="27"/>
  <c r="BA122" i="13"/>
  <c r="AX122" i="13"/>
  <c r="O91" i="19"/>
  <c r="P59" i="21"/>
  <c r="Q59" i="21" s="1"/>
  <c r="S59" i="21" s="1"/>
  <c r="U59" i="21" s="1"/>
  <c r="AQ59" i="21" s="1"/>
  <c r="AU59" i="21" s="1"/>
  <c r="O60" i="21"/>
  <c r="S121" i="5"/>
  <c r="U121" i="5" s="1"/>
  <c r="AT121" i="5" s="1"/>
  <c r="S90" i="6"/>
  <c r="U90" i="6" s="1"/>
  <c r="AJ90" i="6" s="1"/>
  <c r="AN90" i="6" s="1"/>
  <c r="P92" i="14"/>
  <c r="Q92" i="14" s="1"/>
  <c r="S92" i="14" s="1"/>
  <c r="U92" i="14" s="1"/>
  <c r="AJ92" i="14" s="1"/>
  <c r="AN92" i="14" s="1"/>
  <c r="O108" i="29"/>
  <c r="O124" i="15"/>
  <c r="S107" i="11"/>
  <c r="U107" i="11" s="1"/>
  <c r="AT107" i="11" s="1"/>
  <c r="AX107" i="11" s="1"/>
  <c r="O29" i="9"/>
  <c r="P89" i="33"/>
  <c r="Q89" i="33" s="1"/>
  <c r="S89" i="33" s="1"/>
  <c r="U89" i="33" s="1"/>
  <c r="AJ89" i="33" s="1"/>
  <c r="AN89" i="33" s="1"/>
  <c r="O90" i="33"/>
  <c r="O90" i="9"/>
  <c r="S42" i="6"/>
  <c r="U42" i="6" s="1"/>
  <c r="AQ42" i="6" s="1"/>
  <c r="AU42" i="6" s="1"/>
  <c r="S42" i="21"/>
  <c r="U42" i="21" s="1"/>
  <c r="AQ42" i="21" s="1"/>
  <c r="AU42" i="21" s="1"/>
  <c r="P58" i="33"/>
  <c r="Q58" i="33" s="1"/>
  <c r="S58" i="33" s="1"/>
  <c r="U58" i="33" s="1"/>
  <c r="AQ58" i="33" s="1"/>
  <c r="AU58" i="33" s="1"/>
  <c r="S105" i="29"/>
  <c r="U105" i="29" s="1"/>
  <c r="AT105" i="29" s="1"/>
  <c r="AX105" i="29" s="1"/>
  <c r="S42" i="18"/>
  <c r="U42" i="18" s="1"/>
  <c r="AQ42" i="18" s="1"/>
  <c r="AU42" i="18" s="1"/>
  <c r="P59" i="19"/>
  <c r="Q59" i="19" s="1"/>
  <c r="S59" i="19" s="1"/>
  <c r="U59" i="19" s="1"/>
  <c r="AQ59" i="19" s="1"/>
  <c r="AU59" i="19" s="1"/>
  <c r="O60" i="19"/>
  <c r="O27" i="8"/>
  <c r="P105" i="20"/>
  <c r="Q105" i="20" s="1"/>
  <c r="S105" i="20" s="1"/>
  <c r="U105" i="20" s="1"/>
  <c r="AT105" i="20" s="1"/>
  <c r="AX105" i="20" s="1"/>
  <c r="S73" i="20"/>
  <c r="U73" i="20" s="1"/>
  <c r="AQ73" i="20" s="1"/>
  <c r="AU73" i="20" s="1"/>
  <c r="P106" i="23"/>
  <c r="Q106" i="23" s="1"/>
  <c r="S106" i="23" s="1"/>
  <c r="U106" i="23" s="1"/>
  <c r="AT106" i="23" s="1"/>
  <c r="AX106" i="23" s="1"/>
  <c r="O107" i="23"/>
  <c r="O43" i="26"/>
  <c r="P43" i="24"/>
  <c r="Q43" i="24" s="1"/>
  <c r="S43" i="24" s="1"/>
  <c r="U43" i="24" s="1"/>
  <c r="AQ43" i="24" s="1"/>
  <c r="AU43" i="24" s="1"/>
  <c r="O61" i="5"/>
  <c r="S89" i="27"/>
  <c r="U89" i="27" s="1"/>
  <c r="AJ89" i="27" s="1"/>
  <c r="AN89" i="27" s="1"/>
  <c r="P27" i="1"/>
  <c r="Q27" i="1" s="1"/>
  <c r="S27" i="1" s="1"/>
  <c r="U27" i="1" s="1"/>
  <c r="AQ27" i="1" s="1"/>
  <c r="AU27" i="1" s="1"/>
  <c r="O28" i="1"/>
  <c r="N77" i="7"/>
  <c r="O77" i="7" s="1"/>
  <c r="P76" i="7"/>
  <c r="Q76" i="7" s="1"/>
  <c r="S76" i="7" s="1"/>
  <c r="U76" i="7" s="1"/>
  <c r="AQ76" i="7" s="1"/>
  <c r="AU76" i="7" s="1"/>
  <c r="P73" i="19"/>
  <c r="Q73" i="19" s="1"/>
  <c r="S73" i="19" s="1"/>
  <c r="U73" i="19" s="1"/>
  <c r="AQ73" i="19" s="1"/>
  <c r="AU73" i="19" s="1"/>
  <c r="O74" i="19"/>
  <c r="AX122" i="10"/>
  <c r="BA122" i="10"/>
  <c r="P42" i="14"/>
  <c r="Q42" i="14" s="1"/>
  <c r="S42" i="14" s="1"/>
  <c r="U42" i="14" s="1"/>
  <c r="AQ42" i="14" s="1"/>
  <c r="AU42" i="14" s="1"/>
  <c r="S89" i="28"/>
  <c r="U89" i="28" s="1"/>
  <c r="AJ89" i="28" s="1"/>
  <c r="AN89" i="28" s="1"/>
  <c r="P121" i="4"/>
  <c r="Q121" i="4" s="1"/>
  <c r="S121" i="4" s="1"/>
  <c r="U121" i="4" s="1"/>
  <c r="AT121" i="4" s="1"/>
  <c r="O44" i="5"/>
  <c r="S43" i="13"/>
  <c r="U43" i="13" s="1"/>
  <c r="AQ43" i="13" s="1"/>
  <c r="AU43" i="13" s="1"/>
  <c r="P89" i="18"/>
  <c r="Q89" i="18" s="1"/>
  <c r="S89" i="18" s="1"/>
  <c r="U89" i="18" s="1"/>
  <c r="AJ89" i="18" s="1"/>
  <c r="AN89" i="18" s="1"/>
  <c r="S106" i="3"/>
  <c r="U106" i="3" s="1"/>
  <c r="AT106" i="3" s="1"/>
  <c r="AX106" i="3" s="1"/>
  <c r="O59" i="6"/>
  <c r="S122" i="16"/>
  <c r="U122" i="16" s="1"/>
  <c r="AT122" i="16" s="1"/>
  <c r="P124" i="6"/>
  <c r="Q124" i="6" s="1"/>
  <c r="S124" i="6" s="1"/>
  <c r="U124" i="6" s="1"/>
  <c r="AT124" i="6" s="1"/>
  <c r="O137" i="3"/>
  <c r="P42" i="12"/>
  <c r="Q42" i="12" s="1"/>
  <c r="S42" i="12" s="1"/>
  <c r="U42" i="12" s="1"/>
  <c r="AQ42" i="12" s="1"/>
  <c r="AU42" i="12" s="1"/>
  <c r="O43" i="12"/>
  <c r="O60" i="17"/>
  <c r="P91" i="12"/>
  <c r="Q91" i="12" s="1"/>
  <c r="S91" i="12" s="1"/>
  <c r="U91" i="12" s="1"/>
  <c r="AJ91" i="12" s="1"/>
  <c r="AN91" i="12" s="1"/>
  <c r="O92" i="12"/>
  <c r="O138" i="16"/>
  <c r="O44" i="22"/>
  <c r="P73" i="13"/>
  <c r="Q73" i="13" s="1"/>
  <c r="S73" i="13" s="1"/>
  <c r="U73" i="13" s="1"/>
  <c r="AQ73" i="13" s="1"/>
  <c r="AU73" i="13" s="1"/>
  <c r="O74" i="13"/>
  <c r="O123" i="23"/>
  <c r="O29" i="26"/>
  <c r="S105" i="24"/>
  <c r="U105" i="24" s="1"/>
  <c r="AT105" i="24" s="1"/>
  <c r="AX105" i="24" s="1"/>
  <c r="S26" i="25"/>
  <c r="U26" i="25" s="1"/>
  <c r="AQ26" i="25" s="1"/>
  <c r="AU26" i="25" s="1"/>
  <c r="O137" i="24"/>
  <c r="O91" i="26"/>
  <c r="S74" i="12"/>
  <c r="U74" i="12" s="1"/>
  <c r="AQ74" i="12" s="1"/>
  <c r="AU74" i="12" s="1"/>
  <c r="P27" i="5"/>
  <c r="Q27" i="5" s="1"/>
  <c r="S27" i="5" s="1"/>
  <c r="U27" i="5" s="1"/>
  <c r="AQ27" i="5" s="1"/>
  <c r="AU27" i="5" s="1"/>
  <c r="S123" i="31"/>
  <c r="U123" i="31" s="1"/>
  <c r="AT123" i="31" s="1"/>
  <c r="O91" i="2"/>
  <c r="O28" i="15"/>
  <c r="P58" i="28"/>
  <c r="Q58" i="28" s="1"/>
  <c r="S58" i="28" s="1"/>
  <c r="U58" i="28" s="1"/>
  <c r="AQ58" i="28" s="1"/>
  <c r="AU58" i="28" s="1"/>
  <c r="O59" i="28"/>
  <c r="O108" i="11"/>
  <c r="N46" i="15"/>
  <c r="P45" i="15"/>
  <c r="P137" i="33"/>
  <c r="Q137" i="33" s="1"/>
  <c r="S137" i="33" s="1"/>
  <c r="U137" i="33" s="1"/>
  <c r="AT137" i="33" s="1"/>
  <c r="AX137" i="33" s="1"/>
  <c r="O138" i="33"/>
  <c r="O124" i="31"/>
  <c r="O108" i="1"/>
  <c r="O74" i="33"/>
  <c r="P27" i="16"/>
  <c r="Q27" i="16" s="1"/>
  <c r="S27" i="16" s="1"/>
  <c r="U27" i="16" s="1"/>
  <c r="AQ27" i="16" s="1"/>
  <c r="AU27" i="16" s="1"/>
  <c r="O28" i="16"/>
  <c r="AX121" i="18"/>
  <c r="O45" i="11"/>
  <c r="O60" i="31"/>
  <c r="O60" i="27"/>
  <c r="O74" i="8"/>
  <c r="O44" i="20"/>
  <c r="O123" i="25"/>
  <c r="O75" i="26"/>
  <c r="O27" i="25"/>
  <c r="S136" i="3"/>
  <c r="U136" i="3" s="1"/>
  <c r="AT136" i="3" s="1"/>
  <c r="AX136" i="3" s="1"/>
  <c r="S43" i="10"/>
  <c r="U43" i="10" s="1"/>
  <c r="AQ43" i="10" s="1"/>
  <c r="AU43" i="10" s="1"/>
  <c r="S122" i="19"/>
  <c r="U122" i="19" s="1"/>
  <c r="AT122" i="19" s="1"/>
  <c r="S42" i="4"/>
  <c r="U42" i="4" s="1"/>
  <c r="AQ42" i="4" s="1"/>
  <c r="AU42" i="4" s="1"/>
  <c r="S90" i="8"/>
  <c r="U90" i="8" s="1"/>
  <c r="AJ90" i="8" s="1"/>
  <c r="AN90" i="8" s="1"/>
  <c r="S28" i="9"/>
  <c r="U28" i="9" s="1"/>
  <c r="AQ28" i="9" s="1"/>
  <c r="AU28" i="9" s="1"/>
  <c r="O124" i="17"/>
  <c r="P26" i="19"/>
  <c r="Q26" i="19" s="1"/>
  <c r="S26" i="19" s="1"/>
  <c r="U26" i="19" s="1"/>
  <c r="AQ26" i="19" s="1"/>
  <c r="AU26" i="19" s="1"/>
  <c r="S105" i="28"/>
  <c r="U105" i="28" s="1"/>
  <c r="AT105" i="28" s="1"/>
  <c r="AX105" i="28" s="1"/>
  <c r="P121" i="1"/>
  <c r="Q121" i="1" s="1"/>
  <c r="S121" i="1" s="1"/>
  <c r="U121" i="1" s="1"/>
  <c r="AT121" i="1" s="1"/>
  <c r="O45" i="3"/>
  <c r="O122" i="11"/>
  <c r="O44" i="2"/>
  <c r="P76" i="3"/>
  <c r="N77" i="3" s="1"/>
  <c r="O137" i="19"/>
  <c r="S121" i="33"/>
  <c r="U121" i="33" s="1"/>
  <c r="AT121" i="33" s="1"/>
  <c r="S42" i="9"/>
  <c r="U42" i="9" s="1"/>
  <c r="AQ42" i="9" s="1"/>
  <c r="AU42" i="9" s="1"/>
  <c r="P123" i="7"/>
  <c r="Q123" i="7" s="1"/>
  <c r="S123" i="7" s="1"/>
  <c r="U123" i="7" s="1"/>
  <c r="AT123" i="7" s="1"/>
  <c r="S105" i="1"/>
  <c r="U105" i="1" s="1"/>
  <c r="AT105" i="1" s="1"/>
  <c r="AX105" i="1" s="1"/>
  <c r="O90" i="3"/>
  <c r="O74" i="16"/>
  <c r="O138" i="29"/>
  <c r="O44" i="10"/>
  <c r="BA122" i="28"/>
  <c r="S27" i="22"/>
  <c r="U27" i="22" s="1"/>
  <c r="AQ27" i="22" s="1"/>
  <c r="AU27" i="22" s="1"/>
  <c r="S106" i="26"/>
  <c r="U106" i="26" s="1"/>
  <c r="AT106" i="26" s="1"/>
  <c r="AX106" i="26" s="1"/>
  <c r="BA121" i="27"/>
  <c r="O137" i="11"/>
  <c r="S58" i="24"/>
  <c r="U58" i="24" s="1"/>
  <c r="AQ58" i="24" s="1"/>
  <c r="AU58" i="24" s="1"/>
  <c r="S121" i="26"/>
  <c r="U121" i="26" s="1"/>
  <c r="AT121" i="26" s="1"/>
  <c r="S89" i="24"/>
  <c r="U89" i="24" s="1"/>
  <c r="AJ89" i="24" s="1"/>
  <c r="AN89" i="24" s="1"/>
  <c r="O59" i="23"/>
  <c r="P28" i="27"/>
  <c r="Q28" i="27" s="1"/>
  <c r="S28" i="27" s="1"/>
  <c r="U28" i="27" s="1"/>
  <c r="AQ28" i="27" s="1"/>
  <c r="AU28" i="27" s="1"/>
  <c r="O29" i="27"/>
  <c r="S43" i="27"/>
  <c r="U43" i="27" s="1"/>
  <c r="AQ43" i="27" s="1"/>
  <c r="AU43" i="27" s="1"/>
  <c r="O90" i="24"/>
  <c r="S42" i="2"/>
  <c r="U42" i="2" s="1"/>
  <c r="AQ42" i="2" s="1"/>
  <c r="AU42" i="2" s="1"/>
  <c r="S26" i="23"/>
  <c r="U26" i="23" s="1"/>
  <c r="AQ26" i="23" s="1"/>
  <c r="AU26" i="23" s="1"/>
  <c r="O137" i="4"/>
  <c r="O92" i="10"/>
  <c r="P73" i="18"/>
  <c r="Q73" i="18" s="1"/>
  <c r="S73" i="18" s="1"/>
  <c r="U73" i="18" s="1"/>
  <c r="AQ73" i="18" s="1"/>
  <c r="AU73" i="18" s="1"/>
  <c r="BA122" i="23"/>
  <c r="S43" i="2"/>
  <c r="U43" i="2" s="1"/>
  <c r="AQ43" i="2" s="1"/>
  <c r="AU43" i="2" s="1"/>
  <c r="S106" i="1"/>
  <c r="U106" i="1" s="1"/>
  <c r="AT106" i="1" s="1"/>
  <c r="AX106" i="1" s="1"/>
  <c r="BA122" i="7"/>
  <c r="AX122" i="7"/>
  <c r="S58" i="31"/>
  <c r="U58" i="31" s="1"/>
  <c r="AQ58" i="31" s="1"/>
  <c r="AU58" i="31" s="1"/>
  <c r="S73" i="1"/>
  <c r="U73" i="1" s="1"/>
  <c r="AQ73" i="1" s="1"/>
  <c r="AU73" i="1" s="1"/>
  <c r="O74" i="5"/>
  <c r="S73" i="16"/>
  <c r="U73" i="16" s="1"/>
  <c r="AQ73" i="16" s="1"/>
  <c r="AU73" i="16" s="1"/>
  <c r="S136" i="10"/>
  <c r="U136" i="10" s="1"/>
  <c r="AT136" i="10" s="1"/>
  <c r="AX136" i="10" s="1"/>
  <c r="S43" i="21"/>
  <c r="U43" i="21" s="1"/>
  <c r="AQ43" i="21" s="1"/>
  <c r="AU43" i="21" s="1"/>
  <c r="S105" i="3"/>
  <c r="U105" i="3" s="1"/>
  <c r="AT105" i="3" s="1"/>
  <c r="AX105" i="3" s="1"/>
  <c r="S136" i="15"/>
  <c r="U136" i="15" s="1"/>
  <c r="AT136" i="15" s="1"/>
  <c r="AX136" i="15" s="1"/>
  <c r="P89" i="15"/>
  <c r="Q89" i="15" s="1"/>
  <c r="S89" i="15" s="1"/>
  <c r="U89" i="15" s="1"/>
  <c r="AJ89" i="15" s="1"/>
  <c r="AN89" i="15" s="1"/>
  <c r="O90" i="15"/>
  <c r="S137" i="6"/>
  <c r="U137" i="6" s="1"/>
  <c r="AT137" i="6" s="1"/>
  <c r="AX137" i="6" s="1"/>
  <c r="S89" i="10"/>
  <c r="U89" i="10" s="1"/>
  <c r="AJ89" i="10" s="1"/>
  <c r="AN89" i="10" s="1"/>
  <c r="O106" i="12"/>
  <c r="S121" i="15"/>
  <c r="U121" i="15" s="1"/>
  <c r="AT121" i="15" s="1"/>
  <c r="O44" i="21"/>
  <c r="O59" i="22"/>
  <c r="S73" i="27"/>
  <c r="U73" i="27" s="1"/>
  <c r="AQ73" i="27" s="1"/>
  <c r="AU73" i="27" s="1"/>
  <c r="O27" i="24"/>
  <c r="P137" i="26"/>
  <c r="Q137" i="26" s="1"/>
  <c r="S137" i="26" s="1"/>
  <c r="U137" i="26" s="1"/>
  <c r="AT137" i="26" s="1"/>
  <c r="AX137" i="26" s="1"/>
  <c r="P61" i="9"/>
  <c r="Q61" i="9" s="1"/>
  <c r="S61" i="9" s="1"/>
  <c r="U61" i="9" s="1"/>
  <c r="AQ61" i="9" s="1"/>
  <c r="AU61" i="9" s="1"/>
  <c r="N62" i="9"/>
  <c r="O62" i="9" s="1"/>
  <c r="O124" i="19"/>
  <c r="S121" i="20"/>
  <c r="U121" i="20" s="1"/>
  <c r="AT121" i="20" s="1"/>
  <c r="O91" i="30"/>
  <c r="O122" i="3"/>
  <c r="O124" i="26"/>
  <c r="P106" i="30"/>
  <c r="Q106" i="30" s="1"/>
  <c r="S106" i="30" s="1"/>
  <c r="U106" i="30" s="1"/>
  <c r="AT106" i="30" s="1"/>
  <c r="AX106" i="30" s="1"/>
  <c r="P28" i="10"/>
  <c r="Q28" i="10" s="1"/>
  <c r="S28" i="10" s="1"/>
  <c r="U28" i="10" s="1"/>
  <c r="AQ28" i="10" s="1"/>
  <c r="AU28" i="10" s="1"/>
  <c r="P137" i="20"/>
  <c r="Q137" i="20" s="1"/>
  <c r="S137" i="20" s="1"/>
  <c r="U137" i="20" s="1"/>
  <c r="AT137" i="20" s="1"/>
  <c r="AX137" i="20" s="1"/>
  <c r="P122" i="12"/>
  <c r="Q122" i="12" s="1"/>
  <c r="S122" i="12" s="1"/>
  <c r="U122" i="12" s="1"/>
  <c r="AT122" i="12" s="1"/>
  <c r="O43" i="4"/>
  <c r="N62" i="1"/>
  <c r="P61" i="1"/>
  <c r="O137" i="14"/>
  <c r="O122" i="8"/>
  <c r="O137" i="10"/>
  <c r="P90" i="5"/>
  <c r="Q90" i="5" s="1"/>
  <c r="S90" i="5" s="1"/>
  <c r="U90" i="5" s="1"/>
  <c r="AJ90" i="5" s="1"/>
  <c r="AN90" i="5" s="1"/>
  <c r="O91" i="5"/>
  <c r="O43" i="9"/>
  <c r="O45" i="27"/>
  <c r="P90" i="27"/>
  <c r="Q90" i="27" s="1"/>
  <c r="S90" i="27" s="1"/>
  <c r="U90" i="27" s="1"/>
  <c r="AJ90" i="27" s="1"/>
  <c r="AN90" i="27" s="1"/>
  <c r="O91" i="27"/>
  <c r="P122" i="20"/>
  <c r="Q122" i="20" s="1"/>
  <c r="S122" i="20" s="1"/>
  <c r="U122" i="20" s="1"/>
  <c r="AT122" i="20" s="1"/>
  <c r="O123" i="20"/>
  <c r="O91" i="22"/>
  <c r="N140" i="25"/>
  <c r="P139" i="25"/>
  <c r="Q139" i="25" s="1"/>
  <c r="S139" i="25" s="1"/>
  <c r="U139" i="25" s="1"/>
  <c r="AT139" i="25" s="1"/>
  <c r="AX139" i="25" s="1"/>
  <c r="P27" i="23"/>
  <c r="Q27" i="23" s="1"/>
  <c r="S27" i="23" s="1"/>
  <c r="U27" i="23" s="1"/>
  <c r="AQ27" i="23" s="1"/>
  <c r="AU27" i="23" s="1"/>
  <c r="O106" i="2"/>
  <c r="P90" i="31"/>
  <c r="Q90" i="31" s="1"/>
  <c r="S90" i="31" s="1"/>
  <c r="U90" i="31" s="1"/>
  <c r="AJ90" i="31" s="1"/>
  <c r="AN90" i="31" s="1"/>
  <c r="S136" i="14"/>
  <c r="U136" i="14" s="1"/>
  <c r="AT136" i="14" s="1"/>
  <c r="AX136" i="14" s="1"/>
  <c r="P29" i="17"/>
  <c r="Q29" i="17" s="1"/>
  <c r="S29" i="17" s="1"/>
  <c r="U29" i="17" s="1"/>
  <c r="AQ29" i="17" s="1"/>
  <c r="AU29" i="17" s="1"/>
  <c r="N30" i="17"/>
  <c r="S26" i="29"/>
  <c r="U26" i="29" s="1"/>
  <c r="AQ26" i="29" s="1"/>
  <c r="AU26" i="29" s="1"/>
  <c r="P106" i="4"/>
  <c r="Q106" i="4" s="1"/>
  <c r="S106" i="4" s="1"/>
  <c r="U106" i="4" s="1"/>
  <c r="AT106" i="4" s="1"/>
  <c r="AX106" i="4" s="1"/>
  <c r="O107" i="4"/>
  <c r="S121" i="8"/>
  <c r="U121" i="8" s="1"/>
  <c r="AT121" i="8" s="1"/>
  <c r="O91" i="28"/>
  <c r="S28" i="17"/>
  <c r="U28" i="17" s="1"/>
  <c r="AQ28" i="17" s="1"/>
  <c r="AU28" i="17" s="1"/>
  <c r="P73" i="17"/>
  <c r="Q73" i="17" s="1"/>
  <c r="S73" i="17" s="1"/>
  <c r="U73" i="17" s="1"/>
  <c r="AQ73" i="17" s="1"/>
  <c r="AU73" i="17" s="1"/>
  <c r="O74" i="17"/>
  <c r="S121" i="17"/>
  <c r="U121" i="17" s="1"/>
  <c r="AT121" i="17" s="1"/>
  <c r="O44" i="18"/>
  <c r="O138" i="5"/>
  <c r="P44" i="16"/>
  <c r="Q44" i="16" s="1"/>
  <c r="S44" i="16" s="1"/>
  <c r="U44" i="16" s="1"/>
  <c r="AQ44" i="16" s="1"/>
  <c r="AU44" i="16" s="1"/>
  <c r="O45" i="16"/>
  <c r="S42" i="10"/>
  <c r="U42" i="10" s="1"/>
  <c r="AQ42" i="10" s="1"/>
  <c r="AU42" i="10" s="1"/>
  <c r="S91" i="14"/>
  <c r="U91" i="14" s="1"/>
  <c r="AJ91" i="14" s="1"/>
  <c r="AN91" i="14" s="1"/>
  <c r="P73" i="30"/>
  <c r="Q73" i="30" s="1"/>
  <c r="S73" i="30" s="1"/>
  <c r="U73" i="30" s="1"/>
  <c r="AQ73" i="30" s="1"/>
  <c r="AU73" i="30" s="1"/>
  <c r="O74" i="30"/>
  <c r="S107" i="5"/>
  <c r="U107" i="5" s="1"/>
  <c r="AT107" i="5" s="1"/>
  <c r="AX107" i="5" s="1"/>
  <c r="S74" i="21"/>
  <c r="U74" i="21" s="1"/>
  <c r="AQ74" i="21" s="1"/>
  <c r="AU74" i="21" s="1"/>
  <c r="O138" i="2"/>
  <c r="O106" i="16"/>
  <c r="O122" i="33"/>
  <c r="O106" i="28"/>
  <c r="O75" i="1"/>
  <c r="P58" i="8"/>
  <c r="Q58" i="8" s="1"/>
  <c r="S58" i="8" s="1"/>
  <c r="U58" i="8" s="1"/>
  <c r="AQ58" i="8" s="1"/>
  <c r="AU58" i="8" s="1"/>
  <c r="S73" i="9"/>
  <c r="U73" i="9" s="1"/>
  <c r="AQ73" i="9" s="1"/>
  <c r="AU73" i="9" s="1"/>
  <c r="O61" i="15"/>
  <c r="S73" i="25"/>
  <c r="U73" i="25" s="1"/>
  <c r="AQ73" i="25" s="1"/>
  <c r="AU73" i="25" s="1"/>
  <c r="S122" i="26"/>
  <c r="U122" i="26" s="1"/>
  <c r="AT122" i="26" s="1"/>
  <c r="O92" i="7"/>
  <c r="O124" i="24"/>
  <c r="S123" i="27"/>
  <c r="U123" i="27" s="1"/>
  <c r="AT123" i="27" s="1"/>
  <c r="O91" i="13"/>
  <c r="O92" i="23"/>
  <c r="S122" i="27"/>
  <c r="U122" i="27" s="1"/>
  <c r="AT122" i="27" s="1"/>
  <c r="O27" i="20"/>
  <c r="Q136" i="34" l="1"/>
  <c r="S136" i="34" s="1"/>
  <c r="U136" i="34" s="1"/>
  <c r="AT136" i="34" s="1"/>
  <c r="AX136" i="34" s="1"/>
  <c r="O137" i="34"/>
  <c r="Q121" i="34"/>
  <c r="S121" i="34" s="1"/>
  <c r="U121" i="34" s="1"/>
  <c r="AT121" i="34" s="1"/>
  <c r="O122" i="34"/>
  <c r="P91" i="34"/>
  <c r="Q91" i="34" s="1"/>
  <c r="S91" i="34" s="1"/>
  <c r="U91" i="34" s="1"/>
  <c r="AJ91" i="34" s="1"/>
  <c r="AN91" i="34" s="1"/>
  <c r="D126" i="34"/>
  <c r="E111" i="34"/>
  <c r="H110" i="34" s="1"/>
  <c r="I110" i="34" s="1"/>
  <c r="J110" i="34" s="1"/>
  <c r="O30" i="34"/>
  <c r="N30" i="34"/>
  <c r="D130" i="34"/>
  <c r="E115" i="34"/>
  <c r="H114" i="34" s="1"/>
  <c r="I114" i="34" s="1"/>
  <c r="J114" i="34" s="1"/>
  <c r="P45" i="34"/>
  <c r="Q45" i="34" s="1"/>
  <c r="S45" i="34" s="1"/>
  <c r="U45" i="34" s="1"/>
  <c r="AQ45" i="34" s="1"/>
  <c r="AU45" i="34" s="1"/>
  <c r="P75" i="34"/>
  <c r="Q75" i="34" s="1"/>
  <c r="S75" i="34" s="1"/>
  <c r="U75" i="34" s="1"/>
  <c r="AQ75" i="34" s="1"/>
  <c r="AU75" i="34" s="1"/>
  <c r="O76" i="34"/>
  <c r="D138" i="34"/>
  <c r="E139" i="34" s="1"/>
  <c r="H138" i="34" s="1"/>
  <c r="I138" i="34" s="1"/>
  <c r="J138" i="34" s="1"/>
  <c r="E124" i="34"/>
  <c r="H123" i="34" s="1"/>
  <c r="I123" i="34" s="1"/>
  <c r="J123" i="34" s="1"/>
  <c r="D139" i="34"/>
  <c r="E140" i="34" s="1"/>
  <c r="H139" i="34" s="1"/>
  <c r="I139" i="34" s="1"/>
  <c r="J139" i="34" s="1"/>
  <c r="E125" i="34"/>
  <c r="H124" i="34" s="1"/>
  <c r="I124" i="34" s="1"/>
  <c r="J124" i="34" s="1"/>
  <c r="P107" i="34"/>
  <c r="Q107" i="34" s="1"/>
  <c r="S107" i="34" s="1"/>
  <c r="U107" i="34" s="1"/>
  <c r="AT107" i="34" s="1"/>
  <c r="AX107" i="34" s="1"/>
  <c r="O108" i="34"/>
  <c r="E128" i="34"/>
  <c r="H127" i="34" s="1"/>
  <c r="I127" i="34" s="1"/>
  <c r="J127" i="34" s="1"/>
  <c r="D142" i="34"/>
  <c r="E143" i="34" s="1"/>
  <c r="H142" i="34" s="1"/>
  <c r="I142" i="34" s="1"/>
  <c r="J142" i="34" s="1"/>
  <c r="P59" i="34"/>
  <c r="Q59" i="34" s="1"/>
  <c r="S59" i="34" s="1"/>
  <c r="U59" i="34" s="1"/>
  <c r="AQ59" i="34" s="1"/>
  <c r="AU59" i="34" s="1"/>
  <c r="O60" i="34"/>
  <c r="P109" i="5"/>
  <c r="Q109" i="5" s="1"/>
  <c r="S109" i="5" s="1"/>
  <c r="U109" i="5" s="1"/>
  <c r="AT109" i="5" s="1"/>
  <c r="AX109" i="5" s="1"/>
  <c r="P62" i="9"/>
  <c r="Q62" i="9" s="1"/>
  <c r="S62" i="9" s="1"/>
  <c r="U62" i="9" s="1"/>
  <c r="AQ62" i="9" s="1"/>
  <c r="AU62" i="9" s="1"/>
  <c r="O63" i="9"/>
  <c r="P109" i="14"/>
  <c r="Q109" i="14" s="1"/>
  <c r="S109" i="14" s="1"/>
  <c r="U109" i="14" s="1"/>
  <c r="AT109" i="14" s="1"/>
  <c r="AX109" i="14" s="1"/>
  <c r="O110" i="14"/>
  <c r="P77" i="7"/>
  <c r="Q77" i="7" s="1"/>
  <c r="S77" i="7" s="1"/>
  <c r="U77" i="7" s="1"/>
  <c r="AQ77" i="7" s="1"/>
  <c r="AU77" i="7" s="1"/>
  <c r="O78" i="7"/>
  <c r="P137" i="22"/>
  <c r="Q137" i="22" s="1"/>
  <c r="S137" i="22" s="1"/>
  <c r="U137" i="22" s="1"/>
  <c r="AT137" i="22" s="1"/>
  <c r="AX137" i="22" s="1"/>
  <c r="O138" i="22"/>
  <c r="P106" i="28"/>
  <c r="Q106" i="28" s="1"/>
  <c r="S106" i="28" s="1"/>
  <c r="U106" i="28" s="1"/>
  <c r="AT106" i="28" s="1"/>
  <c r="AX106" i="28" s="1"/>
  <c r="O107" i="28"/>
  <c r="P74" i="17"/>
  <c r="Q74" i="17" s="1"/>
  <c r="S74" i="17" s="1"/>
  <c r="U74" i="17" s="1"/>
  <c r="AQ74" i="17" s="1"/>
  <c r="AU74" i="17" s="1"/>
  <c r="O75" i="17"/>
  <c r="N125" i="26"/>
  <c r="O125" i="26" s="1"/>
  <c r="P124" i="26"/>
  <c r="Q124" i="26" s="1"/>
  <c r="S124" i="26" s="1"/>
  <c r="U124" i="26" s="1"/>
  <c r="AT124" i="26" s="1"/>
  <c r="P137" i="11"/>
  <c r="Q137" i="11" s="1"/>
  <c r="S137" i="11" s="1"/>
  <c r="U137" i="11" s="1"/>
  <c r="AT137" i="11" s="1"/>
  <c r="AX137" i="11" s="1"/>
  <c r="O138" i="11"/>
  <c r="O28" i="5"/>
  <c r="O122" i="4"/>
  <c r="N93" i="14"/>
  <c r="O137" i="7"/>
  <c r="P43" i="23"/>
  <c r="Q43" i="23" s="1"/>
  <c r="S43" i="23" s="1"/>
  <c r="U43" i="23" s="1"/>
  <c r="AQ43" i="23" s="1"/>
  <c r="AU43" i="23" s="1"/>
  <c r="O44" i="23"/>
  <c r="P90" i="16"/>
  <c r="Q90" i="16" s="1"/>
  <c r="S90" i="16" s="1"/>
  <c r="U90" i="16" s="1"/>
  <c r="AJ90" i="16" s="1"/>
  <c r="AN90" i="16" s="1"/>
  <c r="P137" i="21"/>
  <c r="Q137" i="21" s="1"/>
  <c r="S137" i="21" s="1"/>
  <c r="U137" i="21" s="1"/>
  <c r="AT137" i="21" s="1"/>
  <c r="AX137" i="21" s="1"/>
  <c r="N62" i="16"/>
  <c r="Q108" i="21"/>
  <c r="S108" i="21" s="1"/>
  <c r="U108" i="21" s="1"/>
  <c r="AT108" i="21" s="1"/>
  <c r="AX108" i="21" s="1"/>
  <c r="O109" i="21"/>
  <c r="P43" i="7"/>
  <c r="Q43" i="7" s="1"/>
  <c r="S43" i="7" s="1"/>
  <c r="U43" i="7" s="1"/>
  <c r="AQ43" i="7" s="1"/>
  <c r="AU43" i="7" s="1"/>
  <c r="O44" i="7"/>
  <c r="P43" i="17"/>
  <c r="Q43" i="17" s="1"/>
  <c r="S43" i="17" s="1"/>
  <c r="U43" i="17" s="1"/>
  <c r="AQ43" i="17" s="1"/>
  <c r="AU43" i="17" s="1"/>
  <c r="O44" i="17"/>
  <c r="N62" i="30"/>
  <c r="O93" i="14"/>
  <c r="P27" i="20"/>
  <c r="Q27" i="20" s="1"/>
  <c r="S27" i="20" s="1"/>
  <c r="U27" i="20" s="1"/>
  <c r="AQ27" i="20" s="1"/>
  <c r="AU27" i="20" s="1"/>
  <c r="P122" i="33"/>
  <c r="Q122" i="33" s="1"/>
  <c r="S122" i="33" s="1"/>
  <c r="U122" i="33" s="1"/>
  <c r="AT122" i="33" s="1"/>
  <c r="O28" i="23"/>
  <c r="P122" i="3"/>
  <c r="Q122" i="3" s="1"/>
  <c r="S122" i="3" s="1"/>
  <c r="U122" i="3" s="1"/>
  <c r="AT122" i="3" s="1"/>
  <c r="O74" i="18"/>
  <c r="Q76" i="3"/>
  <c r="S76" i="3" s="1"/>
  <c r="U76" i="3" s="1"/>
  <c r="AQ76" i="3" s="1"/>
  <c r="AU76" i="3" s="1"/>
  <c r="O77" i="3"/>
  <c r="P74" i="33"/>
  <c r="Q74" i="33" s="1"/>
  <c r="S74" i="33" s="1"/>
  <c r="U74" i="33" s="1"/>
  <c r="AQ74" i="33" s="1"/>
  <c r="AU74" i="33" s="1"/>
  <c r="O75" i="33"/>
  <c r="P60" i="17"/>
  <c r="Q60" i="17" s="1"/>
  <c r="S60" i="17" s="1"/>
  <c r="U60" i="17" s="1"/>
  <c r="AQ60" i="17" s="1"/>
  <c r="AU60" i="17" s="1"/>
  <c r="BA121" i="4"/>
  <c r="AX121" i="4"/>
  <c r="O43" i="29"/>
  <c r="P91" i="8"/>
  <c r="Q91" i="8" s="1"/>
  <c r="S91" i="8" s="1"/>
  <c r="U91" i="8" s="1"/>
  <c r="AJ91" i="8" s="1"/>
  <c r="AN91" i="8" s="1"/>
  <c r="P137" i="9"/>
  <c r="Q137" i="9" s="1"/>
  <c r="S137" i="9" s="1"/>
  <c r="U137" i="9" s="1"/>
  <c r="AT137" i="9" s="1"/>
  <c r="AX137" i="9" s="1"/>
  <c r="O138" i="9"/>
  <c r="P44" i="6"/>
  <c r="Q44" i="6" s="1"/>
  <c r="S44" i="6" s="1"/>
  <c r="U44" i="6" s="1"/>
  <c r="AQ44" i="6" s="1"/>
  <c r="AU44" i="6" s="1"/>
  <c r="BA121" i="11"/>
  <c r="AX121" i="11"/>
  <c r="O43" i="25"/>
  <c r="O107" i="31"/>
  <c r="P60" i="25"/>
  <c r="Q60" i="25" s="1"/>
  <c r="S60" i="25" s="1"/>
  <c r="U60" i="25" s="1"/>
  <c r="AQ60" i="25" s="1"/>
  <c r="AU60" i="25" s="1"/>
  <c r="P27" i="3"/>
  <c r="Q27" i="3" s="1"/>
  <c r="S27" i="3" s="1"/>
  <c r="U27" i="3" s="1"/>
  <c r="AQ27" i="3" s="1"/>
  <c r="AU27" i="3" s="1"/>
  <c r="P91" i="5"/>
  <c r="Q91" i="5" s="1"/>
  <c r="S91" i="5" s="1"/>
  <c r="U91" i="5" s="1"/>
  <c r="AJ91" i="5" s="1"/>
  <c r="AN91" i="5" s="1"/>
  <c r="P60" i="19"/>
  <c r="Q60" i="19" s="1"/>
  <c r="S60" i="19" s="1"/>
  <c r="U60" i="19" s="1"/>
  <c r="AQ60" i="19" s="1"/>
  <c r="AU60" i="19" s="1"/>
  <c r="O61" i="19"/>
  <c r="AX122" i="27"/>
  <c r="BA122" i="27"/>
  <c r="P91" i="30"/>
  <c r="Q91" i="30" s="1"/>
  <c r="S91" i="30" s="1"/>
  <c r="U91" i="30" s="1"/>
  <c r="AJ91" i="30" s="1"/>
  <c r="AN91" i="30" s="1"/>
  <c r="P44" i="2"/>
  <c r="Q44" i="2" s="1"/>
  <c r="S44" i="2" s="1"/>
  <c r="U44" i="2" s="1"/>
  <c r="AQ44" i="2" s="1"/>
  <c r="AU44" i="2" s="1"/>
  <c r="O45" i="2"/>
  <c r="P27" i="25"/>
  <c r="Q27" i="25" s="1"/>
  <c r="S27" i="25" s="1"/>
  <c r="U27" i="25" s="1"/>
  <c r="AQ27" i="25" s="1"/>
  <c r="AU27" i="25" s="1"/>
  <c r="O28" i="25"/>
  <c r="P43" i="12"/>
  <c r="Q43" i="12" s="1"/>
  <c r="S43" i="12" s="1"/>
  <c r="U43" i="12" s="1"/>
  <c r="AQ43" i="12" s="1"/>
  <c r="AU43" i="12" s="1"/>
  <c r="O44" i="12"/>
  <c r="BA121" i="5"/>
  <c r="AX121" i="5"/>
  <c r="P90" i="1"/>
  <c r="Q90" i="1" s="1"/>
  <c r="S90" i="1" s="1"/>
  <c r="U90" i="1" s="1"/>
  <c r="AJ90" i="1" s="1"/>
  <c r="AN90" i="1" s="1"/>
  <c r="P60" i="29"/>
  <c r="Q60" i="29" s="1"/>
  <c r="S60" i="29" s="1"/>
  <c r="U60" i="29" s="1"/>
  <c r="AQ60" i="29" s="1"/>
  <c r="AU60" i="29" s="1"/>
  <c r="P27" i="29"/>
  <c r="Q27" i="29" s="1"/>
  <c r="S27" i="29" s="1"/>
  <c r="U27" i="29" s="1"/>
  <c r="AQ27" i="29" s="1"/>
  <c r="AU27" i="29" s="1"/>
  <c r="P60" i="10"/>
  <c r="Q60" i="10" s="1"/>
  <c r="S60" i="10" s="1"/>
  <c r="U60" i="10" s="1"/>
  <c r="AQ60" i="10" s="1"/>
  <c r="AU60" i="10" s="1"/>
  <c r="P108" i="33"/>
  <c r="Q108" i="33" s="1"/>
  <c r="S108" i="33" s="1"/>
  <c r="U108" i="33" s="1"/>
  <c r="AT108" i="33" s="1"/>
  <c r="AX108" i="33" s="1"/>
  <c r="P106" i="16"/>
  <c r="Q106" i="16" s="1"/>
  <c r="S106" i="16" s="1"/>
  <c r="U106" i="16" s="1"/>
  <c r="AT106" i="16" s="1"/>
  <c r="AX106" i="16" s="1"/>
  <c r="O107" i="16"/>
  <c r="P137" i="10"/>
  <c r="Q137" i="10" s="1"/>
  <c r="S137" i="10" s="1"/>
  <c r="U137" i="10" s="1"/>
  <c r="AT137" i="10" s="1"/>
  <c r="AX137" i="10" s="1"/>
  <c r="O138" i="10"/>
  <c r="P90" i="15"/>
  <c r="Q90" i="15" s="1"/>
  <c r="S90" i="15" s="1"/>
  <c r="U90" i="15" s="1"/>
  <c r="AJ90" i="15" s="1"/>
  <c r="AN90" i="15" s="1"/>
  <c r="O91" i="15"/>
  <c r="P92" i="23"/>
  <c r="Q92" i="23" s="1"/>
  <c r="S92" i="23" s="1"/>
  <c r="U92" i="23" s="1"/>
  <c r="AJ92" i="23" s="1"/>
  <c r="AN92" i="23" s="1"/>
  <c r="P138" i="2"/>
  <c r="Q138" i="2" s="1"/>
  <c r="S138" i="2" s="1"/>
  <c r="U138" i="2" s="1"/>
  <c r="AT138" i="2" s="1"/>
  <c r="AX138" i="2" s="1"/>
  <c r="O139" i="2"/>
  <c r="P122" i="8"/>
  <c r="Q122" i="8" s="1"/>
  <c r="S122" i="8" s="1"/>
  <c r="U122" i="8" s="1"/>
  <c r="AT122" i="8" s="1"/>
  <c r="O123" i="8"/>
  <c r="BA121" i="20"/>
  <c r="AX121" i="20"/>
  <c r="P92" i="10"/>
  <c r="Q92" i="10" s="1"/>
  <c r="S92" i="10" s="1"/>
  <c r="U92" i="10" s="1"/>
  <c r="AJ92" i="10" s="1"/>
  <c r="AN92" i="10" s="1"/>
  <c r="P122" i="11"/>
  <c r="Q122" i="11" s="1"/>
  <c r="S122" i="11" s="1"/>
  <c r="U122" i="11" s="1"/>
  <c r="AT122" i="11" s="1"/>
  <c r="N109" i="1"/>
  <c r="P108" i="1"/>
  <c r="Q108" i="1" s="1"/>
  <c r="S108" i="1" s="1"/>
  <c r="U108" i="1" s="1"/>
  <c r="AT108" i="1" s="1"/>
  <c r="AX108" i="1" s="1"/>
  <c r="O109" i="1"/>
  <c r="O43" i="14"/>
  <c r="O59" i="33"/>
  <c r="P138" i="17"/>
  <c r="Q138" i="17" s="1"/>
  <c r="S138" i="17" s="1"/>
  <c r="U138" i="17" s="1"/>
  <c r="AT138" i="17" s="1"/>
  <c r="AX138" i="17" s="1"/>
  <c r="O139" i="17"/>
  <c r="O59" i="2"/>
  <c r="BA122" i="15"/>
  <c r="AX122" i="15"/>
  <c r="O75" i="22"/>
  <c r="O29" i="33"/>
  <c r="O90" i="25"/>
  <c r="N30" i="2"/>
  <c r="P29" i="2"/>
  <c r="Q29" i="2" s="1"/>
  <c r="S29" i="2" s="1"/>
  <c r="U29" i="2" s="1"/>
  <c r="AQ29" i="2" s="1"/>
  <c r="AU29" i="2" s="1"/>
  <c r="O30" i="2"/>
  <c r="P29" i="13"/>
  <c r="Q29" i="13" s="1"/>
  <c r="S29" i="13" s="1"/>
  <c r="U29" i="13" s="1"/>
  <c r="AQ29" i="13" s="1"/>
  <c r="AU29" i="13" s="1"/>
  <c r="P43" i="31"/>
  <c r="Q43" i="31" s="1"/>
  <c r="S43" i="31" s="1"/>
  <c r="U43" i="31" s="1"/>
  <c r="AQ43" i="31" s="1"/>
  <c r="AU43" i="31" s="1"/>
  <c r="O44" i="31"/>
  <c r="O27" i="21"/>
  <c r="N93" i="29"/>
  <c r="O93" i="29" s="1"/>
  <c r="N93" i="12"/>
  <c r="P92" i="12"/>
  <c r="Q92" i="12" s="1"/>
  <c r="S92" i="12" s="1"/>
  <c r="U92" i="12" s="1"/>
  <c r="AJ92" i="12" s="1"/>
  <c r="AN92" i="12" s="1"/>
  <c r="O93" i="12"/>
  <c r="P91" i="13"/>
  <c r="Q91" i="13" s="1"/>
  <c r="S91" i="13" s="1"/>
  <c r="U91" i="13" s="1"/>
  <c r="AJ91" i="13" s="1"/>
  <c r="AN91" i="13" s="1"/>
  <c r="P91" i="28"/>
  <c r="Q91" i="28" s="1"/>
  <c r="S91" i="28" s="1"/>
  <c r="U91" i="28" s="1"/>
  <c r="AJ91" i="28" s="1"/>
  <c r="AN91" i="28" s="1"/>
  <c r="O92" i="28"/>
  <c r="P137" i="14"/>
  <c r="Q137" i="14" s="1"/>
  <c r="S137" i="14" s="1"/>
  <c r="U137" i="14" s="1"/>
  <c r="AT137" i="14" s="1"/>
  <c r="AX137" i="14" s="1"/>
  <c r="P124" i="19"/>
  <c r="Q124" i="19" s="1"/>
  <c r="S124" i="19" s="1"/>
  <c r="U124" i="19" s="1"/>
  <c r="AT124" i="19" s="1"/>
  <c r="P137" i="4"/>
  <c r="Q137" i="4" s="1"/>
  <c r="S137" i="4" s="1"/>
  <c r="U137" i="4" s="1"/>
  <c r="AT137" i="4" s="1"/>
  <c r="AX137" i="4" s="1"/>
  <c r="O138" i="4"/>
  <c r="N46" i="3"/>
  <c r="P45" i="3"/>
  <c r="Q45" i="3" s="1"/>
  <c r="S45" i="3" s="1"/>
  <c r="U45" i="3" s="1"/>
  <c r="AQ45" i="3" s="1"/>
  <c r="AU45" i="3" s="1"/>
  <c r="O46" i="3"/>
  <c r="P75" i="26"/>
  <c r="Q75" i="26" s="1"/>
  <c r="S75" i="26" s="1"/>
  <c r="U75" i="26" s="1"/>
  <c r="AQ75" i="26" s="1"/>
  <c r="AU75" i="26" s="1"/>
  <c r="O76" i="26"/>
  <c r="P91" i="26"/>
  <c r="Q91" i="26" s="1"/>
  <c r="S91" i="26" s="1"/>
  <c r="U91" i="26" s="1"/>
  <c r="AJ91" i="26" s="1"/>
  <c r="AN91" i="26" s="1"/>
  <c r="O92" i="26"/>
  <c r="P137" i="3"/>
  <c r="Q137" i="3" s="1"/>
  <c r="S137" i="3" s="1"/>
  <c r="U137" i="3" s="1"/>
  <c r="AT137" i="3" s="1"/>
  <c r="AX137" i="3" s="1"/>
  <c r="O138" i="3"/>
  <c r="N62" i="5"/>
  <c r="O62" i="5" s="1"/>
  <c r="P61" i="5"/>
  <c r="Q61" i="5" s="1"/>
  <c r="S61" i="5" s="1"/>
  <c r="U61" i="5" s="1"/>
  <c r="AQ61" i="5" s="1"/>
  <c r="AU61" i="5" s="1"/>
  <c r="P60" i="21"/>
  <c r="Q60" i="21" s="1"/>
  <c r="S60" i="21" s="1"/>
  <c r="U60" i="21" s="1"/>
  <c r="AQ60" i="21" s="1"/>
  <c r="AU60" i="21" s="1"/>
  <c r="P74" i="28"/>
  <c r="Q74" i="28" s="1"/>
  <c r="S74" i="28" s="1"/>
  <c r="U74" i="28" s="1"/>
  <c r="AQ74" i="28" s="1"/>
  <c r="AU74" i="28" s="1"/>
  <c r="O75" i="28"/>
  <c r="P28" i="28"/>
  <c r="Q28" i="28" s="1"/>
  <c r="S28" i="28" s="1"/>
  <c r="U28" i="28" s="1"/>
  <c r="AQ28" i="28" s="1"/>
  <c r="AU28" i="28" s="1"/>
  <c r="P106" i="18"/>
  <c r="Q106" i="18" s="1"/>
  <c r="S106" i="18" s="1"/>
  <c r="U106" i="18" s="1"/>
  <c r="AT106" i="18" s="1"/>
  <c r="AX106" i="18" s="1"/>
  <c r="P60" i="18"/>
  <c r="Q60" i="18" s="1"/>
  <c r="S60" i="18" s="1"/>
  <c r="U60" i="18" s="1"/>
  <c r="AQ60" i="18" s="1"/>
  <c r="AU60" i="18" s="1"/>
  <c r="O61" i="18"/>
  <c r="P74" i="20"/>
  <c r="Q74" i="20" s="1"/>
  <c r="S74" i="20" s="1"/>
  <c r="U74" i="20" s="1"/>
  <c r="AQ74" i="20" s="1"/>
  <c r="AU74" i="20" s="1"/>
  <c r="O75" i="20"/>
  <c r="P106" i="8"/>
  <c r="Q106" i="8" s="1"/>
  <c r="S106" i="8" s="1"/>
  <c r="U106" i="8" s="1"/>
  <c r="AT106" i="8" s="1"/>
  <c r="AX106" i="8" s="1"/>
  <c r="O107" i="8"/>
  <c r="P122" i="22"/>
  <c r="Q122" i="22" s="1"/>
  <c r="S122" i="22" s="1"/>
  <c r="U122" i="22" s="1"/>
  <c r="AT122" i="22" s="1"/>
  <c r="O123" i="22"/>
  <c r="P137" i="13"/>
  <c r="Q137" i="13" s="1"/>
  <c r="S137" i="13" s="1"/>
  <c r="U137" i="13" s="1"/>
  <c r="AT137" i="13" s="1"/>
  <c r="AX137" i="13" s="1"/>
  <c r="O138" i="13"/>
  <c r="P44" i="5"/>
  <c r="Q44" i="5" s="1"/>
  <c r="S44" i="5" s="1"/>
  <c r="U44" i="5" s="1"/>
  <c r="AQ44" i="5" s="1"/>
  <c r="AU44" i="5" s="1"/>
  <c r="AX123" i="27"/>
  <c r="BA123" i="27"/>
  <c r="AX121" i="8"/>
  <c r="BA121" i="8"/>
  <c r="Q61" i="1"/>
  <c r="S61" i="1" s="1"/>
  <c r="U61" i="1" s="1"/>
  <c r="AQ61" i="1" s="1"/>
  <c r="AU61" i="1" s="1"/>
  <c r="O62" i="1"/>
  <c r="P44" i="10"/>
  <c r="Q44" i="10" s="1"/>
  <c r="S44" i="10" s="1"/>
  <c r="U44" i="10" s="1"/>
  <c r="AQ44" i="10" s="1"/>
  <c r="AU44" i="10" s="1"/>
  <c r="O122" i="1"/>
  <c r="P123" i="25"/>
  <c r="Q123" i="25" s="1"/>
  <c r="S123" i="25" s="1"/>
  <c r="U123" i="25" s="1"/>
  <c r="AT123" i="25" s="1"/>
  <c r="O124" i="25"/>
  <c r="P124" i="31"/>
  <c r="Q124" i="31" s="1"/>
  <c r="S124" i="31" s="1"/>
  <c r="U124" i="31" s="1"/>
  <c r="AT124" i="31" s="1"/>
  <c r="P137" i="24"/>
  <c r="Q137" i="24" s="1"/>
  <c r="S137" i="24" s="1"/>
  <c r="U137" i="24" s="1"/>
  <c r="AT137" i="24" s="1"/>
  <c r="AX137" i="24" s="1"/>
  <c r="O138" i="24"/>
  <c r="O125" i="6"/>
  <c r="O44" i="24"/>
  <c r="O137" i="27"/>
  <c r="P108" i="3"/>
  <c r="Q108" i="3" s="1"/>
  <c r="S108" i="3" s="1"/>
  <c r="U108" i="3" s="1"/>
  <c r="AT108" i="3" s="1"/>
  <c r="AX108" i="3" s="1"/>
  <c r="O139" i="6"/>
  <c r="P108" i="22"/>
  <c r="Q108" i="22" s="1"/>
  <c r="S108" i="22" s="1"/>
  <c r="U108" i="22" s="1"/>
  <c r="AT108" i="22" s="1"/>
  <c r="AX108" i="22" s="1"/>
  <c r="N77" i="6"/>
  <c r="O77" i="6" s="1"/>
  <c r="AX122" i="19"/>
  <c r="BA122" i="19"/>
  <c r="P124" i="24"/>
  <c r="Q124" i="24" s="1"/>
  <c r="S124" i="24" s="1"/>
  <c r="U124" i="24" s="1"/>
  <c r="AT124" i="24" s="1"/>
  <c r="P107" i="4"/>
  <c r="Q107" i="4" s="1"/>
  <c r="S107" i="4" s="1"/>
  <c r="U107" i="4" s="1"/>
  <c r="AT107" i="4" s="1"/>
  <c r="AX107" i="4" s="1"/>
  <c r="O108" i="4"/>
  <c r="P138" i="29"/>
  <c r="Q138" i="29" s="1"/>
  <c r="S138" i="29" s="1"/>
  <c r="U138" i="29" s="1"/>
  <c r="AT138" i="29" s="1"/>
  <c r="AX138" i="29" s="1"/>
  <c r="AX121" i="1"/>
  <c r="BA121" i="1"/>
  <c r="P44" i="20"/>
  <c r="Q44" i="20" s="1"/>
  <c r="S44" i="20" s="1"/>
  <c r="U44" i="20" s="1"/>
  <c r="AQ44" i="20" s="1"/>
  <c r="AU44" i="20" s="1"/>
  <c r="O45" i="20"/>
  <c r="P138" i="33"/>
  <c r="Q138" i="33" s="1"/>
  <c r="S138" i="33" s="1"/>
  <c r="U138" i="33" s="1"/>
  <c r="AT138" i="33" s="1"/>
  <c r="AX138" i="33" s="1"/>
  <c r="AX124" i="6"/>
  <c r="BA124" i="6"/>
  <c r="P91" i="19"/>
  <c r="Q91" i="19" s="1"/>
  <c r="S91" i="19" s="1"/>
  <c r="U91" i="19" s="1"/>
  <c r="AJ91" i="19" s="1"/>
  <c r="AN91" i="19" s="1"/>
  <c r="O92" i="19"/>
  <c r="P59" i="20"/>
  <c r="Q59" i="20" s="1"/>
  <c r="S59" i="20" s="1"/>
  <c r="U59" i="20" s="1"/>
  <c r="AQ59" i="20" s="1"/>
  <c r="AU59" i="20" s="1"/>
  <c r="P106" i="13"/>
  <c r="Q106" i="13" s="1"/>
  <c r="S106" i="13" s="1"/>
  <c r="U106" i="13" s="1"/>
  <c r="AT106" i="13" s="1"/>
  <c r="AX106" i="13" s="1"/>
  <c r="P137" i="12"/>
  <c r="Q137" i="12" s="1"/>
  <c r="S137" i="12" s="1"/>
  <c r="U137" i="12" s="1"/>
  <c r="AT137" i="12" s="1"/>
  <c r="AX137" i="12" s="1"/>
  <c r="O138" i="12"/>
  <c r="P138" i="15"/>
  <c r="Q138" i="15" s="1"/>
  <c r="S138" i="15" s="1"/>
  <c r="U138" i="15" s="1"/>
  <c r="AT138" i="15" s="1"/>
  <c r="AX138" i="15" s="1"/>
  <c r="O139" i="15"/>
  <c r="Q45" i="19"/>
  <c r="S45" i="19" s="1"/>
  <c r="U45" i="19" s="1"/>
  <c r="AQ45" i="19" s="1"/>
  <c r="AU45" i="19" s="1"/>
  <c r="O46" i="19"/>
  <c r="P43" i="1"/>
  <c r="Q43" i="1" s="1"/>
  <c r="S43" i="1" s="1"/>
  <c r="U43" i="1" s="1"/>
  <c r="AQ43" i="1" s="1"/>
  <c r="AU43" i="1" s="1"/>
  <c r="P91" i="6"/>
  <c r="Q91" i="6" s="1"/>
  <c r="S91" i="6" s="1"/>
  <c r="U91" i="6" s="1"/>
  <c r="AJ91" i="6" s="1"/>
  <c r="AN91" i="6" s="1"/>
  <c r="P28" i="30"/>
  <c r="Q28" i="30" s="1"/>
  <c r="S28" i="30" s="1"/>
  <c r="U28" i="30" s="1"/>
  <c r="AQ28" i="30" s="1"/>
  <c r="AU28" i="30" s="1"/>
  <c r="P27" i="11"/>
  <c r="Q27" i="11" s="1"/>
  <c r="S27" i="11" s="1"/>
  <c r="U27" i="11" s="1"/>
  <c r="AQ27" i="11" s="1"/>
  <c r="AU27" i="11" s="1"/>
  <c r="BA121" i="17"/>
  <c r="AX121" i="17"/>
  <c r="P74" i="30"/>
  <c r="Q74" i="30" s="1"/>
  <c r="S74" i="30" s="1"/>
  <c r="U74" i="30" s="1"/>
  <c r="AQ74" i="30" s="1"/>
  <c r="AU74" i="30" s="1"/>
  <c r="P123" i="20"/>
  <c r="Q123" i="20" s="1"/>
  <c r="S123" i="20" s="1"/>
  <c r="U123" i="20" s="1"/>
  <c r="AT123" i="20" s="1"/>
  <c r="O124" i="20"/>
  <c r="P43" i="4"/>
  <c r="Q43" i="4" s="1"/>
  <c r="S43" i="4" s="1"/>
  <c r="U43" i="4" s="1"/>
  <c r="AQ43" i="4" s="1"/>
  <c r="AU43" i="4" s="1"/>
  <c r="O44" i="4"/>
  <c r="P90" i="24"/>
  <c r="Q90" i="24" s="1"/>
  <c r="S90" i="24" s="1"/>
  <c r="U90" i="24" s="1"/>
  <c r="AJ90" i="24" s="1"/>
  <c r="AN90" i="24" s="1"/>
  <c r="O91" i="24"/>
  <c r="P74" i="16"/>
  <c r="Q74" i="16" s="1"/>
  <c r="S74" i="16" s="1"/>
  <c r="U74" i="16" s="1"/>
  <c r="AQ74" i="16" s="1"/>
  <c r="AU74" i="16" s="1"/>
  <c r="O75" i="16"/>
  <c r="P74" i="8"/>
  <c r="Q74" i="8" s="1"/>
  <c r="S74" i="8" s="1"/>
  <c r="U74" i="8" s="1"/>
  <c r="AQ74" i="8" s="1"/>
  <c r="AU74" i="8" s="1"/>
  <c r="O75" i="8"/>
  <c r="N125" i="6"/>
  <c r="P43" i="26"/>
  <c r="Q43" i="26" s="1"/>
  <c r="S43" i="26" s="1"/>
  <c r="U43" i="26" s="1"/>
  <c r="AQ43" i="26" s="1"/>
  <c r="AU43" i="26" s="1"/>
  <c r="O44" i="26"/>
  <c r="P74" i="15"/>
  <c r="Q74" i="15" s="1"/>
  <c r="S74" i="15" s="1"/>
  <c r="U74" i="15" s="1"/>
  <c r="AQ74" i="15" s="1"/>
  <c r="AU74" i="15" s="1"/>
  <c r="O45" i="8"/>
  <c r="P108" i="19"/>
  <c r="Q108" i="19" s="1"/>
  <c r="S108" i="19" s="1"/>
  <c r="U108" i="19" s="1"/>
  <c r="AT108" i="19" s="1"/>
  <c r="AX108" i="19" s="1"/>
  <c r="P75" i="27"/>
  <c r="Q75" i="27" s="1"/>
  <c r="S75" i="27" s="1"/>
  <c r="U75" i="27" s="1"/>
  <c r="AQ75" i="27" s="1"/>
  <c r="AU75" i="27" s="1"/>
  <c r="O76" i="27"/>
  <c r="P27" i="7"/>
  <c r="Q27" i="7" s="1"/>
  <c r="S27" i="7" s="1"/>
  <c r="U27" i="7" s="1"/>
  <c r="AQ27" i="7" s="1"/>
  <c r="AU27" i="7" s="1"/>
  <c r="O27" i="12"/>
  <c r="P123" i="28"/>
  <c r="Q123" i="28" s="1"/>
  <c r="S123" i="28" s="1"/>
  <c r="U123" i="28" s="1"/>
  <c r="AT123" i="28" s="1"/>
  <c r="O124" i="28"/>
  <c r="O91" i="4"/>
  <c r="N30" i="14"/>
  <c r="P29" i="14"/>
  <c r="Q29" i="14" s="1"/>
  <c r="S29" i="14" s="1"/>
  <c r="U29" i="14" s="1"/>
  <c r="AQ29" i="14" s="1"/>
  <c r="AU29" i="14" s="1"/>
  <c r="O30" i="14"/>
  <c r="P61" i="14"/>
  <c r="Q61" i="14" s="1"/>
  <c r="S61" i="14" s="1"/>
  <c r="U61" i="14" s="1"/>
  <c r="AQ61" i="14" s="1"/>
  <c r="AU61" i="14" s="1"/>
  <c r="N125" i="9"/>
  <c r="O125" i="9" s="1"/>
  <c r="P124" i="9"/>
  <c r="Q124" i="9" s="1"/>
  <c r="S124" i="9" s="1"/>
  <c r="U124" i="9" s="1"/>
  <c r="AT124" i="9" s="1"/>
  <c r="P137" i="1"/>
  <c r="Q137" i="1" s="1"/>
  <c r="S137" i="1" s="1"/>
  <c r="U137" i="1" s="1"/>
  <c r="AT137" i="1" s="1"/>
  <c r="AX137" i="1" s="1"/>
  <c r="O138" i="1"/>
  <c r="O140" i="25"/>
  <c r="P106" i="7"/>
  <c r="Q106" i="7" s="1"/>
  <c r="S106" i="7" s="1"/>
  <c r="U106" i="7" s="1"/>
  <c r="AT106" i="7" s="1"/>
  <c r="AX106" i="7" s="1"/>
  <c r="O107" i="7"/>
  <c r="P91" i="22"/>
  <c r="Q91" i="22" s="1"/>
  <c r="S91" i="22" s="1"/>
  <c r="U91" i="22" s="1"/>
  <c r="AJ91" i="22" s="1"/>
  <c r="AN91" i="22" s="1"/>
  <c r="O92" i="22"/>
  <c r="P92" i="7"/>
  <c r="Q92" i="7" s="1"/>
  <c r="S92" i="7" s="1"/>
  <c r="U92" i="7" s="1"/>
  <c r="AJ92" i="7" s="1"/>
  <c r="AN92" i="7" s="1"/>
  <c r="BA122" i="26"/>
  <c r="AX122" i="26"/>
  <c r="AX122" i="20"/>
  <c r="BA122" i="20"/>
  <c r="O123" i="12"/>
  <c r="O138" i="26"/>
  <c r="P90" i="3"/>
  <c r="Q90" i="3" s="1"/>
  <c r="S90" i="3" s="1"/>
  <c r="U90" i="3" s="1"/>
  <c r="AJ90" i="3" s="1"/>
  <c r="AN90" i="3" s="1"/>
  <c r="O91" i="3"/>
  <c r="O27" i="19"/>
  <c r="P60" i="27"/>
  <c r="Q60" i="27" s="1"/>
  <c r="S60" i="27" s="1"/>
  <c r="U60" i="27" s="1"/>
  <c r="AQ60" i="27" s="1"/>
  <c r="AU60" i="27" s="1"/>
  <c r="O61" i="27"/>
  <c r="Q45" i="15"/>
  <c r="S45" i="15" s="1"/>
  <c r="U45" i="15" s="1"/>
  <c r="AQ45" i="15" s="1"/>
  <c r="AU45" i="15" s="1"/>
  <c r="O46" i="15"/>
  <c r="P29" i="26"/>
  <c r="Q29" i="26" s="1"/>
  <c r="S29" i="26" s="1"/>
  <c r="U29" i="26" s="1"/>
  <c r="AQ29" i="26" s="1"/>
  <c r="AU29" i="26" s="1"/>
  <c r="P74" i="19"/>
  <c r="Q74" i="19" s="1"/>
  <c r="S74" i="19" s="1"/>
  <c r="U74" i="19" s="1"/>
  <c r="AQ74" i="19" s="1"/>
  <c r="AU74" i="19" s="1"/>
  <c r="P90" i="9"/>
  <c r="Q90" i="9" s="1"/>
  <c r="S90" i="9" s="1"/>
  <c r="U90" i="9" s="1"/>
  <c r="AJ90" i="9" s="1"/>
  <c r="AN90" i="9" s="1"/>
  <c r="O91" i="9"/>
  <c r="P75" i="9"/>
  <c r="Q75" i="9" s="1"/>
  <c r="S75" i="9" s="1"/>
  <c r="U75" i="9" s="1"/>
  <c r="AQ75" i="9" s="1"/>
  <c r="AU75" i="9" s="1"/>
  <c r="O76" i="9"/>
  <c r="P27" i="4"/>
  <c r="Q27" i="4" s="1"/>
  <c r="S27" i="4" s="1"/>
  <c r="U27" i="4" s="1"/>
  <c r="AQ27" i="4" s="1"/>
  <c r="AU27" i="4" s="1"/>
  <c r="P138" i="31"/>
  <c r="Q138" i="31" s="1"/>
  <c r="S138" i="31" s="1"/>
  <c r="U138" i="31" s="1"/>
  <c r="AT138" i="31" s="1"/>
  <c r="AX138" i="31" s="1"/>
  <c r="O139" i="31"/>
  <c r="O139" i="18"/>
  <c r="P106" i="12"/>
  <c r="Q106" i="12" s="1"/>
  <c r="S106" i="12" s="1"/>
  <c r="U106" i="12" s="1"/>
  <c r="AT106" i="12" s="1"/>
  <c r="AX106" i="12" s="1"/>
  <c r="P91" i="27"/>
  <c r="Q91" i="27" s="1"/>
  <c r="S91" i="27" s="1"/>
  <c r="U91" i="27" s="1"/>
  <c r="AJ91" i="27" s="1"/>
  <c r="AN91" i="27" s="1"/>
  <c r="O92" i="27"/>
  <c r="BA122" i="12"/>
  <c r="AX122" i="12"/>
  <c r="P74" i="5"/>
  <c r="Q74" i="5" s="1"/>
  <c r="S74" i="5" s="1"/>
  <c r="U74" i="5" s="1"/>
  <c r="AQ74" i="5" s="1"/>
  <c r="AU74" i="5" s="1"/>
  <c r="N30" i="27"/>
  <c r="P29" i="27"/>
  <c r="Q29" i="27" s="1"/>
  <c r="S29" i="27" s="1"/>
  <c r="U29" i="27" s="1"/>
  <c r="AQ29" i="27" s="1"/>
  <c r="AU29" i="27" s="1"/>
  <c r="O30" i="27"/>
  <c r="P123" i="23"/>
  <c r="Q123" i="23" s="1"/>
  <c r="S123" i="23" s="1"/>
  <c r="U123" i="23" s="1"/>
  <c r="AT123" i="23" s="1"/>
  <c r="O124" i="23"/>
  <c r="AX122" i="16"/>
  <c r="BA122" i="16"/>
  <c r="P107" i="23"/>
  <c r="Q107" i="23" s="1"/>
  <c r="S107" i="23" s="1"/>
  <c r="U107" i="23" s="1"/>
  <c r="AT107" i="23" s="1"/>
  <c r="AX107" i="23" s="1"/>
  <c r="O108" i="23"/>
  <c r="P90" i="33"/>
  <c r="Q90" i="33" s="1"/>
  <c r="S90" i="33" s="1"/>
  <c r="U90" i="33" s="1"/>
  <c r="AJ90" i="33" s="1"/>
  <c r="AN90" i="33" s="1"/>
  <c r="O91" i="33"/>
  <c r="P123" i="10"/>
  <c r="Q123" i="10" s="1"/>
  <c r="S123" i="10" s="1"/>
  <c r="U123" i="10" s="1"/>
  <c r="AT123" i="10" s="1"/>
  <c r="P107" i="24"/>
  <c r="Q107" i="24" s="1"/>
  <c r="S107" i="24" s="1"/>
  <c r="U107" i="24" s="1"/>
  <c r="AT107" i="24" s="1"/>
  <c r="AX107" i="24" s="1"/>
  <c r="P123" i="18"/>
  <c r="Q123" i="18" s="1"/>
  <c r="S123" i="18" s="1"/>
  <c r="U123" i="18" s="1"/>
  <c r="AT123" i="18" s="1"/>
  <c r="P75" i="29"/>
  <c r="Q75" i="29" s="1"/>
  <c r="S75" i="29" s="1"/>
  <c r="U75" i="29" s="1"/>
  <c r="AQ75" i="29" s="1"/>
  <c r="AU75" i="29" s="1"/>
  <c r="P59" i="11"/>
  <c r="Q59" i="11" s="1"/>
  <c r="S59" i="11" s="1"/>
  <c r="U59" i="11" s="1"/>
  <c r="AQ59" i="11" s="1"/>
  <c r="AU59" i="11" s="1"/>
  <c r="P91" i="20"/>
  <c r="Q91" i="20" s="1"/>
  <c r="S91" i="20" s="1"/>
  <c r="U91" i="20" s="1"/>
  <c r="AJ91" i="20" s="1"/>
  <c r="AN91" i="20" s="1"/>
  <c r="P124" i="27"/>
  <c r="Q124" i="27" s="1"/>
  <c r="S124" i="27" s="1"/>
  <c r="U124" i="27" s="1"/>
  <c r="AT124" i="27" s="1"/>
  <c r="P107" i="6"/>
  <c r="Q107" i="6" s="1"/>
  <c r="S107" i="6" s="1"/>
  <c r="U107" i="6" s="1"/>
  <c r="AT107" i="6" s="1"/>
  <c r="AX107" i="6" s="1"/>
  <c r="P74" i="24"/>
  <c r="Q74" i="24" s="1"/>
  <c r="S74" i="24" s="1"/>
  <c r="U74" i="24" s="1"/>
  <c r="AQ74" i="24" s="1"/>
  <c r="AU74" i="24" s="1"/>
  <c r="P75" i="11"/>
  <c r="Q75" i="11" s="1"/>
  <c r="S75" i="11" s="1"/>
  <c r="U75" i="11" s="1"/>
  <c r="AQ75" i="11" s="1"/>
  <c r="AU75" i="11" s="1"/>
  <c r="P90" i="11"/>
  <c r="Q90" i="11" s="1"/>
  <c r="S90" i="11" s="1"/>
  <c r="U90" i="11" s="1"/>
  <c r="AJ90" i="11" s="1"/>
  <c r="AN90" i="11" s="1"/>
  <c r="P28" i="16"/>
  <c r="Q28" i="16" s="1"/>
  <c r="S28" i="16" s="1"/>
  <c r="U28" i="16" s="1"/>
  <c r="AQ28" i="16" s="1"/>
  <c r="AU28" i="16" s="1"/>
  <c r="P74" i="2"/>
  <c r="Q74" i="2" s="1"/>
  <c r="S74" i="2" s="1"/>
  <c r="U74" i="2" s="1"/>
  <c r="AQ74" i="2" s="1"/>
  <c r="AU74" i="2" s="1"/>
  <c r="O75" i="2"/>
  <c r="P61" i="15"/>
  <c r="Q61" i="15" s="1"/>
  <c r="S61" i="15" s="1"/>
  <c r="U61" i="15" s="1"/>
  <c r="AQ61" i="15" s="1"/>
  <c r="AU61" i="15" s="1"/>
  <c r="O138" i="20"/>
  <c r="P27" i="24"/>
  <c r="Q27" i="24" s="1"/>
  <c r="S27" i="24" s="1"/>
  <c r="U27" i="24" s="1"/>
  <c r="AQ27" i="24" s="1"/>
  <c r="AU27" i="24" s="1"/>
  <c r="O28" i="24"/>
  <c r="O124" i="7"/>
  <c r="P124" i="17"/>
  <c r="Q124" i="17" s="1"/>
  <c r="S124" i="17" s="1"/>
  <c r="U124" i="17" s="1"/>
  <c r="AT124" i="17" s="1"/>
  <c r="N125" i="17"/>
  <c r="N109" i="11"/>
  <c r="P108" i="11"/>
  <c r="Q108" i="11" s="1"/>
  <c r="S108" i="11" s="1"/>
  <c r="U108" i="11" s="1"/>
  <c r="AT108" i="11" s="1"/>
  <c r="AX108" i="11" s="1"/>
  <c r="P59" i="6"/>
  <c r="Q59" i="6" s="1"/>
  <c r="S59" i="6" s="1"/>
  <c r="U59" i="6" s="1"/>
  <c r="AQ59" i="6" s="1"/>
  <c r="AU59" i="6" s="1"/>
  <c r="O60" i="6"/>
  <c r="P106" i="27"/>
  <c r="Q106" i="27" s="1"/>
  <c r="S106" i="27" s="1"/>
  <c r="U106" i="27" s="1"/>
  <c r="AT106" i="27" s="1"/>
  <c r="AX106" i="27" s="1"/>
  <c r="O59" i="4"/>
  <c r="P123" i="13"/>
  <c r="Q123" i="13" s="1"/>
  <c r="S123" i="13" s="1"/>
  <c r="U123" i="13" s="1"/>
  <c r="AT123" i="13" s="1"/>
  <c r="O124" i="13"/>
  <c r="AX122" i="18"/>
  <c r="BA122" i="18"/>
  <c r="AX121" i="30"/>
  <c r="BA121" i="30"/>
  <c r="O123" i="29"/>
  <c r="O61" i="13"/>
  <c r="P29" i="22"/>
  <c r="Q29" i="22" s="1"/>
  <c r="S29" i="22" s="1"/>
  <c r="U29" i="22" s="1"/>
  <c r="AQ29" i="22" s="1"/>
  <c r="AU29" i="22" s="1"/>
  <c r="O137" i="30"/>
  <c r="O74" i="4"/>
  <c r="P44" i="28"/>
  <c r="Q44" i="28" s="1"/>
  <c r="S44" i="28" s="1"/>
  <c r="U44" i="28" s="1"/>
  <c r="AQ44" i="28" s="1"/>
  <c r="AU44" i="28" s="1"/>
  <c r="O106" i="17"/>
  <c r="P107" i="10"/>
  <c r="Q107" i="10" s="1"/>
  <c r="S107" i="10" s="1"/>
  <c r="U107" i="10" s="1"/>
  <c r="AT107" i="10" s="1"/>
  <c r="AX107" i="10" s="1"/>
  <c r="P75" i="1"/>
  <c r="Q75" i="1" s="1"/>
  <c r="S75" i="1" s="1"/>
  <c r="U75" i="1" s="1"/>
  <c r="AQ75" i="1" s="1"/>
  <c r="AU75" i="1" s="1"/>
  <c r="O76" i="1"/>
  <c r="BA123" i="31"/>
  <c r="AX123" i="31"/>
  <c r="P75" i="23"/>
  <c r="Q75" i="23" s="1"/>
  <c r="S75" i="23" s="1"/>
  <c r="U75" i="23" s="1"/>
  <c r="AQ75" i="23" s="1"/>
  <c r="AU75" i="23" s="1"/>
  <c r="P60" i="26"/>
  <c r="Q60" i="26" s="1"/>
  <c r="S60" i="26" s="1"/>
  <c r="U60" i="26" s="1"/>
  <c r="AQ60" i="26" s="1"/>
  <c r="AU60" i="26" s="1"/>
  <c r="O61" i="26"/>
  <c r="P45" i="16"/>
  <c r="Q45" i="16" s="1"/>
  <c r="S45" i="16" s="1"/>
  <c r="U45" i="16" s="1"/>
  <c r="AQ45" i="16" s="1"/>
  <c r="AU45" i="16" s="1"/>
  <c r="P59" i="23"/>
  <c r="Q59" i="23" s="1"/>
  <c r="S59" i="23" s="1"/>
  <c r="U59" i="23" s="1"/>
  <c r="AQ59" i="23" s="1"/>
  <c r="AU59" i="23" s="1"/>
  <c r="O60" i="23"/>
  <c r="BA123" i="7"/>
  <c r="AX123" i="7"/>
  <c r="P60" i="31"/>
  <c r="Q60" i="31" s="1"/>
  <c r="S60" i="31" s="1"/>
  <c r="U60" i="31" s="1"/>
  <c r="AQ60" i="31" s="1"/>
  <c r="AU60" i="31" s="1"/>
  <c r="O61" i="31"/>
  <c r="P59" i="28"/>
  <c r="Q59" i="28" s="1"/>
  <c r="S59" i="28" s="1"/>
  <c r="U59" i="28" s="1"/>
  <c r="AQ59" i="28" s="1"/>
  <c r="AU59" i="28" s="1"/>
  <c r="P74" i="13"/>
  <c r="Q74" i="13" s="1"/>
  <c r="S74" i="13" s="1"/>
  <c r="U74" i="13" s="1"/>
  <c r="AQ74" i="13" s="1"/>
  <c r="AU74" i="13" s="1"/>
  <c r="O75" i="13"/>
  <c r="N30" i="9"/>
  <c r="P29" i="9"/>
  <c r="Q29" i="9" s="1"/>
  <c r="S29" i="9" s="1"/>
  <c r="U29" i="9" s="1"/>
  <c r="AQ29" i="9" s="1"/>
  <c r="AU29" i="9" s="1"/>
  <c r="O30" i="9"/>
  <c r="O122" i="14"/>
  <c r="P123" i="16"/>
  <c r="Q123" i="16" s="1"/>
  <c r="S123" i="16" s="1"/>
  <c r="U123" i="16" s="1"/>
  <c r="AT123" i="16" s="1"/>
  <c r="O44" i="30"/>
  <c r="BA122" i="29"/>
  <c r="AX122" i="29"/>
  <c r="P137" i="8"/>
  <c r="Q137" i="8" s="1"/>
  <c r="S137" i="8" s="1"/>
  <c r="U137" i="8" s="1"/>
  <c r="AT137" i="8" s="1"/>
  <c r="AX137" i="8" s="1"/>
  <c r="O138" i="8"/>
  <c r="P106" i="25"/>
  <c r="Q106" i="25" s="1"/>
  <c r="S106" i="25" s="1"/>
  <c r="U106" i="25" s="1"/>
  <c r="AT106" i="25" s="1"/>
  <c r="AX106" i="25" s="1"/>
  <c r="O107" i="25"/>
  <c r="P59" i="24"/>
  <c r="Q59" i="24" s="1"/>
  <c r="S59" i="24" s="1"/>
  <c r="U59" i="24" s="1"/>
  <c r="AQ59" i="24" s="1"/>
  <c r="AU59" i="24" s="1"/>
  <c r="O60" i="24"/>
  <c r="O59" i="3"/>
  <c r="P60" i="12"/>
  <c r="Q60" i="12" s="1"/>
  <c r="S60" i="12" s="1"/>
  <c r="U60" i="12" s="1"/>
  <c r="AQ60" i="12" s="1"/>
  <c r="AU60" i="12" s="1"/>
  <c r="O61" i="12"/>
  <c r="O30" i="6"/>
  <c r="O59" i="8"/>
  <c r="O91" i="31"/>
  <c r="P45" i="27"/>
  <c r="Q45" i="27" s="1"/>
  <c r="S45" i="27" s="1"/>
  <c r="U45" i="27" s="1"/>
  <c r="AQ45" i="27" s="1"/>
  <c r="AU45" i="27" s="1"/>
  <c r="O29" i="10"/>
  <c r="P59" i="22"/>
  <c r="Q59" i="22" s="1"/>
  <c r="S59" i="22" s="1"/>
  <c r="U59" i="22" s="1"/>
  <c r="AQ59" i="22" s="1"/>
  <c r="AU59" i="22" s="1"/>
  <c r="P45" i="11"/>
  <c r="Q45" i="11" s="1"/>
  <c r="S45" i="11" s="1"/>
  <c r="U45" i="11" s="1"/>
  <c r="AQ45" i="11" s="1"/>
  <c r="AU45" i="11" s="1"/>
  <c r="O90" i="18"/>
  <c r="O106" i="20"/>
  <c r="O138" i="23"/>
  <c r="O123" i="21"/>
  <c r="AX121" i="14"/>
  <c r="BA121" i="14"/>
  <c r="P122" i="5"/>
  <c r="Q122" i="5" s="1"/>
  <c r="S122" i="5" s="1"/>
  <c r="U122" i="5" s="1"/>
  <c r="AT122" i="5" s="1"/>
  <c r="P107" i="26"/>
  <c r="Q107" i="26" s="1"/>
  <c r="S107" i="26" s="1"/>
  <c r="U107" i="26" s="1"/>
  <c r="AT107" i="26" s="1"/>
  <c r="AX107" i="26" s="1"/>
  <c r="P122" i="30"/>
  <c r="Q122" i="30" s="1"/>
  <c r="S122" i="30" s="1"/>
  <c r="U122" i="30" s="1"/>
  <c r="AT122" i="30" s="1"/>
  <c r="O76" i="10"/>
  <c r="O45" i="13"/>
  <c r="O28" i="18"/>
  <c r="P60" i="7"/>
  <c r="Q60" i="7" s="1"/>
  <c r="S60" i="7" s="1"/>
  <c r="U60" i="7" s="1"/>
  <c r="AQ60" i="7" s="1"/>
  <c r="AU60" i="7" s="1"/>
  <c r="O61" i="7"/>
  <c r="P43" i="9"/>
  <c r="Q43" i="9" s="1"/>
  <c r="S43" i="9" s="1"/>
  <c r="U43" i="9" s="1"/>
  <c r="AQ43" i="9" s="1"/>
  <c r="AU43" i="9" s="1"/>
  <c r="O44" i="9"/>
  <c r="P28" i="15"/>
  <c r="Q28" i="15" s="1"/>
  <c r="S28" i="15" s="1"/>
  <c r="U28" i="15" s="1"/>
  <c r="AQ28" i="15" s="1"/>
  <c r="AU28" i="15" s="1"/>
  <c r="O29" i="15"/>
  <c r="P44" i="22"/>
  <c r="Q44" i="22" s="1"/>
  <c r="S44" i="22" s="1"/>
  <c r="U44" i="22" s="1"/>
  <c r="AQ44" i="22" s="1"/>
  <c r="AU44" i="22" s="1"/>
  <c r="O45" i="22"/>
  <c r="P28" i="1"/>
  <c r="Q28" i="1" s="1"/>
  <c r="S28" i="1" s="1"/>
  <c r="U28" i="1" s="1"/>
  <c r="AQ28" i="1" s="1"/>
  <c r="AU28" i="1" s="1"/>
  <c r="P124" i="15"/>
  <c r="Q124" i="15" s="1"/>
  <c r="S124" i="15" s="1"/>
  <c r="U124" i="15" s="1"/>
  <c r="AT124" i="15" s="1"/>
  <c r="P137" i="28"/>
  <c r="Q137" i="28" s="1"/>
  <c r="S137" i="28" s="1"/>
  <c r="U137" i="28" s="1"/>
  <c r="AT137" i="28" s="1"/>
  <c r="AX137" i="28" s="1"/>
  <c r="AX122" i="21"/>
  <c r="BA122" i="21"/>
  <c r="BA121" i="28"/>
  <c r="AX121" i="28"/>
  <c r="P76" i="14"/>
  <c r="Q76" i="14" s="1"/>
  <c r="S76" i="14" s="1"/>
  <c r="U76" i="14" s="1"/>
  <c r="AQ76" i="14" s="1"/>
  <c r="AU76" i="14" s="1"/>
  <c r="P122" i="2"/>
  <c r="Q122" i="2" s="1"/>
  <c r="S122" i="2" s="1"/>
  <c r="U122" i="2" s="1"/>
  <c r="AT122" i="2" s="1"/>
  <c r="O123" i="2"/>
  <c r="P90" i="21"/>
  <c r="Q90" i="21" s="1"/>
  <c r="S90" i="21" s="1"/>
  <c r="U90" i="21" s="1"/>
  <c r="AJ90" i="21" s="1"/>
  <c r="AN90" i="21" s="1"/>
  <c r="P76" i="12"/>
  <c r="Q76" i="12" s="1"/>
  <c r="S76" i="12" s="1"/>
  <c r="U76" i="12" s="1"/>
  <c r="AQ76" i="12" s="1"/>
  <c r="AU76" i="12" s="1"/>
  <c r="P43" i="33"/>
  <c r="Q43" i="33" s="1"/>
  <c r="S43" i="33" s="1"/>
  <c r="U43" i="33" s="1"/>
  <c r="AQ43" i="33" s="1"/>
  <c r="AU43" i="33" s="1"/>
  <c r="P137" i="19"/>
  <c r="Q137" i="19" s="1"/>
  <c r="S137" i="19" s="1"/>
  <c r="U137" i="19" s="1"/>
  <c r="AT137" i="19" s="1"/>
  <c r="AX137" i="19" s="1"/>
  <c r="O138" i="19"/>
  <c r="P92" i="17"/>
  <c r="Q92" i="17" s="1"/>
  <c r="S92" i="17" s="1"/>
  <c r="U92" i="17" s="1"/>
  <c r="AJ92" i="17" s="1"/>
  <c r="AN92" i="17" s="1"/>
  <c r="P138" i="5"/>
  <c r="Q138" i="5" s="1"/>
  <c r="S138" i="5" s="1"/>
  <c r="U138" i="5" s="1"/>
  <c r="AT138" i="5" s="1"/>
  <c r="AX138" i="5" s="1"/>
  <c r="P44" i="21"/>
  <c r="Q44" i="21" s="1"/>
  <c r="S44" i="21" s="1"/>
  <c r="U44" i="21" s="1"/>
  <c r="AQ44" i="21" s="1"/>
  <c r="AU44" i="21" s="1"/>
  <c r="O45" i="21"/>
  <c r="P44" i="18"/>
  <c r="Q44" i="18" s="1"/>
  <c r="S44" i="18" s="1"/>
  <c r="U44" i="18" s="1"/>
  <c r="AQ44" i="18" s="1"/>
  <c r="AU44" i="18" s="1"/>
  <c r="O45" i="18"/>
  <c r="P106" i="2"/>
  <c r="Q106" i="2" s="1"/>
  <c r="S106" i="2" s="1"/>
  <c r="U106" i="2" s="1"/>
  <c r="AT106" i="2" s="1"/>
  <c r="AX106" i="2" s="1"/>
  <c r="O107" i="2"/>
  <c r="O107" i="30"/>
  <c r="BA121" i="15"/>
  <c r="AX121" i="15"/>
  <c r="AX121" i="26"/>
  <c r="BA121" i="26"/>
  <c r="BA121" i="33"/>
  <c r="AX121" i="33"/>
  <c r="P91" i="2"/>
  <c r="Q91" i="2" s="1"/>
  <c r="S91" i="2" s="1"/>
  <c r="U91" i="2" s="1"/>
  <c r="AJ91" i="2" s="1"/>
  <c r="AN91" i="2" s="1"/>
  <c r="P138" i="16"/>
  <c r="Q138" i="16" s="1"/>
  <c r="S138" i="16" s="1"/>
  <c r="U138" i="16" s="1"/>
  <c r="AT138" i="16" s="1"/>
  <c r="AX138" i="16" s="1"/>
  <c r="O139" i="16"/>
  <c r="P27" i="8"/>
  <c r="Q27" i="8" s="1"/>
  <c r="S27" i="8" s="1"/>
  <c r="U27" i="8" s="1"/>
  <c r="AQ27" i="8" s="1"/>
  <c r="AU27" i="8" s="1"/>
  <c r="O28" i="8"/>
  <c r="P108" i="29"/>
  <c r="Q108" i="29" s="1"/>
  <c r="S108" i="29" s="1"/>
  <c r="U108" i="29" s="1"/>
  <c r="AT108" i="29" s="1"/>
  <c r="AX108" i="29" s="1"/>
  <c r="N109" i="29"/>
  <c r="N77" i="21"/>
  <c r="P76" i="21"/>
  <c r="Q76" i="21" s="1"/>
  <c r="S76" i="21" s="1"/>
  <c r="U76" i="21" s="1"/>
  <c r="AQ76" i="21" s="1"/>
  <c r="AU76" i="21" s="1"/>
  <c r="O77" i="21"/>
  <c r="P74" i="25"/>
  <c r="Q74" i="25" s="1"/>
  <c r="S74" i="25" s="1"/>
  <c r="U74" i="25" s="1"/>
  <c r="AQ74" i="25" s="1"/>
  <c r="AU74" i="25" s="1"/>
  <c r="O107" i="15"/>
  <c r="AX121" i="2"/>
  <c r="BA121" i="2"/>
  <c r="P28" i="31"/>
  <c r="Q28" i="31" s="1"/>
  <c r="S28" i="31" s="1"/>
  <c r="U28" i="31" s="1"/>
  <c r="AQ28" i="31" s="1"/>
  <c r="AU28" i="31" s="1"/>
  <c r="O29" i="31"/>
  <c r="O62" i="16"/>
  <c r="AX123" i="15"/>
  <c r="BA123" i="15"/>
  <c r="O108" i="9"/>
  <c r="O75" i="31"/>
  <c r="O62" i="30"/>
  <c r="O30" i="17"/>
  <c r="P60" i="34" l="1"/>
  <c r="Q60" i="34" s="1"/>
  <c r="S60" i="34" s="1"/>
  <c r="U60" i="34" s="1"/>
  <c r="AQ60" i="34" s="1"/>
  <c r="AU60" i="34" s="1"/>
  <c r="E131" i="34"/>
  <c r="H130" i="34" s="1"/>
  <c r="I130" i="34" s="1"/>
  <c r="J130" i="34" s="1"/>
  <c r="D145" i="34"/>
  <c r="E146" i="34" s="1"/>
  <c r="H145" i="34" s="1"/>
  <c r="I145" i="34" s="1"/>
  <c r="J145" i="34" s="1"/>
  <c r="P30" i="34"/>
  <c r="Q30" i="34" s="1"/>
  <c r="S30" i="34" s="1"/>
  <c r="U30" i="34" s="1"/>
  <c r="AQ30" i="34" s="1"/>
  <c r="AU30" i="34" s="1"/>
  <c r="O31" i="34"/>
  <c r="P108" i="34"/>
  <c r="Q108" i="34" s="1"/>
  <c r="S108" i="34" s="1"/>
  <c r="U108" i="34" s="1"/>
  <c r="AT108" i="34" s="1"/>
  <c r="AX108" i="34" s="1"/>
  <c r="N109" i="34"/>
  <c r="O109" i="34"/>
  <c r="E127" i="34"/>
  <c r="H126" i="34" s="1"/>
  <c r="I126" i="34" s="1"/>
  <c r="J126" i="34" s="1"/>
  <c r="D141" i="34"/>
  <c r="E142" i="34" s="1"/>
  <c r="H141" i="34" s="1"/>
  <c r="I141" i="34" s="1"/>
  <c r="J141" i="34" s="1"/>
  <c r="O92" i="34"/>
  <c r="P76" i="34"/>
  <c r="Q76" i="34" s="1"/>
  <c r="S76" i="34" s="1"/>
  <c r="U76" i="34" s="1"/>
  <c r="AQ76" i="34" s="1"/>
  <c r="AU76" i="34" s="1"/>
  <c r="P122" i="34"/>
  <c r="Q122" i="34" s="1"/>
  <c r="S122" i="34" s="1"/>
  <c r="U122" i="34" s="1"/>
  <c r="AT122" i="34" s="1"/>
  <c r="N46" i="34"/>
  <c r="O46" i="34" s="1"/>
  <c r="BA121" i="34"/>
  <c r="AX121" i="34"/>
  <c r="P137" i="34"/>
  <c r="Q137" i="34" s="1"/>
  <c r="S137" i="34" s="1"/>
  <c r="U137" i="34" s="1"/>
  <c r="AT137" i="34" s="1"/>
  <c r="AX137" i="34" s="1"/>
  <c r="O138" i="34"/>
  <c r="P125" i="26"/>
  <c r="Q125" i="26" s="1"/>
  <c r="S125" i="26" s="1"/>
  <c r="U125" i="26" s="1"/>
  <c r="AT125" i="26" s="1"/>
  <c r="O126" i="26"/>
  <c r="P62" i="5"/>
  <c r="Q62" i="5" s="1"/>
  <c r="S62" i="5" s="1"/>
  <c r="U62" i="5" s="1"/>
  <c r="AQ62" i="5" s="1"/>
  <c r="AU62" i="5" s="1"/>
  <c r="P125" i="9"/>
  <c r="Q125" i="9" s="1"/>
  <c r="S125" i="9" s="1"/>
  <c r="U125" i="9" s="1"/>
  <c r="AT125" i="9" s="1"/>
  <c r="P109" i="1"/>
  <c r="Q109" i="1" s="1"/>
  <c r="S109" i="1" s="1"/>
  <c r="U109" i="1" s="1"/>
  <c r="AT109" i="1" s="1"/>
  <c r="AX109" i="1" s="1"/>
  <c r="P28" i="25"/>
  <c r="Q28" i="25" s="1"/>
  <c r="S28" i="25" s="1"/>
  <c r="U28" i="25" s="1"/>
  <c r="AQ28" i="25" s="1"/>
  <c r="AU28" i="25" s="1"/>
  <c r="O29" i="25"/>
  <c r="AX122" i="3"/>
  <c r="BA122" i="3"/>
  <c r="P30" i="17"/>
  <c r="Q30" i="17" s="1"/>
  <c r="S30" i="17" s="1"/>
  <c r="U30" i="17" s="1"/>
  <c r="AQ30" i="17" s="1"/>
  <c r="AU30" i="17" s="1"/>
  <c r="N93" i="17"/>
  <c r="O123" i="30"/>
  <c r="P61" i="12"/>
  <c r="Q61" i="12" s="1"/>
  <c r="S61" i="12" s="1"/>
  <c r="U61" i="12" s="1"/>
  <c r="AQ61" i="12" s="1"/>
  <c r="AU61" i="12" s="1"/>
  <c r="P122" i="14"/>
  <c r="Q122" i="14" s="1"/>
  <c r="S122" i="14" s="1"/>
  <c r="U122" i="14" s="1"/>
  <c r="AT122" i="14" s="1"/>
  <c r="O123" i="14"/>
  <c r="P76" i="1"/>
  <c r="Q76" i="1" s="1"/>
  <c r="S76" i="1" s="1"/>
  <c r="U76" i="1" s="1"/>
  <c r="AQ76" i="1" s="1"/>
  <c r="AU76" i="1" s="1"/>
  <c r="BA124" i="17"/>
  <c r="AX124" i="17"/>
  <c r="O76" i="29"/>
  <c r="O107" i="12"/>
  <c r="P91" i="9"/>
  <c r="Q91" i="9" s="1"/>
  <c r="S91" i="9" s="1"/>
  <c r="U91" i="9" s="1"/>
  <c r="AJ91" i="9" s="1"/>
  <c r="AN91" i="9" s="1"/>
  <c r="O92" i="9"/>
  <c r="P123" i="12"/>
  <c r="Q123" i="12" s="1"/>
  <c r="S123" i="12" s="1"/>
  <c r="U123" i="12" s="1"/>
  <c r="AT123" i="12" s="1"/>
  <c r="O124" i="12"/>
  <c r="P76" i="27"/>
  <c r="Q76" i="27" s="1"/>
  <c r="S76" i="27" s="1"/>
  <c r="U76" i="27" s="1"/>
  <c r="AQ76" i="27" s="1"/>
  <c r="AU76" i="27" s="1"/>
  <c r="P75" i="8"/>
  <c r="Q75" i="8" s="1"/>
  <c r="S75" i="8" s="1"/>
  <c r="U75" i="8" s="1"/>
  <c r="AQ75" i="8" s="1"/>
  <c r="AU75" i="8" s="1"/>
  <c r="O76" i="8"/>
  <c r="P45" i="20"/>
  <c r="Q45" i="20" s="1"/>
  <c r="S45" i="20" s="1"/>
  <c r="U45" i="20" s="1"/>
  <c r="AQ45" i="20" s="1"/>
  <c r="AU45" i="20" s="1"/>
  <c r="P138" i="24"/>
  <c r="Q138" i="24" s="1"/>
  <c r="S138" i="24" s="1"/>
  <c r="U138" i="24" s="1"/>
  <c r="AT138" i="24" s="1"/>
  <c r="AX138" i="24" s="1"/>
  <c r="N93" i="28"/>
  <c r="P92" i="28"/>
  <c r="Q92" i="28" s="1"/>
  <c r="S92" i="28" s="1"/>
  <c r="U92" i="28" s="1"/>
  <c r="AJ92" i="28" s="1"/>
  <c r="AN92" i="28" s="1"/>
  <c r="O93" i="28"/>
  <c r="N93" i="23"/>
  <c r="O28" i="29"/>
  <c r="O61" i="25"/>
  <c r="P43" i="29"/>
  <c r="Q43" i="29" s="1"/>
  <c r="S43" i="29" s="1"/>
  <c r="U43" i="29" s="1"/>
  <c r="AQ43" i="29" s="1"/>
  <c r="AU43" i="29" s="1"/>
  <c r="P28" i="23"/>
  <c r="Q28" i="23" s="1"/>
  <c r="S28" i="23" s="1"/>
  <c r="U28" i="23" s="1"/>
  <c r="AQ28" i="23" s="1"/>
  <c r="AU28" i="23" s="1"/>
  <c r="P138" i="11"/>
  <c r="Q138" i="11" s="1"/>
  <c r="S138" i="11" s="1"/>
  <c r="U138" i="11" s="1"/>
  <c r="AT138" i="11" s="1"/>
  <c r="AX138" i="11" s="1"/>
  <c r="P62" i="30"/>
  <c r="Q62" i="30" s="1"/>
  <c r="S62" i="30" s="1"/>
  <c r="U62" i="30" s="1"/>
  <c r="AQ62" i="30" s="1"/>
  <c r="AU62" i="30" s="1"/>
  <c r="P77" i="21"/>
  <c r="Q77" i="21" s="1"/>
  <c r="S77" i="21" s="1"/>
  <c r="U77" i="21" s="1"/>
  <c r="AQ77" i="21" s="1"/>
  <c r="AU77" i="21" s="1"/>
  <c r="P138" i="19"/>
  <c r="Q138" i="19" s="1"/>
  <c r="S138" i="19" s="1"/>
  <c r="U138" i="19" s="1"/>
  <c r="AT138" i="19" s="1"/>
  <c r="AX138" i="19" s="1"/>
  <c r="O139" i="19"/>
  <c r="N46" i="22"/>
  <c r="P45" i="22"/>
  <c r="Q45" i="22" s="1"/>
  <c r="S45" i="22" s="1"/>
  <c r="U45" i="22" s="1"/>
  <c r="AQ45" i="22" s="1"/>
  <c r="AU45" i="22" s="1"/>
  <c r="O46" i="22"/>
  <c r="BA122" i="30"/>
  <c r="AX122" i="30"/>
  <c r="P60" i="23"/>
  <c r="Q60" i="23" s="1"/>
  <c r="S60" i="23" s="1"/>
  <c r="U60" i="23" s="1"/>
  <c r="AQ60" i="23" s="1"/>
  <c r="AU60" i="23" s="1"/>
  <c r="P124" i="7"/>
  <c r="Q124" i="7" s="1"/>
  <c r="S124" i="7" s="1"/>
  <c r="U124" i="7" s="1"/>
  <c r="AT124" i="7" s="1"/>
  <c r="P124" i="23"/>
  <c r="Q124" i="23" s="1"/>
  <c r="S124" i="23" s="1"/>
  <c r="U124" i="23" s="1"/>
  <c r="AT124" i="23" s="1"/>
  <c r="N109" i="22"/>
  <c r="O109" i="22" s="1"/>
  <c r="P92" i="26"/>
  <c r="Q92" i="26" s="1"/>
  <c r="S92" i="26" s="1"/>
  <c r="U92" i="26" s="1"/>
  <c r="AJ92" i="26" s="1"/>
  <c r="AN92" i="26" s="1"/>
  <c r="P91" i="15"/>
  <c r="Q91" i="15" s="1"/>
  <c r="S91" i="15" s="1"/>
  <c r="U91" i="15" s="1"/>
  <c r="AJ91" i="15" s="1"/>
  <c r="AN91" i="15" s="1"/>
  <c r="P45" i="2"/>
  <c r="Q45" i="2" s="1"/>
  <c r="S45" i="2" s="1"/>
  <c r="U45" i="2" s="1"/>
  <c r="AQ45" i="2" s="1"/>
  <c r="AU45" i="2" s="1"/>
  <c r="P61" i="18"/>
  <c r="Q61" i="18" s="1"/>
  <c r="S61" i="18" s="1"/>
  <c r="U61" i="18" s="1"/>
  <c r="AQ61" i="18" s="1"/>
  <c r="AU61" i="18" s="1"/>
  <c r="P75" i="31"/>
  <c r="Q75" i="31" s="1"/>
  <c r="S75" i="31" s="1"/>
  <c r="U75" i="31" s="1"/>
  <c r="AQ75" i="31" s="1"/>
  <c r="AU75" i="31" s="1"/>
  <c r="O76" i="31"/>
  <c r="N77" i="14"/>
  <c r="O77" i="14" s="1"/>
  <c r="O108" i="26"/>
  <c r="N46" i="11"/>
  <c r="O46" i="11" s="1"/>
  <c r="P59" i="3"/>
  <c r="Q59" i="3" s="1"/>
  <c r="S59" i="3" s="1"/>
  <c r="U59" i="3" s="1"/>
  <c r="AQ59" i="3" s="1"/>
  <c r="AU59" i="3" s="1"/>
  <c r="O108" i="10"/>
  <c r="O76" i="11"/>
  <c r="BA123" i="23"/>
  <c r="AX123" i="23"/>
  <c r="N140" i="18"/>
  <c r="O140" i="18" s="1"/>
  <c r="P139" i="18"/>
  <c r="Q139" i="18" s="1"/>
  <c r="S139" i="18" s="1"/>
  <c r="U139" i="18" s="1"/>
  <c r="AT139" i="18" s="1"/>
  <c r="AX139" i="18" s="1"/>
  <c r="O75" i="19"/>
  <c r="BA124" i="9"/>
  <c r="AX124" i="9"/>
  <c r="O28" i="11"/>
  <c r="O107" i="13"/>
  <c r="P139" i="6"/>
  <c r="Q139" i="6" s="1"/>
  <c r="S139" i="6" s="1"/>
  <c r="U139" i="6" s="1"/>
  <c r="AT139" i="6" s="1"/>
  <c r="AX139" i="6" s="1"/>
  <c r="O45" i="5"/>
  <c r="O107" i="18"/>
  <c r="O92" i="13"/>
  <c r="P90" i="25"/>
  <c r="Q90" i="25" s="1"/>
  <c r="S90" i="25" s="1"/>
  <c r="U90" i="25" s="1"/>
  <c r="AJ90" i="25" s="1"/>
  <c r="AN90" i="25" s="1"/>
  <c r="O91" i="25"/>
  <c r="O123" i="11"/>
  <c r="O61" i="29"/>
  <c r="P107" i="31"/>
  <c r="Q107" i="31" s="1"/>
  <c r="S107" i="31" s="1"/>
  <c r="U107" i="31" s="1"/>
  <c r="AT107" i="31" s="1"/>
  <c r="AX107" i="31" s="1"/>
  <c r="O108" i="31"/>
  <c r="O123" i="33"/>
  <c r="O138" i="21"/>
  <c r="P78" i="7"/>
  <c r="Q78" i="7" s="1"/>
  <c r="S78" i="7" s="1"/>
  <c r="U78" i="7" s="1"/>
  <c r="AQ78" i="7" s="1"/>
  <c r="AU78" i="7" s="1"/>
  <c r="P76" i="10"/>
  <c r="Q76" i="10" s="1"/>
  <c r="S76" i="10" s="1"/>
  <c r="U76" i="10" s="1"/>
  <c r="AQ76" i="10" s="1"/>
  <c r="AU76" i="10" s="1"/>
  <c r="P138" i="12"/>
  <c r="Q138" i="12" s="1"/>
  <c r="S138" i="12" s="1"/>
  <c r="U138" i="12" s="1"/>
  <c r="AT138" i="12" s="1"/>
  <c r="AX138" i="12" s="1"/>
  <c r="O139" i="12"/>
  <c r="P124" i="13"/>
  <c r="Q124" i="13" s="1"/>
  <c r="S124" i="13" s="1"/>
  <c r="U124" i="13" s="1"/>
  <c r="AT124" i="13" s="1"/>
  <c r="P75" i="16"/>
  <c r="Q75" i="16" s="1"/>
  <c r="S75" i="16" s="1"/>
  <c r="U75" i="16" s="1"/>
  <c r="AQ75" i="16" s="1"/>
  <c r="AU75" i="16" s="1"/>
  <c r="BA124" i="31"/>
  <c r="AX124" i="31"/>
  <c r="P76" i="26"/>
  <c r="Q76" i="26" s="1"/>
  <c r="S76" i="26" s="1"/>
  <c r="U76" i="26" s="1"/>
  <c r="AQ76" i="26" s="1"/>
  <c r="AU76" i="26" s="1"/>
  <c r="N77" i="26"/>
  <c r="N30" i="33"/>
  <c r="O30" i="33" s="1"/>
  <c r="P29" i="33"/>
  <c r="Q29" i="33" s="1"/>
  <c r="S29" i="33" s="1"/>
  <c r="U29" i="33" s="1"/>
  <c r="AQ29" i="33" s="1"/>
  <c r="AU29" i="33" s="1"/>
  <c r="BA122" i="11"/>
  <c r="AX122" i="11"/>
  <c r="P138" i="10"/>
  <c r="Q138" i="10" s="1"/>
  <c r="S138" i="10" s="1"/>
  <c r="U138" i="10" s="1"/>
  <c r="AT138" i="10" s="1"/>
  <c r="AX138" i="10" s="1"/>
  <c r="O139" i="10"/>
  <c r="P43" i="25"/>
  <c r="Q43" i="25" s="1"/>
  <c r="S43" i="25" s="1"/>
  <c r="U43" i="25" s="1"/>
  <c r="AQ43" i="25" s="1"/>
  <c r="AU43" i="25" s="1"/>
  <c r="AX122" i="33"/>
  <c r="BA122" i="33"/>
  <c r="P125" i="6"/>
  <c r="Q125" i="6" s="1"/>
  <c r="S125" i="6" s="1"/>
  <c r="U125" i="6" s="1"/>
  <c r="AT125" i="6" s="1"/>
  <c r="P138" i="3"/>
  <c r="Q138" i="3" s="1"/>
  <c r="S138" i="3" s="1"/>
  <c r="U138" i="3" s="1"/>
  <c r="AT138" i="3" s="1"/>
  <c r="AX138" i="3" s="1"/>
  <c r="P30" i="2"/>
  <c r="Q30" i="2" s="1"/>
  <c r="S30" i="2" s="1"/>
  <c r="U30" i="2" s="1"/>
  <c r="AQ30" i="2" s="1"/>
  <c r="AU30" i="2" s="1"/>
  <c r="N109" i="9"/>
  <c r="P108" i="9"/>
  <c r="Q108" i="9" s="1"/>
  <c r="S108" i="9" s="1"/>
  <c r="U108" i="9" s="1"/>
  <c r="AT108" i="9" s="1"/>
  <c r="AX108" i="9" s="1"/>
  <c r="O109" i="9"/>
  <c r="P29" i="15"/>
  <c r="Q29" i="15" s="1"/>
  <c r="S29" i="15" s="1"/>
  <c r="U29" i="15" s="1"/>
  <c r="AQ29" i="15" s="1"/>
  <c r="AU29" i="15" s="1"/>
  <c r="P28" i="24"/>
  <c r="Q28" i="24" s="1"/>
  <c r="S28" i="24" s="1"/>
  <c r="U28" i="24" s="1"/>
  <c r="AQ28" i="24" s="1"/>
  <c r="AU28" i="24" s="1"/>
  <c r="O29" i="24"/>
  <c r="O109" i="29"/>
  <c r="P107" i="30"/>
  <c r="Q107" i="30" s="1"/>
  <c r="S107" i="30" s="1"/>
  <c r="U107" i="30" s="1"/>
  <c r="AT107" i="30" s="1"/>
  <c r="AX107" i="30" s="1"/>
  <c r="O123" i="5"/>
  <c r="P106" i="17"/>
  <c r="Q106" i="17" s="1"/>
  <c r="S106" i="17" s="1"/>
  <c r="U106" i="17" s="1"/>
  <c r="AT106" i="17" s="1"/>
  <c r="AX106" i="17" s="1"/>
  <c r="O107" i="17"/>
  <c r="BA123" i="13"/>
  <c r="AX123" i="13"/>
  <c r="O75" i="24"/>
  <c r="O124" i="18"/>
  <c r="N109" i="19"/>
  <c r="O109" i="19" s="1"/>
  <c r="O29" i="30"/>
  <c r="O60" i="20"/>
  <c r="O139" i="29"/>
  <c r="N125" i="31"/>
  <c r="O125" i="31" s="1"/>
  <c r="O29" i="28"/>
  <c r="P75" i="22"/>
  <c r="Q75" i="22" s="1"/>
  <c r="S75" i="22" s="1"/>
  <c r="U75" i="22" s="1"/>
  <c r="AQ75" i="22" s="1"/>
  <c r="AU75" i="22" s="1"/>
  <c r="O92" i="30"/>
  <c r="O61" i="17"/>
  <c r="O28" i="20"/>
  <c r="O91" i="16"/>
  <c r="BA124" i="26"/>
  <c r="AX124" i="26"/>
  <c r="N46" i="8"/>
  <c r="P45" i="8"/>
  <c r="Q45" i="8" s="1"/>
  <c r="S45" i="8" s="1"/>
  <c r="U45" i="8" s="1"/>
  <c r="AQ45" i="8" s="1"/>
  <c r="AU45" i="8" s="1"/>
  <c r="O46" i="8"/>
  <c r="P62" i="16"/>
  <c r="Q62" i="16" s="1"/>
  <c r="S62" i="16" s="1"/>
  <c r="U62" i="16" s="1"/>
  <c r="AQ62" i="16" s="1"/>
  <c r="AU62" i="16" s="1"/>
  <c r="O63" i="16"/>
  <c r="O44" i="33"/>
  <c r="O60" i="22"/>
  <c r="O46" i="16"/>
  <c r="O45" i="28"/>
  <c r="O107" i="27"/>
  <c r="O108" i="6"/>
  <c r="O108" i="24"/>
  <c r="N30" i="26"/>
  <c r="O30" i="26" s="1"/>
  <c r="N62" i="14"/>
  <c r="O62" i="14" s="1"/>
  <c r="O92" i="6"/>
  <c r="P92" i="19"/>
  <c r="Q92" i="19" s="1"/>
  <c r="S92" i="19" s="1"/>
  <c r="U92" i="19" s="1"/>
  <c r="AJ92" i="19" s="1"/>
  <c r="AN92" i="19" s="1"/>
  <c r="BA123" i="25"/>
  <c r="AX123" i="25"/>
  <c r="P75" i="28"/>
  <c r="Q75" i="28" s="1"/>
  <c r="S75" i="28" s="1"/>
  <c r="U75" i="28" s="1"/>
  <c r="AQ75" i="28" s="1"/>
  <c r="AU75" i="28" s="1"/>
  <c r="O76" i="28"/>
  <c r="N93" i="10"/>
  <c r="O93" i="10" s="1"/>
  <c r="O91" i="1"/>
  <c r="O45" i="6"/>
  <c r="P75" i="33"/>
  <c r="Q75" i="33" s="1"/>
  <c r="S75" i="33" s="1"/>
  <c r="U75" i="33" s="1"/>
  <c r="AQ75" i="33" s="1"/>
  <c r="AU75" i="33" s="1"/>
  <c r="O76" i="33"/>
  <c r="P63" i="9"/>
  <c r="Q63" i="9" s="1"/>
  <c r="S63" i="9" s="1"/>
  <c r="U63" i="9" s="1"/>
  <c r="AQ63" i="9" s="1"/>
  <c r="AU63" i="9" s="1"/>
  <c r="AX123" i="16"/>
  <c r="BA123" i="16"/>
  <c r="AX123" i="18"/>
  <c r="BA123" i="18"/>
  <c r="P91" i="24"/>
  <c r="Q91" i="24" s="1"/>
  <c r="S91" i="24" s="1"/>
  <c r="U91" i="24" s="1"/>
  <c r="AJ91" i="24" s="1"/>
  <c r="AN91" i="24" s="1"/>
  <c r="O92" i="24"/>
  <c r="P29" i="31"/>
  <c r="Q29" i="31" s="1"/>
  <c r="S29" i="31" s="1"/>
  <c r="U29" i="31" s="1"/>
  <c r="AQ29" i="31" s="1"/>
  <c r="AU29" i="31" s="1"/>
  <c r="N30" i="31"/>
  <c r="P28" i="8"/>
  <c r="Q28" i="8" s="1"/>
  <c r="S28" i="8" s="1"/>
  <c r="U28" i="8" s="1"/>
  <c r="AQ28" i="8" s="1"/>
  <c r="AU28" i="8" s="1"/>
  <c r="P45" i="18"/>
  <c r="Q45" i="18" s="1"/>
  <c r="S45" i="18" s="1"/>
  <c r="U45" i="18" s="1"/>
  <c r="AQ45" i="18" s="1"/>
  <c r="AU45" i="18" s="1"/>
  <c r="P44" i="9"/>
  <c r="Q44" i="9" s="1"/>
  <c r="S44" i="9" s="1"/>
  <c r="U44" i="9" s="1"/>
  <c r="AQ44" i="9" s="1"/>
  <c r="AU44" i="9" s="1"/>
  <c r="P107" i="25"/>
  <c r="Q107" i="25" s="1"/>
  <c r="S107" i="25" s="1"/>
  <c r="U107" i="25" s="1"/>
  <c r="AT107" i="25" s="1"/>
  <c r="AX107" i="25" s="1"/>
  <c r="O108" i="25"/>
  <c r="P46" i="15"/>
  <c r="Q46" i="15" s="1"/>
  <c r="S46" i="15" s="1"/>
  <c r="U46" i="15" s="1"/>
  <c r="AQ46" i="15" s="1"/>
  <c r="AU46" i="15" s="1"/>
  <c r="O47" i="15"/>
  <c r="P30" i="14"/>
  <c r="Q30" i="14" s="1"/>
  <c r="S30" i="14" s="1"/>
  <c r="U30" i="14" s="1"/>
  <c r="AQ30" i="14" s="1"/>
  <c r="AU30" i="14" s="1"/>
  <c r="O31" i="14"/>
  <c r="P108" i="4"/>
  <c r="Q108" i="4" s="1"/>
  <c r="S108" i="4" s="1"/>
  <c r="U108" i="4" s="1"/>
  <c r="AT108" i="4" s="1"/>
  <c r="AX108" i="4" s="1"/>
  <c r="P122" i="1"/>
  <c r="Q122" i="1" s="1"/>
  <c r="S122" i="1" s="1"/>
  <c r="U122" i="1" s="1"/>
  <c r="AT122" i="1" s="1"/>
  <c r="O123" i="1"/>
  <c r="P123" i="22"/>
  <c r="Q123" i="22" s="1"/>
  <c r="S123" i="22" s="1"/>
  <c r="U123" i="22" s="1"/>
  <c r="AT123" i="22" s="1"/>
  <c r="O124" i="22"/>
  <c r="P93" i="14"/>
  <c r="Q93" i="14" s="1"/>
  <c r="S93" i="14" s="1"/>
  <c r="U93" i="14" s="1"/>
  <c r="AJ93" i="14" s="1"/>
  <c r="AN93" i="14" s="1"/>
  <c r="P44" i="23"/>
  <c r="Q44" i="23" s="1"/>
  <c r="S44" i="23" s="1"/>
  <c r="U44" i="23" s="1"/>
  <c r="AQ44" i="23" s="1"/>
  <c r="AU44" i="23" s="1"/>
  <c r="O45" i="23"/>
  <c r="P75" i="17"/>
  <c r="Q75" i="17" s="1"/>
  <c r="S75" i="17" s="1"/>
  <c r="U75" i="17" s="1"/>
  <c r="AQ75" i="17" s="1"/>
  <c r="AU75" i="17" s="1"/>
  <c r="O76" i="17"/>
  <c r="P138" i="1"/>
  <c r="Q138" i="1" s="1"/>
  <c r="S138" i="1" s="1"/>
  <c r="U138" i="1" s="1"/>
  <c r="AT138" i="1" s="1"/>
  <c r="AX138" i="1" s="1"/>
  <c r="O139" i="1"/>
  <c r="P107" i="2"/>
  <c r="Q107" i="2" s="1"/>
  <c r="S107" i="2" s="1"/>
  <c r="U107" i="2" s="1"/>
  <c r="AT107" i="2" s="1"/>
  <c r="AX107" i="2" s="1"/>
  <c r="O108" i="2"/>
  <c r="P60" i="24"/>
  <c r="Q60" i="24" s="1"/>
  <c r="S60" i="24" s="1"/>
  <c r="U60" i="24" s="1"/>
  <c r="AQ60" i="24" s="1"/>
  <c r="AU60" i="24" s="1"/>
  <c r="O61" i="24"/>
  <c r="P59" i="4"/>
  <c r="Q59" i="4" s="1"/>
  <c r="S59" i="4" s="1"/>
  <c r="U59" i="4" s="1"/>
  <c r="AQ59" i="4" s="1"/>
  <c r="AU59" i="4" s="1"/>
  <c r="O60" i="4"/>
  <c r="P139" i="31"/>
  <c r="Q139" i="31" s="1"/>
  <c r="S139" i="31" s="1"/>
  <c r="U139" i="31" s="1"/>
  <c r="AT139" i="31" s="1"/>
  <c r="AX139" i="31" s="1"/>
  <c r="N140" i="31"/>
  <c r="O140" i="31" s="1"/>
  <c r="P124" i="25"/>
  <c r="Q124" i="25" s="1"/>
  <c r="S124" i="25" s="1"/>
  <c r="U124" i="25" s="1"/>
  <c r="AT124" i="25" s="1"/>
  <c r="P46" i="3"/>
  <c r="Q46" i="3" s="1"/>
  <c r="S46" i="3" s="1"/>
  <c r="U46" i="3" s="1"/>
  <c r="AQ46" i="3" s="1"/>
  <c r="AU46" i="3" s="1"/>
  <c r="O47" i="3"/>
  <c r="P107" i="16"/>
  <c r="Q107" i="16" s="1"/>
  <c r="S107" i="16" s="1"/>
  <c r="U107" i="16" s="1"/>
  <c r="AT107" i="16" s="1"/>
  <c r="AX107" i="16" s="1"/>
  <c r="O138" i="28"/>
  <c r="N30" i="10"/>
  <c r="O30" i="10" s="1"/>
  <c r="P29" i="10"/>
  <c r="Q29" i="10" s="1"/>
  <c r="S29" i="10" s="1"/>
  <c r="U29" i="10" s="1"/>
  <c r="AQ29" i="10" s="1"/>
  <c r="AU29" i="10" s="1"/>
  <c r="N46" i="16"/>
  <c r="P74" i="4"/>
  <c r="Q74" i="4" s="1"/>
  <c r="S74" i="4" s="1"/>
  <c r="U74" i="4" s="1"/>
  <c r="AQ74" i="4" s="1"/>
  <c r="AU74" i="4" s="1"/>
  <c r="O75" i="4"/>
  <c r="N62" i="15"/>
  <c r="O62" i="15" s="1"/>
  <c r="O124" i="10"/>
  <c r="O75" i="5"/>
  <c r="N93" i="7"/>
  <c r="O93" i="7" s="1"/>
  <c r="O75" i="15"/>
  <c r="O44" i="1"/>
  <c r="N109" i="3"/>
  <c r="O109" i="3" s="1"/>
  <c r="O45" i="10"/>
  <c r="BA122" i="22"/>
  <c r="AX122" i="22"/>
  <c r="O61" i="21"/>
  <c r="P138" i="4"/>
  <c r="Q138" i="4" s="1"/>
  <c r="S138" i="4" s="1"/>
  <c r="U138" i="4" s="1"/>
  <c r="AT138" i="4" s="1"/>
  <c r="AX138" i="4" s="1"/>
  <c r="P93" i="29"/>
  <c r="Q93" i="29" s="1"/>
  <c r="S93" i="29" s="1"/>
  <c r="U93" i="29" s="1"/>
  <c r="AJ93" i="29" s="1"/>
  <c r="AN93" i="29" s="1"/>
  <c r="O94" i="29"/>
  <c r="P59" i="2"/>
  <c r="Q59" i="2" s="1"/>
  <c r="S59" i="2" s="1"/>
  <c r="U59" i="2" s="1"/>
  <c r="AQ59" i="2" s="1"/>
  <c r="AU59" i="2" s="1"/>
  <c r="O60" i="2"/>
  <c r="O110" i="5"/>
  <c r="P30" i="9"/>
  <c r="Q30" i="9" s="1"/>
  <c r="S30" i="9" s="1"/>
  <c r="U30" i="9" s="1"/>
  <c r="AQ30" i="9" s="1"/>
  <c r="AU30" i="9" s="1"/>
  <c r="O31" i="9"/>
  <c r="P138" i="8"/>
  <c r="Q138" i="8" s="1"/>
  <c r="S138" i="8" s="1"/>
  <c r="U138" i="8" s="1"/>
  <c r="AT138" i="8" s="1"/>
  <c r="AX138" i="8" s="1"/>
  <c r="O139" i="8"/>
  <c r="P75" i="13"/>
  <c r="Q75" i="13" s="1"/>
  <c r="S75" i="13" s="1"/>
  <c r="U75" i="13" s="1"/>
  <c r="AQ75" i="13" s="1"/>
  <c r="AU75" i="13" s="1"/>
  <c r="P137" i="30"/>
  <c r="Q137" i="30" s="1"/>
  <c r="S137" i="30" s="1"/>
  <c r="U137" i="30" s="1"/>
  <c r="AT137" i="30" s="1"/>
  <c r="AX137" i="30" s="1"/>
  <c r="O138" i="30"/>
  <c r="P60" i="6"/>
  <c r="Q60" i="6" s="1"/>
  <c r="S60" i="6" s="1"/>
  <c r="U60" i="6" s="1"/>
  <c r="AQ60" i="6" s="1"/>
  <c r="AU60" i="6" s="1"/>
  <c r="O61" i="6"/>
  <c r="BA124" i="27"/>
  <c r="AX124" i="27"/>
  <c r="BA123" i="10"/>
  <c r="AX123" i="10"/>
  <c r="P61" i="27"/>
  <c r="Q61" i="27" s="1"/>
  <c r="S61" i="27" s="1"/>
  <c r="U61" i="27" s="1"/>
  <c r="AQ61" i="27" s="1"/>
  <c r="AU61" i="27" s="1"/>
  <c r="N93" i="22"/>
  <c r="P92" i="22"/>
  <c r="Q92" i="22" s="1"/>
  <c r="S92" i="22" s="1"/>
  <c r="U92" i="22" s="1"/>
  <c r="AJ92" i="22" s="1"/>
  <c r="AN92" i="22" s="1"/>
  <c r="P44" i="4"/>
  <c r="Q44" i="4" s="1"/>
  <c r="S44" i="4" s="1"/>
  <c r="U44" i="4" s="1"/>
  <c r="AQ44" i="4" s="1"/>
  <c r="AU44" i="4" s="1"/>
  <c r="P107" i="8"/>
  <c r="Q107" i="8" s="1"/>
  <c r="S107" i="8" s="1"/>
  <c r="U107" i="8" s="1"/>
  <c r="AT107" i="8" s="1"/>
  <c r="AX107" i="8" s="1"/>
  <c r="P27" i="21"/>
  <c r="Q27" i="21" s="1"/>
  <c r="S27" i="21" s="1"/>
  <c r="U27" i="21" s="1"/>
  <c r="AQ27" i="21" s="1"/>
  <c r="AU27" i="21" s="1"/>
  <c r="O28" i="21"/>
  <c r="O109" i="33"/>
  <c r="N62" i="19"/>
  <c r="O62" i="19" s="1"/>
  <c r="P61" i="19"/>
  <c r="Q61" i="19" s="1"/>
  <c r="S61" i="19" s="1"/>
  <c r="U61" i="19" s="1"/>
  <c r="AQ61" i="19" s="1"/>
  <c r="AU61" i="19" s="1"/>
  <c r="P77" i="3"/>
  <c r="Q77" i="3" s="1"/>
  <c r="S77" i="3" s="1"/>
  <c r="U77" i="3" s="1"/>
  <c r="AQ77" i="3" s="1"/>
  <c r="AU77" i="3" s="1"/>
  <c r="P107" i="28"/>
  <c r="Q107" i="28" s="1"/>
  <c r="S107" i="28" s="1"/>
  <c r="U107" i="28" s="1"/>
  <c r="AT107" i="28" s="1"/>
  <c r="AX107" i="28" s="1"/>
  <c r="O108" i="28"/>
  <c r="P138" i="26"/>
  <c r="Q138" i="26" s="1"/>
  <c r="S138" i="26" s="1"/>
  <c r="U138" i="26" s="1"/>
  <c r="AT138" i="26" s="1"/>
  <c r="AX138" i="26" s="1"/>
  <c r="O139" i="26"/>
  <c r="P110" i="14"/>
  <c r="Q110" i="14" s="1"/>
  <c r="S110" i="14" s="1"/>
  <c r="U110" i="14" s="1"/>
  <c r="AT110" i="14" s="1"/>
  <c r="AX110" i="14" s="1"/>
  <c r="P61" i="7"/>
  <c r="Q61" i="7" s="1"/>
  <c r="S61" i="7" s="1"/>
  <c r="U61" i="7" s="1"/>
  <c r="AQ61" i="7" s="1"/>
  <c r="AU61" i="7" s="1"/>
  <c r="P61" i="26"/>
  <c r="Q61" i="26" s="1"/>
  <c r="S61" i="26" s="1"/>
  <c r="U61" i="26" s="1"/>
  <c r="AQ61" i="26" s="1"/>
  <c r="AU61" i="26" s="1"/>
  <c r="P75" i="2"/>
  <c r="Q75" i="2" s="1"/>
  <c r="S75" i="2" s="1"/>
  <c r="U75" i="2" s="1"/>
  <c r="AQ75" i="2" s="1"/>
  <c r="AU75" i="2" s="1"/>
  <c r="N125" i="27"/>
  <c r="O125" i="27" s="1"/>
  <c r="P91" i="33"/>
  <c r="Q91" i="33" s="1"/>
  <c r="S91" i="33" s="1"/>
  <c r="U91" i="33" s="1"/>
  <c r="AJ91" i="33" s="1"/>
  <c r="AN91" i="33" s="1"/>
  <c r="P91" i="4"/>
  <c r="Q91" i="4" s="1"/>
  <c r="S91" i="4" s="1"/>
  <c r="U91" i="4" s="1"/>
  <c r="AJ91" i="4" s="1"/>
  <c r="AN91" i="4" s="1"/>
  <c r="O92" i="4"/>
  <c r="P44" i="26"/>
  <c r="Q44" i="26" s="1"/>
  <c r="S44" i="26" s="1"/>
  <c r="U44" i="26" s="1"/>
  <c r="AQ44" i="26" s="1"/>
  <c r="AU44" i="26" s="1"/>
  <c r="O45" i="26"/>
  <c r="P46" i="19"/>
  <c r="Q46" i="19" s="1"/>
  <c r="S46" i="19" s="1"/>
  <c r="U46" i="19" s="1"/>
  <c r="AQ46" i="19" s="1"/>
  <c r="AU46" i="19" s="1"/>
  <c r="BA124" i="24"/>
  <c r="AX124" i="24"/>
  <c r="P137" i="27"/>
  <c r="Q137" i="27" s="1"/>
  <c r="S137" i="27" s="1"/>
  <c r="U137" i="27" s="1"/>
  <c r="AT137" i="27" s="1"/>
  <c r="AX137" i="27" s="1"/>
  <c r="P44" i="31"/>
  <c r="Q44" i="31" s="1"/>
  <c r="S44" i="31" s="1"/>
  <c r="U44" i="31" s="1"/>
  <c r="AQ44" i="31" s="1"/>
  <c r="AU44" i="31" s="1"/>
  <c r="O45" i="31"/>
  <c r="N140" i="17"/>
  <c r="P139" i="17"/>
  <c r="Q139" i="17" s="1"/>
  <c r="S139" i="17" s="1"/>
  <c r="U139" i="17" s="1"/>
  <c r="AT139" i="17" s="1"/>
  <c r="AX139" i="17" s="1"/>
  <c r="P123" i="8"/>
  <c r="Q123" i="8" s="1"/>
  <c r="S123" i="8" s="1"/>
  <c r="U123" i="8" s="1"/>
  <c r="AT123" i="8" s="1"/>
  <c r="P44" i="17"/>
  <c r="Q44" i="17" s="1"/>
  <c r="S44" i="17" s="1"/>
  <c r="U44" i="17" s="1"/>
  <c r="AQ44" i="17" s="1"/>
  <c r="AU44" i="17" s="1"/>
  <c r="O45" i="17"/>
  <c r="P137" i="7"/>
  <c r="Q137" i="7" s="1"/>
  <c r="S137" i="7" s="1"/>
  <c r="U137" i="7" s="1"/>
  <c r="AT137" i="7" s="1"/>
  <c r="AX137" i="7" s="1"/>
  <c r="P139" i="16"/>
  <c r="Q139" i="16" s="1"/>
  <c r="S139" i="16" s="1"/>
  <c r="U139" i="16" s="1"/>
  <c r="AT139" i="16" s="1"/>
  <c r="AX139" i="16" s="1"/>
  <c r="N77" i="12"/>
  <c r="O77" i="12" s="1"/>
  <c r="O92" i="2"/>
  <c r="O139" i="5"/>
  <c r="O91" i="21"/>
  <c r="N125" i="15"/>
  <c r="O125" i="15" s="1"/>
  <c r="P123" i="21"/>
  <c r="Q123" i="21" s="1"/>
  <c r="S123" i="21" s="1"/>
  <c r="U123" i="21" s="1"/>
  <c r="AT123" i="21" s="1"/>
  <c r="O124" i="21"/>
  <c r="N46" i="27"/>
  <c r="O46" i="27" s="1"/>
  <c r="O60" i="28"/>
  <c r="N30" i="22"/>
  <c r="O30" i="22" s="1"/>
  <c r="O109" i="11"/>
  <c r="O28" i="4"/>
  <c r="P27" i="19"/>
  <c r="Q27" i="19" s="1"/>
  <c r="S27" i="19" s="1"/>
  <c r="U27" i="19" s="1"/>
  <c r="AQ27" i="19" s="1"/>
  <c r="AU27" i="19" s="1"/>
  <c r="P107" i="7"/>
  <c r="Q107" i="7" s="1"/>
  <c r="S107" i="7" s="1"/>
  <c r="U107" i="7" s="1"/>
  <c r="AT107" i="7" s="1"/>
  <c r="AX107" i="7" s="1"/>
  <c r="P124" i="28"/>
  <c r="Q124" i="28" s="1"/>
  <c r="S124" i="28" s="1"/>
  <c r="U124" i="28" s="1"/>
  <c r="AT124" i="28" s="1"/>
  <c r="P124" i="20"/>
  <c r="Q124" i="20" s="1"/>
  <c r="S124" i="20" s="1"/>
  <c r="U124" i="20" s="1"/>
  <c r="AT124" i="20" s="1"/>
  <c r="N125" i="24"/>
  <c r="O125" i="24" s="1"/>
  <c r="AX122" i="8"/>
  <c r="BA122" i="8"/>
  <c r="N109" i="33"/>
  <c r="O92" i="5"/>
  <c r="P138" i="9"/>
  <c r="Q138" i="9" s="1"/>
  <c r="S138" i="9" s="1"/>
  <c r="U138" i="9" s="1"/>
  <c r="AT138" i="9" s="1"/>
  <c r="AX138" i="9" s="1"/>
  <c r="O139" i="9"/>
  <c r="P138" i="22"/>
  <c r="Q138" i="22" s="1"/>
  <c r="S138" i="22" s="1"/>
  <c r="U138" i="22" s="1"/>
  <c r="AT138" i="22" s="1"/>
  <c r="AX138" i="22" s="1"/>
  <c r="P138" i="20"/>
  <c r="Q138" i="20" s="1"/>
  <c r="S138" i="20" s="1"/>
  <c r="U138" i="20" s="1"/>
  <c r="AT138" i="20" s="1"/>
  <c r="AX138" i="20" s="1"/>
  <c r="P93" i="12"/>
  <c r="Q93" i="12" s="1"/>
  <c r="S93" i="12" s="1"/>
  <c r="U93" i="12" s="1"/>
  <c r="AJ93" i="12" s="1"/>
  <c r="AN93" i="12" s="1"/>
  <c r="AX124" i="15"/>
  <c r="BA124" i="15"/>
  <c r="P28" i="18"/>
  <c r="Q28" i="18" s="1"/>
  <c r="S28" i="18" s="1"/>
  <c r="U28" i="18" s="1"/>
  <c r="AQ28" i="18" s="1"/>
  <c r="AU28" i="18" s="1"/>
  <c r="P138" i="23"/>
  <c r="Q138" i="23" s="1"/>
  <c r="S138" i="23" s="1"/>
  <c r="U138" i="23" s="1"/>
  <c r="AT138" i="23" s="1"/>
  <c r="AX138" i="23" s="1"/>
  <c r="P91" i="31"/>
  <c r="Q91" i="31" s="1"/>
  <c r="S91" i="31" s="1"/>
  <c r="U91" i="31" s="1"/>
  <c r="AJ91" i="31" s="1"/>
  <c r="AN91" i="31" s="1"/>
  <c r="O92" i="31"/>
  <c r="O76" i="23"/>
  <c r="O29" i="16"/>
  <c r="O92" i="20"/>
  <c r="P108" i="23"/>
  <c r="Q108" i="23" s="1"/>
  <c r="S108" i="23" s="1"/>
  <c r="U108" i="23" s="1"/>
  <c r="AT108" i="23" s="1"/>
  <c r="AX108" i="23" s="1"/>
  <c r="P91" i="3"/>
  <c r="Q91" i="3" s="1"/>
  <c r="S91" i="3" s="1"/>
  <c r="U91" i="3" s="1"/>
  <c r="AJ91" i="3" s="1"/>
  <c r="AN91" i="3" s="1"/>
  <c r="AX123" i="28"/>
  <c r="BA123" i="28"/>
  <c r="AX123" i="20"/>
  <c r="BA123" i="20"/>
  <c r="P62" i="1"/>
  <c r="Q62" i="1" s="1"/>
  <c r="S62" i="1" s="1"/>
  <c r="U62" i="1" s="1"/>
  <c r="AQ62" i="1" s="1"/>
  <c r="AU62" i="1" s="1"/>
  <c r="N125" i="19"/>
  <c r="O125" i="19" s="1"/>
  <c r="P59" i="33"/>
  <c r="Q59" i="33" s="1"/>
  <c r="S59" i="33" s="1"/>
  <c r="U59" i="33" s="1"/>
  <c r="AQ59" i="33" s="1"/>
  <c r="AU59" i="33" s="1"/>
  <c r="O60" i="33"/>
  <c r="N140" i="2"/>
  <c r="O140" i="2" s="1"/>
  <c r="P139" i="2"/>
  <c r="Q139" i="2" s="1"/>
  <c r="S139" i="2" s="1"/>
  <c r="U139" i="2" s="1"/>
  <c r="AT139" i="2" s="1"/>
  <c r="AX139" i="2" s="1"/>
  <c r="P74" i="18"/>
  <c r="Q74" i="18" s="1"/>
  <c r="S74" i="18" s="1"/>
  <c r="U74" i="18" s="1"/>
  <c r="AQ74" i="18" s="1"/>
  <c r="AU74" i="18" s="1"/>
  <c r="P44" i="7"/>
  <c r="Q44" i="7" s="1"/>
  <c r="S44" i="7" s="1"/>
  <c r="U44" i="7" s="1"/>
  <c r="AQ44" i="7" s="1"/>
  <c r="AU44" i="7" s="1"/>
  <c r="P107" i="15"/>
  <c r="Q107" i="15" s="1"/>
  <c r="S107" i="15" s="1"/>
  <c r="U107" i="15" s="1"/>
  <c r="AT107" i="15" s="1"/>
  <c r="AX107" i="15" s="1"/>
  <c r="P123" i="2"/>
  <c r="Q123" i="2" s="1"/>
  <c r="S123" i="2" s="1"/>
  <c r="U123" i="2" s="1"/>
  <c r="AT123" i="2" s="1"/>
  <c r="O124" i="2"/>
  <c r="P106" i="20"/>
  <c r="Q106" i="20" s="1"/>
  <c r="S106" i="20" s="1"/>
  <c r="U106" i="20" s="1"/>
  <c r="AT106" i="20" s="1"/>
  <c r="AX106" i="20" s="1"/>
  <c r="O107" i="20"/>
  <c r="P44" i="30"/>
  <c r="Q44" i="30" s="1"/>
  <c r="S44" i="30" s="1"/>
  <c r="U44" i="30" s="1"/>
  <c r="AQ44" i="30" s="1"/>
  <c r="AU44" i="30" s="1"/>
  <c r="P61" i="31"/>
  <c r="Q61" i="31" s="1"/>
  <c r="S61" i="31" s="1"/>
  <c r="U61" i="31" s="1"/>
  <c r="AQ61" i="31" s="1"/>
  <c r="AU61" i="31" s="1"/>
  <c r="P61" i="13"/>
  <c r="Q61" i="13" s="1"/>
  <c r="S61" i="13" s="1"/>
  <c r="U61" i="13" s="1"/>
  <c r="AQ61" i="13" s="1"/>
  <c r="AU61" i="13" s="1"/>
  <c r="N93" i="27"/>
  <c r="P92" i="27"/>
  <c r="Q92" i="27" s="1"/>
  <c r="S92" i="27" s="1"/>
  <c r="U92" i="27" s="1"/>
  <c r="AJ92" i="27" s="1"/>
  <c r="AN92" i="27" s="1"/>
  <c r="N77" i="9"/>
  <c r="O77" i="9" s="1"/>
  <c r="P76" i="9"/>
  <c r="Q76" i="9" s="1"/>
  <c r="S76" i="9" s="1"/>
  <c r="U76" i="9" s="1"/>
  <c r="AQ76" i="9" s="1"/>
  <c r="AU76" i="9" s="1"/>
  <c r="P27" i="12"/>
  <c r="Q27" i="12" s="1"/>
  <c r="S27" i="12" s="1"/>
  <c r="U27" i="12" s="1"/>
  <c r="AQ27" i="12" s="1"/>
  <c r="AU27" i="12" s="1"/>
  <c r="O28" i="12"/>
  <c r="P139" i="15"/>
  <c r="Q139" i="15" s="1"/>
  <c r="S139" i="15" s="1"/>
  <c r="U139" i="15" s="1"/>
  <c r="AT139" i="15" s="1"/>
  <c r="AX139" i="15" s="1"/>
  <c r="N140" i="15"/>
  <c r="P75" i="20"/>
  <c r="Q75" i="20" s="1"/>
  <c r="S75" i="20" s="1"/>
  <c r="U75" i="20" s="1"/>
  <c r="AQ75" i="20" s="1"/>
  <c r="AU75" i="20" s="1"/>
  <c r="O76" i="20"/>
  <c r="AX124" i="19"/>
  <c r="BA124" i="19"/>
  <c r="P43" i="14"/>
  <c r="Q43" i="14" s="1"/>
  <c r="S43" i="14" s="1"/>
  <c r="U43" i="14" s="1"/>
  <c r="AQ43" i="14" s="1"/>
  <c r="AU43" i="14" s="1"/>
  <c r="P44" i="12"/>
  <c r="Q44" i="12" s="1"/>
  <c r="S44" i="12" s="1"/>
  <c r="U44" i="12" s="1"/>
  <c r="AQ44" i="12" s="1"/>
  <c r="AU44" i="12" s="1"/>
  <c r="P122" i="4"/>
  <c r="Q122" i="4" s="1"/>
  <c r="S122" i="4" s="1"/>
  <c r="U122" i="4" s="1"/>
  <c r="AT122" i="4" s="1"/>
  <c r="O123" i="4"/>
  <c r="AX122" i="5"/>
  <c r="BA122" i="5"/>
  <c r="P30" i="27"/>
  <c r="Q30" i="27" s="1"/>
  <c r="S30" i="27" s="1"/>
  <c r="U30" i="27" s="1"/>
  <c r="AQ30" i="27" s="1"/>
  <c r="AU30" i="27" s="1"/>
  <c r="O31" i="27"/>
  <c r="P138" i="13"/>
  <c r="Q138" i="13" s="1"/>
  <c r="S138" i="13" s="1"/>
  <c r="U138" i="13" s="1"/>
  <c r="AT138" i="13" s="1"/>
  <c r="AX138" i="13" s="1"/>
  <c r="O139" i="13"/>
  <c r="P45" i="21"/>
  <c r="Q45" i="21" s="1"/>
  <c r="S45" i="21" s="1"/>
  <c r="U45" i="21" s="1"/>
  <c r="AQ45" i="21" s="1"/>
  <c r="AU45" i="21" s="1"/>
  <c r="P45" i="13"/>
  <c r="Q45" i="13" s="1"/>
  <c r="S45" i="13" s="1"/>
  <c r="U45" i="13" s="1"/>
  <c r="AQ45" i="13" s="1"/>
  <c r="AU45" i="13" s="1"/>
  <c r="P59" i="8"/>
  <c r="Q59" i="8" s="1"/>
  <c r="S59" i="8" s="1"/>
  <c r="U59" i="8" s="1"/>
  <c r="AQ59" i="8" s="1"/>
  <c r="AU59" i="8" s="1"/>
  <c r="O60" i="8"/>
  <c r="O75" i="25"/>
  <c r="O93" i="17"/>
  <c r="AX122" i="2"/>
  <c r="BA122" i="2"/>
  <c r="O29" i="1"/>
  <c r="P90" i="18"/>
  <c r="Q90" i="18" s="1"/>
  <c r="S90" i="18" s="1"/>
  <c r="U90" i="18" s="1"/>
  <c r="AJ90" i="18" s="1"/>
  <c r="AN90" i="18" s="1"/>
  <c r="O91" i="18"/>
  <c r="P30" i="6"/>
  <c r="Q30" i="6" s="1"/>
  <c r="S30" i="6" s="1"/>
  <c r="U30" i="6" s="1"/>
  <c r="AQ30" i="6" s="1"/>
  <c r="AU30" i="6" s="1"/>
  <c r="O31" i="6"/>
  <c r="O124" i="16"/>
  <c r="P123" i="29"/>
  <c r="Q123" i="29" s="1"/>
  <c r="S123" i="29" s="1"/>
  <c r="U123" i="29" s="1"/>
  <c r="AT123" i="29" s="1"/>
  <c r="O125" i="17"/>
  <c r="O91" i="11"/>
  <c r="O60" i="11"/>
  <c r="P140" i="25"/>
  <c r="Q140" i="25" s="1"/>
  <c r="S140" i="25" s="1"/>
  <c r="U140" i="25" s="1"/>
  <c r="AT140" i="25" s="1"/>
  <c r="AX140" i="25" s="1"/>
  <c r="O141" i="25"/>
  <c r="O28" i="7"/>
  <c r="O75" i="30"/>
  <c r="O139" i="33"/>
  <c r="P77" i="6"/>
  <c r="Q77" i="6" s="1"/>
  <c r="S77" i="6" s="1"/>
  <c r="U77" i="6" s="1"/>
  <c r="AQ77" i="6" s="1"/>
  <c r="AU77" i="6" s="1"/>
  <c r="O78" i="6"/>
  <c r="P44" i="24"/>
  <c r="Q44" i="24" s="1"/>
  <c r="S44" i="24" s="1"/>
  <c r="U44" i="24" s="1"/>
  <c r="AQ44" i="24" s="1"/>
  <c r="AU44" i="24" s="1"/>
  <c r="O45" i="24"/>
  <c r="O138" i="14"/>
  <c r="N30" i="13"/>
  <c r="O30" i="13" s="1"/>
  <c r="O93" i="23"/>
  <c r="O61" i="10"/>
  <c r="O28" i="3"/>
  <c r="O92" i="8"/>
  <c r="O123" i="3"/>
  <c r="P109" i="21"/>
  <c r="Q109" i="21" s="1"/>
  <c r="S109" i="21" s="1"/>
  <c r="U109" i="21" s="1"/>
  <c r="AT109" i="21" s="1"/>
  <c r="AX109" i="21" s="1"/>
  <c r="P28" i="5"/>
  <c r="Q28" i="5" s="1"/>
  <c r="S28" i="5" s="1"/>
  <c r="U28" i="5" s="1"/>
  <c r="AQ28" i="5" s="1"/>
  <c r="AU28" i="5" s="1"/>
  <c r="O29" i="5"/>
  <c r="P92" i="34" l="1"/>
  <c r="Q92" i="34" s="1"/>
  <c r="S92" i="34" s="1"/>
  <c r="U92" i="34" s="1"/>
  <c r="AJ92" i="34" s="1"/>
  <c r="AN92" i="34" s="1"/>
  <c r="N93" i="34"/>
  <c r="O93" i="34" s="1"/>
  <c r="P109" i="34"/>
  <c r="Q109" i="34" s="1"/>
  <c r="S109" i="34" s="1"/>
  <c r="U109" i="34" s="1"/>
  <c r="AT109" i="34" s="1"/>
  <c r="AX109" i="34" s="1"/>
  <c r="P138" i="34"/>
  <c r="Q138" i="34" s="1"/>
  <c r="S138" i="34" s="1"/>
  <c r="U138" i="34" s="1"/>
  <c r="AT138" i="34" s="1"/>
  <c r="AX138" i="34" s="1"/>
  <c r="P31" i="34"/>
  <c r="Q31" i="34" s="1"/>
  <c r="S31" i="34" s="1"/>
  <c r="U31" i="34" s="1"/>
  <c r="AQ31" i="34" s="1"/>
  <c r="AU31" i="34" s="1"/>
  <c r="P46" i="34"/>
  <c r="Q46" i="34" s="1"/>
  <c r="S46" i="34" s="1"/>
  <c r="U46" i="34" s="1"/>
  <c r="AQ46" i="34" s="1"/>
  <c r="AU46" i="34" s="1"/>
  <c r="O47" i="34"/>
  <c r="O123" i="34"/>
  <c r="O61" i="34"/>
  <c r="BA122" i="34"/>
  <c r="AX122" i="34"/>
  <c r="N77" i="34"/>
  <c r="O77" i="34" s="1"/>
  <c r="P125" i="31"/>
  <c r="Q125" i="31" s="1"/>
  <c r="S125" i="31" s="1"/>
  <c r="U125" i="31" s="1"/>
  <c r="AT125" i="31" s="1"/>
  <c r="O126" i="31"/>
  <c r="P46" i="11"/>
  <c r="Q46" i="11" s="1"/>
  <c r="S46" i="11" s="1"/>
  <c r="U46" i="11" s="1"/>
  <c r="AQ46" i="11" s="1"/>
  <c r="AU46" i="11" s="1"/>
  <c r="O47" i="11"/>
  <c r="P62" i="15"/>
  <c r="Q62" i="15" s="1"/>
  <c r="S62" i="15" s="1"/>
  <c r="U62" i="15" s="1"/>
  <c r="AQ62" i="15" s="1"/>
  <c r="AU62" i="15" s="1"/>
  <c r="P77" i="9"/>
  <c r="Q77" i="9" s="1"/>
  <c r="S77" i="9" s="1"/>
  <c r="U77" i="9" s="1"/>
  <c r="AQ77" i="9" s="1"/>
  <c r="AU77" i="9" s="1"/>
  <c r="P30" i="10"/>
  <c r="Q30" i="10" s="1"/>
  <c r="S30" i="10" s="1"/>
  <c r="U30" i="10" s="1"/>
  <c r="AQ30" i="10" s="1"/>
  <c r="AU30" i="10" s="1"/>
  <c r="P93" i="10"/>
  <c r="Q93" i="10" s="1"/>
  <c r="S93" i="10" s="1"/>
  <c r="U93" i="10" s="1"/>
  <c r="AJ93" i="10" s="1"/>
  <c r="AN93" i="10" s="1"/>
  <c r="P109" i="19"/>
  <c r="Q109" i="19" s="1"/>
  <c r="S109" i="19" s="1"/>
  <c r="U109" i="19" s="1"/>
  <c r="AT109" i="19" s="1"/>
  <c r="AX109" i="19" s="1"/>
  <c r="P62" i="19"/>
  <c r="Q62" i="19" s="1"/>
  <c r="S62" i="19" s="1"/>
  <c r="U62" i="19" s="1"/>
  <c r="AQ62" i="19" s="1"/>
  <c r="AU62" i="19" s="1"/>
  <c r="O63" i="19"/>
  <c r="P30" i="33"/>
  <c r="Q30" i="33" s="1"/>
  <c r="S30" i="33" s="1"/>
  <c r="U30" i="33" s="1"/>
  <c r="AQ30" i="33" s="1"/>
  <c r="AU30" i="33" s="1"/>
  <c r="O31" i="33"/>
  <c r="P140" i="31"/>
  <c r="Q140" i="31" s="1"/>
  <c r="S140" i="31" s="1"/>
  <c r="U140" i="31" s="1"/>
  <c r="AT140" i="31" s="1"/>
  <c r="AX140" i="31" s="1"/>
  <c r="P77" i="12"/>
  <c r="Q77" i="12" s="1"/>
  <c r="S77" i="12" s="1"/>
  <c r="U77" i="12" s="1"/>
  <c r="AQ77" i="12" s="1"/>
  <c r="AU77" i="12" s="1"/>
  <c r="P62" i="14"/>
  <c r="Q62" i="14" s="1"/>
  <c r="S62" i="14" s="1"/>
  <c r="U62" i="14" s="1"/>
  <c r="AQ62" i="14" s="1"/>
  <c r="AU62" i="14" s="1"/>
  <c r="P93" i="7"/>
  <c r="Q93" i="7" s="1"/>
  <c r="S93" i="7" s="1"/>
  <c r="U93" i="7" s="1"/>
  <c r="AJ93" i="7" s="1"/>
  <c r="AN93" i="7" s="1"/>
  <c r="O94" i="7"/>
  <c r="P30" i="26"/>
  <c r="Q30" i="26" s="1"/>
  <c r="S30" i="26" s="1"/>
  <c r="U30" i="26" s="1"/>
  <c r="AQ30" i="26" s="1"/>
  <c r="AU30" i="26" s="1"/>
  <c r="P77" i="14"/>
  <c r="Q77" i="14" s="1"/>
  <c r="S77" i="14" s="1"/>
  <c r="U77" i="14" s="1"/>
  <c r="AQ77" i="14" s="1"/>
  <c r="AU77" i="14" s="1"/>
  <c r="O78" i="14"/>
  <c r="P140" i="18"/>
  <c r="Q140" i="18" s="1"/>
  <c r="S140" i="18" s="1"/>
  <c r="U140" i="18" s="1"/>
  <c r="AT140" i="18" s="1"/>
  <c r="AX140" i="18" s="1"/>
  <c r="O141" i="18"/>
  <c r="P140" i="2"/>
  <c r="Q140" i="2" s="1"/>
  <c r="S140" i="2" s="1"/>
  <c r="U140" i="2" s="1"/>
  <c r="AT140" i="2" s="1"/>
  <c r="AX140" i="2" s="1"/>
  <c r="P125" i="27"/>
  <c r="Q125" i="27" s="1"/>
  <c r="S125" i="27" s="1"/>
  <c r="U125" i="27" s="1"/>
  <c r="AT125" i="27" s="1"/>
  <c r="N46" i="21"/>
  <c r="O93" i="27"/>
  <c r="AX123" i="2"/>
  <c r="BA123" i="2"/>
  <c r="O63" i="1"/>
  <c r="N125" i="20"/>
  <c r="P46" i="27"/>
  <c r="Q46" i="27" s="1"/>
  <c r="S46" i="27" s="1"/>
  <c r="U46" i="27" s="1"/>
  <c r="AQ46" i="27" s="1"/>
  <c r="AU46" i="27" s="1"/>
  <c r="O138" i="7"/>
  <c r="O47" i="19"/>
  <c r="N62" i="26"/>
  <c r="O62" i="26" s="1"/>
  <c r="N62" i="27"/>
  <c r="P45" i="10"/>
  <c r="Q45" i="10" s="1"/>
  <c r="S45" i="10" s="1"/>
  <c r="U45" i="10" s="1"/>
  <c r="AQ45" i="10" s="1"/>
  <c r="AU45" i="10" s="1"/>
  <c r="N46" i="10"/>
  <c r="O46" i="10" s="1"/>
  <c r="P138" i="28"/>
  <c r="Q138" i="28" s="1"/>
  <c r="S138" i="28" s="1"/>
  <c r="U138" i="28" s="1"/>
  <c r="AT138" i="28" s="1"/>
  <c r="AX138" i="28" s="1"/>
  <c r="BA123" i="22"/>
  <c r="AX123" i="22"/>
  <c r="O45" i="9"/>
  <c r="N93" i="19"/>
  <c r="O108" i="30"/>
  <c r="O126" i="6"/>
  <c r="P123" i="11"/>
  <c r="Q123" i="11" s="1"/>
  <c r="S123" i="11" s="1"/>
  <c r="U123" i="11" s="1"/>
  <c r="AT123" i="11" s="1"/>
  <c r="O124" i="11"/>
  <c r="P75" i="19"/>
  <c r="Q75" i="19" s="1"/>
  <c r="S75" i="19" s="1"/>
  <c r="U75" i="19" s="1"/>
  <c r="AQ75" i="19" s="1"/>
  <c r="AU75" i="19" s="1"/>
  <c r="O76" i="19"/>
  <c r="P109" i="22"/>
  <c r="Q109" i="22" s="1"/>
  <c r="S109" i="22" s="1"/>
  <c r="U109" i="22" s="1"/>
  <c r="AT109" i="22" s="1"/>
  <c r="AX109" i="22" s="1"/>
  <c r="O110" i="22"/>
  <c r="O44" i="29"/>
  <c r="P29" i="25"/>
  <c r="Q29" i="25" s="1"/>
  <c r="S29" i="25" s="1"/>
  <c r="U29" i="25" s="1"/>
  <c r="AQ29" i="25" s="1"/>
  <c r="AU29" i="25" s="1"/>
  <c r="N46" i="24"/>
  <c r="O46" i="24" s="1"/>
  <c r="P45" i="24"/>
  <c r="Q45" i="24" s="1"/>
  <c r="S45" i="24" s="1"/>
  <c r="U45" i="24" s="1"/>
  <c r="AQ45" i="24" s="1"/>
  <c r="AU45" i="24" s="1"/>
  <c r="N140" i="13"/>
  <c r="P139" i="13"/>
  <c r="Q139" i="13" s="1"/>
  <c r="S139" i="13" s="1"/>
  <c r="U139" i="13" s="1"/>
  <c r="AT139" i="13" s="1"/>
  <c r="AX139" i="13" s="1"/>
  <c r="O140" i="13"/>
  <c r="O108" i="15"/>
  <c r="P76" i="23"/>
  <c r="Q76" i="23" s="1"/>
  <c r="S76" i="23" s="1"/>
  <c r="U76" i="23" s="1"/>
  <c r="AQ76" i="23" s="1"/>
  <c r="AU76" i="23" s="1"/>
  <c r="N77" i="23"/>
  <c r="O139" i="22"/>
  <c r="P124" i="21"/>
  <c r="Q124" i="21" s="1"/>
  <c r="S124" i="21" s="1"/>
  <c r="U124" i="21" s="1"/>
  <c r="AT124" i="21" s="1"/>
  <c r="O62" i="7"/>
  <c r="P109" i="33"/>
  <c r="Q109" i="33" s="1"/>
  <c r="S109" i="33" s="1"/>
  <c r="U109" i="33" s="1"/>
  <c r="AT109" i="33" s="1"/>
  <c r="AX109" i="33" s="1"/>
  <c r="O110" i="33"/>
  <c r="P31" i="9"/>
  <c r="Q31" i="9" s="1"/>
  <c r="S31" i="9" s="1"/>
  <c r="U31" i="9" s="1"/>
  <c r="AQ31" i="9" s="1"/>
  <c r="AU31" i="9" s="1"/>
  <c r="P109" i="3"/>
  <c r="Q109" i="3" s="1"/>
  <c r="S109" i="3" s="1"/>
  <c r="U109" i="3" s="1"/>
  <c r="AT109" i="3" s="1"/>
  <c r="AX109" i="3" s="1"/>
  <c r="O110" i="3"/>
  <c r="P61" i="24"/>
  <c r="Q61" i="24" s="1"/>
  <c r="S61" i="24" s="1"/>
  <c r="U61" i="24" s="1"/>
  <c r="AQ61" i="24" s="1"/>
  <c r="AU61" i="24" s="1"/>
  <c r="P123" i="1"/>
  <c r="Q123" i="1" s="1"/>
  <c r="S123" i="1" s="1"/>
  <c r="U123" i="1" s="1"/>
  <c r="AT123" i="1" s="1"/>
  <c r="O124" i="1"/>
  <c r="P92" i="6"/>
  <c r="Q92" i="6" s="1"/>
  <c r="S92" i="6" s="1"/>
  <c r="U92" i="6" s="1"/>
  <c r="AJ92" i="6" s="1"/>
  <c r="AN92" i="6" s="1"/>
  <c r="N140" i="29"/>
  <c r="P139" i="29"/>
  <c r="Q139" i="29" s="1"/>
  <c r="S139" i="29" s="1"/>
  <c r="U139" i="29" s="1"/>
  <c r="AT139" i="29" s="1"/>
  <c r="AX139" i="29" s="1"/>
  <c r="BA125" i="6"/>
  <c r="AX125" i="6"/>
  <c r="O77" i="26"/>
  <c r="P91" i="25"/>
  <c r="Q91" i="25" s="1"/>
  <c r="S91" i="25" s="1"/>
  <c r="U91" i="25" s="1"/>
  <c r="AJ91" i="25" s="1"/>
  <c r="AN91" i="25" s="1"/>
  <c r="O92" i="25"/>
  <c r="P46" i="22"/>
  <c r="Q46" i="22" s="1"/>
  <c r="S46" i="22" s="1"/>
  <c r="U46" i="22" s="1"/>
  <c r="AQ46" i="22" s="1"/>
  <c r="AU46" i="22" s="1"/>
  <c r="O47" i="22"/>
  <c r="P76" i="8"/>
  <c r="Q76" i="8" s="1"/>
  <c r="S76" i="8" s="1"/>
  <c r="U76" i="8" s="1"/>
  <c r="AQ76" i="8" s="1"/>
  <c r="AU76" i="8" s="1"/>
  <c r="P60" i="4"/>
  <c r="Q60" i="4" s="1"/>
  <c r="S60" i="4" s="1"/>
  <c r="U60" i="4" s="1"/>
  <c r="AQ60" i="4" s="1"/>
  <c r="AU60" i="4" s="1"/>
  <c r="BA123" i="21"/>
  <c r="AX123" i="21"/>
  <c r="P45" i="17"/>
  <c r="Q45" i="17" s="1"/>
  <c r="S45" i="17" s="1"/>
  <c r="U45" i="17" s="1"/>
  <c r="AQ45" i="17" s="1"/>
  <c r="AU45" i="17" s="1"/>
  <c r="P45" i="26"/>
  <c r="Q45" i="26" s="1"/>
  <c r="S45" i="26" s="1"/>
  <c r="U45" i="26" s="1"/>
  <c r="AQ45" i="26" s="1"/>
  <c r="AU45" i="26" s="1"/>
  <c r="P44" i="1"/>
  <c r="Q44" i="1" s="1"/>
  <c r="S44" i="1" s="1"/>
  <c r="U44" i="1" s="1"/>
  <c r="AQ44" i="1" s="1"/>
  <c r="AU44" i="1" s="1"/>
  <c r="O45" i="1"/>
  <c r="AX122" i="1"/>
  <c r="BA122" i="1"/>
  <c r="O64" i="9"/>
  <c r="P60" i="20"/>
  <c r="Q60" i="20" s="1"/>
  <c r="S60" i="20" s="1"/>
  <c r="U60" i="20" s="1"/>
  <c r="AQ60" i="20" s="1"/>
  <c r="AU60" i="20" s="1"/>
  <c r="O61" i="20"/>
  <c r="P109" i="29"/>
  <c r="Q109" i="29" s="1"/>
  <c r="S109" i="29" s="1"/>
  <c r="U109" i="29" s="1"/>
  <c r="AT109" i="29" s="1"/>
  <c r="AX109" i="29" s="1"/>
  <c r="P61" i="25"/>
  <c r="Q61" i="25" s="1"/>
  <c r="S61" i="25" s="1"/>
  <c r="U61" i="25" s="1"/>
  <c r="AQ61" i="25" s="1"/>
  <c r="AU61" i="25" s="1"/>
  <c r="N77" i="1"/>
  <c r="O77" i="1" s="1"/>
  <c r="O110" i="1"/>
  <c r="O63" i="5"/>
  <c r="P29" i="5"/>
  <c r="Q29" i="5" s="1"/>
  <c r="S29" i="5" s="1"/>
  <c r="U29" i="5" s="1"/>
  <c r="AQ29" i="5" s="1"/>
  <c r="AU29" i="5" s="1"/>
  <c r="P31" i="27"/>
  <c r="Q31" i="27" s="1"/>
  <c r="S31" i="27" s="1"/>
  <c r="U31" i="27" s="1"/>
  <c r="AQ31" i="27" s="1"/>
  <c r="AU31" i="27" s="1"/>
  <c r="O32" i="27"/>
  <c r="N77" i="20"/>
  <c r="P76" i="20"/>
  <c r="Q76" i="20" s="1"/>
  <c r="S76" i="20" s="1"/>
  <c r="U76" i="20" s="1"/>
  <c r="AQ76" i="20" s="1"/>
  <c r="AU76" i="20" s="1"/>
  <c r="O77" i="20"/>
  <c r="P92" i="31"/>
  <c r="Q92" i="31" s="1"/>
  <c r="S92" i="31" s="1"/>
  <c r="U92" i="31" s="1"/>
  <c r="AJ92" i="31" s="1"/>
  <c r="AN92" i="31" s="1"/>
  <c r="P139" i="9"/>
  <c r="Q139" i="9" s="1"/>
  <c r="S139" i="9" s="1"/>
  <c r="U139" i="9" s="1"/>
  <c r="AT139" i="9" s="1"/>
  <c r="AX139" i="9" s="1"/>
  <c r="N140" i="9"/>
  <c r="O140" i="9" s="1"/>
  <c r="BA124" i="28"/>
  <c r="AX124" i="28"/>
  <c r="P125" i="15"/>
  <c r="Q125" i="15" s="1"/>
  <c r="S125" i="15" s="1"/>
  <c r="U125" i="15" s="1"/>
  <c r="AT125" i="15" s="1"/>
  <c r="O126" i="15"/>
  <c r="N62" i="7"/>
  <c r="P28" i="21"/>
  <c r="Q28" i="21" s="1"/>
  <c r="S28" i="21" s="1"/>
  <c r="U28" i="21" s="1"/>
  <c r="AQ28" i="21" s="1"/>
  <c r="AU28" i="21" s="1"/>
  <c r="P110" i="5"/>
  <c r="Q110" i="5" s="1"/>
  <c r="S110" i="5" s="1"/>
  <c r="U110" i="5" s="1"/>
  <c r="AT110" i="5" s="1"/>
  <c r="AX110" i="5" s="1"/>
  <c r="P75" i="15"/>
  <c r="Q75" i="15" s="1"/>
  <c r="S75" i="15" s="1"/>
  <c r="U75" i="15" s="1"/>
  <c r="AQ75" i="15" s="1"/>
  <c r="AU75" i="15" s="1"/>
  <c r="O76" i="15"/>
  <c r="P108" i="2"/>
  <c r="Q108" i="2" s="1"/>
  <c r="S108" i="2" s="1"/>
  <c r="U108" i="2" s="1"/>
  <c r="AT108" i="2" s="1"/>
  <c r="AX108" i="2" s="1"/>
  <c r="P29" i="30"/>
  <c r="Q29" i="30" s="1"/>
  <c r="S29" i="30" s="1"/>
  <c r="U29" i="30" s="1"/>
  <c r="AQ29" i="30" s="1"/>
  <c r="AU29" i="30" s="1"/>
  <c r="N30" i="30"/>
  <c r="O30" i="30"/>
  <c r="P29" i="24"/>
  <c r="Q29" i="24" s="1"/>
  <c r="S29" i="24" s="1"/>
  <c r="U29" i="24" s="1"/>
  <c r="AQ29" i="24" s="1"/>
  <c r="AU29" i="24" s="1"/>
  <c r="N140" i="12"/>
  <c r="P139" i="12"/>
  <c r="Q139" i="12" s="1"/>
  <c r="S139" i="12" s="1"/>
  <c r="U139" i="12" s="1"/>
  <c r="AT139" i="12" s="1"/>
  <c r="AX139" i="12" s="1"/>
  <c r="O140" i="12"/>
  <c r="P92" i="13"/>
  <c r="Q92" i="13" s="1"/>
  <c r="S92" i="13" s="1"/>
  <c r="U92" i="13" s="1"/>
  <c r="AJ92" i="13" s="1"/>
  <c r="AN92" i="13" s="1"/>
  <c r="P28" i="29"/>
  <c r="Q28" i="29" s="1"/>
  <c r="S28" i="29" s="1"/>
  <c r="U28" i="29" s="1"/>
  <c r="AQ28" i="29" s="1"/>
  <c r="AU28" i="29" s="1"/>
  <c r="O29" i="29"/>
  <c r="P123" i="14"/>
  <c r="Q123" i="14" s="1"/>
  <c r="S123" i="14" s="1"/>
  <c r="U123" i="14" s="1"/>
  <c r="AT123" i="14" s="1"/>
  <c r="BA124" i="20"/>
  <c r="AX124" i="20"/>
  <c r="N125" i="22"/>
  <c r="O125" i="22" s="1"/>
  <c r="P124" i="22"/>
  <c r="Q124" i="22" s="1"/>
  <c r="S124" i="22" s="1"/>
  <c r="U124" i="22" s="1"/>
  <c r="AT124" i="22" s="1"/>
  <c r="P76" i="31"/>
  <c r="Q76" i="31" s="1"/>
  <c r="S76" i="31" s="1"/>
  <c r="U76" i="31" s="1"/>
  <c r="AQ76" i="31" s="1"/>
  <c r="AU76" i="31" s="1"/>
  <c r="N125" i="28"/>
  <c r="O125" i="28" s="1"/>
  <c r="P91" i="21"/>
  <c r="Q91" i="21" s="1"/>
  <c r="S91" i="21" s="1"/>
  <c r="U91" i="21" s="1"/>
  <c r="AJ91" i="21" s="1"/>
  <c r="AN91" i="21" s="1"/>
  <c r="O92" i="21"/>
  <c r="N93" i="4"/>
  <c r="O93" i="4" s="1"/>
  <c r="P92" i="4"/>
  <c r="Q92" i="4" s="1"/>
  <c r="S92" i="4" s="1"/>
  <c r="U92" i="4" s="1"/>
  <c r="AJ92" i="4" s="1"/>
  <c r="AN92" i="4" s="1"/>
  <c r="P76" i="33"/>
  <c r="Q76" i="33" s="1"/>
  <c r="S76" i="33" s="1"/>
  <c r="U76" i="33" s="1"/>
  <c r="AQ76" i="33" s="1"/>
  <c r="AU76" i="33" s="1"/>
  <c r="P107" i="18"/>
  <c r="Q107" i="18" s="1"/>
  <c r="S107" i="18" s="1"/>
  <c r="U107" i="18" s="1"/>
  <c r="AT107" i="18" s="1"/>
  <c r="AX107" i="18" s="1"/>
  <c r="O108" i="18"/>
  <c r="N62" i="18"/>
  <c r="O62" i="18" s="1"/>
  <c r="N140" i="19"/>
  <c r="P139" i="19"/>
  <c r="Q139" i="19" s="1"/>
  <c r="S139" i="19" s="1"/>
  <c r="U139" i="19" s="1"/>
  <c r="AT139" i="19" s="1"/>
  <c r="AX139" i="19" s="1"/>
  <c r="AX122" i="14"/>
  <c r="BA122" i="14"/>
  <c r="N125" i="2"/>
  <c r="P124" i="2"/>
  <c r="Q124" i="2" s="1"/>
  <c r="S124" i="2" s="1"/>
  <c r="U124" i="2" s="1"/>
  <c r="AT124" i="2" s="1"/>
  <c r="O125" i="2"/>
  <c r="P78" i="6"/>
  <c r="Q78" i="6" s="1"/>
  <c r="S78" i="6" s="1"/>
  <c r="U78" i="6" s="1"/>
  <c r="AQ78" i="6" s="1"/>
  <c r="AU78" i="6" s="1"/>
  <c r="O79" i="6"/>
  <c r="P139" i="33"/>
  <c r="Q139" i="33" s="1"/>
  <c r="S139" i="33" s="1"/>
  <c r="U139" i="33" s="1"/>
  <c r="AT139" i="33" s="1"/>
  <c r="AX139" i="33" s="1"/>
  <c r="P75" i="30"/>
  <c r="Q75" i="30" s="1"/>
  <c r="S75" i="30" s="1"/>
  <c r="U75" i="30" s="1"/>
  <c r="AQ75" i="30" s="1"/>
  <c r="AU75" i="30" s="1"/>
  <c r="O76" i="30"/>
  <c r="O110" i="21"/>
  <c r="P28" i="7"/>
  <c r="Q28" i="7" s="1"/>
  <c r="S28" i="7" s="1"/>
  <c r="U28" i="7" s="1"/>
  <c r="AQ28" i="7" s="1"/>
  <c r="AU28" i="7" s="1"/>
  <c r="O45" i="7"/>
  <c r="O139" i="23"/>
  <c r="P92" i="5"/>
  <c r="Q92" i="5" s="1"/>
  <c r="S92" i="5" s="1"/>
  <c r="U92" i="5" s="1"/>
  <c r="AJ92" i="5" s="1"/>
  <c r="AN92" i="5" s="1"/>
  <c r="O108" i="7"/>
  <c r="P139" i="5"/>
  <c r="Q139" i="5" s="1"/>
  <c r="S139" i="5" s="1"/>
  <c r="U139" i="5" s="1"/>
  <c r="AT139" i="5" s="1"/>
  <c r="AX139" i="5" s="1"/>
  <c r="N140" i="5"/>
  <c r="O140" i="5"/>
  <c r="O124" i="8"/>
  <c r="O111" i="14"/>
  <c r="O108" i="16"/>
  <c r="N140" i="1"/>
  <c r="P139" i="1"/>
  <c r="Q139" i="1" s="1"/>
  <c r="S139" i="1" s="1"/>
  <c r="U139" i="1" s="1"/>
  <c r="AT139" i="1" s="1"/>
  <c r="AX139" i="1" s="1"/>
  <c r="N109" i="4"/>
  <c r="O109" i="4" s="1"/>
  <c r="N46" i="18"/>
  <c r="O46" i="18" s="1"/>
  <c r="P108" i="24"/>
  <c r="Q108" i="24" s="1"/>
  <c r="S108" i="24" s="1"/>
  <c r="U108" i="24" s="1"/>
  <c r="AT108" i="24" s="1"/>
  <c r="AX108" i="24" s="1"/>
  <c r="P45" i="5"/>
  <c r="Q45" i="5" s="1"/>
  <c r="S45" i="5" s="1"/>
  <c r="U45" i="5" s="1"/>
  <c r="AQ45" i="5" s="1"/>
  <c r="AU45" i="5" s="1"/>
  <c r="N77" i="27"/>
  <c r="O77" i="27" s="1"/>
  <c r="N30" i="16"/>
  <c r="P29" i="16"/>
  <c r="Q29" i="16" s="1"/>
  <c r="S29" i="16" s="1"/>
  <c r="U29" i="16" s="1"/>
  <c r="AQ29" i="16" s="1"/>
  <c r="AU29" i="16" s="1"/>
  <c r="P91" i="18"/>
  <c r="Q91" i="18" s="1"/>
  <c r="S91" i="18" s="1"/>
  <c r="U91" i="18" s="1"/>
  <c r="AJ91" i="18" s="1"/>
  <c r="AN91" i="18" s="1"/>
  <c r="O92" i="18"/>
  <c r="P141" i="25"/>
  <c r="Q141" i="25" s="1"/>
  <c r="S141" i="25" s="1"/>
  <c r="U141" i="25" s="1"/>
  <c r="AT141" i="25" s="1"/>
  <c r="AX141" i="25" s="1"/>
  <c r="P93" i="17"/>
  <c r="Q93" i="17" s="1"/>
  <c r="S93" i="17" s="1"/>
  <c r="U93" i="17" s="1"/>
  <c r="AJ93" i="17" s="1"/>
  <c r="AN93" i="17" s="1"/>
  <c r="P92" i="2"/>
  <c r="Q92" i="2" s="1"/>
  <c r="S92" i="2" s="1"/>
  <c r="U92" i="2" s="1"/>
  <c r="AJ92" i="2" s="1"/>
  <c r="AN92" i="2" s="1"/>
  <c r="N93" i="2"/>
  <c r="O93" i="2" s="1"/>
  <c r="BA123" i="8"/>
  <c r="AX123" i="8"/>
  <c r="O108" i="8"/>
  <c r="P75" i="5"/>
  <c r="Q75" i="5" s="1"/>
  <c r="S75" i="5" s="1"/>
  <c r="U75" i="5" s="1"/>
  <c r="AQ75" i="5" s="1"/>
  <c r="AU75" i="5" s="1"/>
  <c r="O76" i="5"/>
  <c r="O29" i="8"/>
  <c r="P45" i="6"/>
  <c r="Q45" i="6" s="1"/>
  <c r="S45" i="6" s="1"/>
  <c r="U45" i="6" s="1"/>
  <c r="AQ45" i="6" s="1"/>
  <c r="AU45" i="6" s="1"/>
  <c r="N46" i="6"/>
  <c r="O46" i="6" s="1"/>
  <c r="P108" i="6"/>
  <c r="Q108" i="6" s="1"/>
  <c r="S108" i="6" s="1"/>
  <c r="U108" i="6" s="1"/>
  <c r="AT108" i="6" s="1"/>
  <c r="AX108" i="6" s="1"/>
  <c r="P91" i="16"/>
  <c r="Q91" i="16" s="1"/>
  <c r="S91" i="16" s="1"/>
  <c r="U91" i="16" s="1"/>
  <c r="AJ91" i="16" s="1"/>
  <c r="AN91" i="16" s="1"/>
  <c r="O44" i="25"/>
  <c r="N77" i="10"/>
  <c r="O77" i="10" s="1"/>
  <c r="P76" i="11"/>
  <c r="Q76" i="11" s="1"/>
  <c r="S76" i="11" s="1"/>
  <c r="U76" i="11" s="1"/>
  <c r="AQ76" i="11" s="1"/>
  <c r="AU76" i="11" s="1"/>
  <c r="N125" i="23"/>
  <c r="O125" i="23" s="1"/>
  <c r="O78" i="21"/>
  <c r="P93" i="28"/>
  <c r="Q93" i="28" s="1"/>
  <c r="S93" i="28" s="1"/>
  <c r="U93" i="28" s="1"/>
  <c r="AJ93" i="28" s="1"/>
  <c r="AN93" i="28" s="1"/>
  <c r="O94" i="28"/>
  <c r="N125" i="12"/>
  <c r="P124" i="12"/>
  <c r="Q124" i="12" s="1"/>
  <c r="S124" i="12" s="1"/>
  <c r="U124" i="12" s="1"/>
  <c r="AT124" i="12" s="1"/>
  <c r="O125" i="12"/>
  <c r="P126" i="26"/>
  <c r="Q126" i="26" s="1"/>
  <c r="S126" i="26" s="1"/>
  <c r="U126" i="26" s="1"/>
  <c r="AT126" i="26" s="1"/>
  <c r="O127" i="26"/>
  <c r="N30" i="1"/>
  <c r="P29" i="1"/>
  <c r="Q29" i="1" s="1"/>
  <c r="S29" i="1" s="1"/>
  <c r="U29" i="1" s="1"/>
  <c r="AQ29" i="1" s="1"/>
  <c r="AU29" i="1" s="1"/>
  <c r="O30" i="1"/>
  <c r="P123" i="3"/>
  <c r="Q123" i="3" s="1"/>
  <c r="S123" i="3" s="1"/>
  <c r="U123" i="3" s="1"/>
  <c r="AT123" i="3" s="1"/>
  <c r="O140" i="15"/>
  <c r="N62" i="13"/>
  <c r="O62" i="13" s="1"/>
  <c r="O75" i="18"/>
  <c r="O92" i="3"/>
  <c r="O29" i="18"/>
  <c r="O28" i="19"/>
  <c r="O140" i="17"/>
  <c r="N140" i="26"/>
  <c r="P139" i="26"/>
  <c r="Q139" i="26" s="1"/>
  <c r="S139" i="26" s="1"/>
  <c r="U139" i="26" s="1"/>
  <c r="AT139" i="26" s="1"/>
  <c r="AX139" i="26" s="1"/>
  <c r="O140" i="26"/>
  <c r="N62" i="6"/>
  <c r="P61" i="6"/>
  <c r="Q61" i="6" s="1"/>
  <c r="S61" i="6" s="1"/>
  <c r="U61" i="6" s="1"/>
  <c r="AQ61" i="6" s="1"/>
  <c r="AU61" i="6" s="1"/>
  <c r="O62" i="6"/>
  <c r="P60" i="2"/>
  <c r="Q60" i="2" s="1"/>
  <c r="S60" i="2" s="1"/>
  <c r="U60" i="2" s="1"/>
  <c r="AQ60" i="2" s="1"/>
  <c r="AU60" i="2" s="1"/>
  <c r="P124" i="10"/>
  <c r="Q124" i="10" s="1"/>
  <c r="S124" i="10" s="1"/>
  <c r="U124" i="10" s="1"/>
  <c r="AT124" i="10" s="1"/>
  <c r="P47" i="3"/>
  <c r="Q47" i="3" s="1"/>
  <c r="S47" i="3" s="1"/>
  <c r="U47" i="3" s="1"/>
  <c r="AQ47" i="3" s="1"/>
  <c r="AU47" i="3" s="1"/>
  <c r="N77" i="17"/>
  <c r="P76" i="17"/>
  <c r="Q76" i="17" s="1"/>
  <c r="S76" i="17" s="1"/>
  <c r="U76" i="17" s="1"/>
  <c r="AQ76" i="17" s="1"/>
  <c r="AU76" i="17" s="1"/>
  <c r="P31" i="14"/>
  <c r="Q31" i="14" s="1"/>
  <c r="S31" i="14" s="1"/>
  <c r="U31" i="14" s="1"/>
  <c r="AQ31" i="14" s="1"/>
  <c r="AU31" i="14" s="1"/>
  <c r="P91" i="1"/>
  <c r="Q91" i="1" s="1"/>
  <c r="S91" i="1" s="1"/>
  <c r="U91" i="1" s="1"/>
  <c r="AJ91" i="1" s="1"/>
  <c r="AN91" i="1" s="1"/>
  <c r="P107" i="27"/>
  <c r="Q107" i="27" s="1"/>
  <c r="S107" i="27" s="1"/>
  <c r="U107" i="27" s="1"/>
  <c r="AT107" i="27" s="1"/>
  <c r="AX107" i="27" s="1"/>
  <c r="O108" i="27"/>
  <c r="P28" i="20"/>
  <c r="Q28" i="20" s="1"/>
  <c r="S28" i="20" s="1"/>
  <c r="U28" i="20" s="1"/>
  <c r="AQ28" i="20" s="1"/>
  <c r="AU28" i="20" s="1"/>
  <c r="P124" i="18"/>
  <c r="Q124" i="18" s="1"/>
  <c r="S124" i="18" s="1"/>
  <c r="U124" i="18" s="1"/>
  <c r="AT124" i="18" s="1"/>
  <c r="N109" i="10"/>
  <c r="P108" i="10"/>
  <c r="Q108" i="10" s="1"/>
  <c r="S108" i="10" s="1"/>
  <c r="U108" i="10" s="1"/>
  <c r="AT108" i="10" s="1"/>
  <c r="AX108" i="10" s="1"/>
  <c r="O109" i="10"/>
  <c r="AX124" i="23"/>
  <c r="BA124" i="23"/>
  <c r="AX123" i="12"/>
  <c r="BA123" i="12"/>
  <c r="N62" i="12"/>
  <c r="O62" i="12" s="1"/>
  <c r="BA125" i="26"/>
  <c r="AX125" i="26"/>
  <c r="P75" i="25"/>
  <c r="Q75" i="25" s="1"/>
  <c r="S75" i="25" s="1"/>
  <c r="U75" i="25" s="1"/>
  <c r="AQ75" i="25" s="1"/>
  <c r="AU75" i="25" s="1"/>
  <c r="O76" i="25"/>
  <c r="P123" i="4"/>
  <c r="Q123" i="4" s="1"/>
  <c r="S123" i="4" s="1"/>
  <c r="U123" i="4" s="1"/>
  <c r="AT123" i="4" s="1"/>
  <c r="O124" i="4"/>
  <c r="O92" i="33"/>
  <c r="O45" i="4"/>
  <c r="O30" i="31"/>
  <c r="P45" i="28"/>
  <c r="Q45" i="28" s="1"/>
  <c r="S45" i="28" s="1"/>
  <c r="U45" i="28" s="1"/>
  <c r="AQ45" i="28" s="1"/>
  <c r="AU45" i="28" s="1"/>
  <c r="P61" i="17"/>
  <c r="Q61" i="17" s="1"/>
  <c r="S61" i="17" s="1"/>
  <c r="U61" i="17" s="1"/>
  <c r="AQ61" i="17" s="1"/>
  <c r="AU61" i="17" s="1"/>
  <c r="N62" i="17"/>
  <c r="P75" i="24"/>
  <c r="Q75" i="24" s="1"/>
  <c r="S75" i="24" s="1"/>
  <c r="U75" i="24" s="1"/>
  <c r="AQ75" i="24" s="1"/>
  <c r="AU75" i="24" s="1"/>
  <c r="N30" i="15"/>
  <c r="O30" i="15" s="1"/>
  <c r="O76" i="16"/>
  <c r="O79" i="7"/>
  <c r="N140" i="6"/>
  <c r="O140" i="6" s="1"/>
  <c r="O60" i="3"/>
  <c r="N46" i="2"/>
  <c r="O46" i="2" s="1"/>
  <c r="O125" i="7"/>
  <c r="O63" i="30"/>
  <c r="N93" i="9"/>
  <c r="P92" i="9"/>
  <c r="Q92" i="9" s="1"/>
  <c r="S92" i="9" s="1"/>
  <c r="U92" i="9" s="1"/>
  <c r="AJ92" i="9" s="1"/>
  <c r="AN92" i="9" s="1"/>
  <c r="P123" i="30"/>
  <c r="Q123" i="30" s="1"/>
  <c r="S123" i="30" s="1"/>
  <c r="U123" i="30" s="1"/>
  <c r="AT123" i="30" s="1"/>
  <c r="O124" i="30"/>
  <c r="P46" i="8"/>
  <c r="Q46" i="8" s="1"/>
  <c r="S46" i="8" s="1"/>
  <c r="U46" i="8" s="1"/>
  <c r="AQ46" i="8" s="1"/>
  <c r="AU46" i="8" s="1"/>
  <c r="O47" i="8"/>
  <c r="P60" i="8"/>
  <c r="Q60" i="8" s="1"/>
  <c r="S60" i="8" s="1"/>
  <c r="U60" i="8" s="1"/>
  <c r="AQ60" i="8" s="1"/>
  <c r="AU60" i="8" s="1"/>
  <c r="P28" i="4"/>
  <c r="Q28" i="4" s="1"/>
  <c r="S28" i="4" s="1"/>
  <c r="U28" i="4" s="1"/>
  <c r="AQ28" i="4" s="1"/>
  <c r="AU28" i="4" s="1"/>
  <c r="O29" i="4"/>
  <c r="P108" i="28"/>
  <c r="Q108" i="28" s="1"/>
  <c r="S108" i="28" s="1"/>
  <c r="U108" i="28" s="1"/>
  <c r="AT108" i="28" s="1"/>
  <c r="AX108" i="28" s="1"/>
  <c r="P138" i="30"/>
  <c r="Q138" i="30" s="1"/>
  <c r="S138" i="30" s="1"/>
  <c r="U138" i="30" s="1"/>
  <c r="AT138" i="30" s="1"/>
  <c r="AX138" i="30" s="1"/>
  <c r="P94" i="29"/>
  <c r="Q94" i="29" s="1"/>
  <c r="S94" i="29" s="1"/>
  <c r="U94" i="29" s="1"/>
  <c r="AJ94" i="29" s="1"/>
  <c r="AN94" i="29" s="1"/>
  <c r="O95" i="29"/>
  <c r="P45" i="23"/>
  <c r="Q45" i="23" s="1"/>
  <c r="S45" i="23" s="1"/>
  <c r="U45" i="23" s="1"/>
  <c r="AQ45" i="23" s="1"/>
  <c r="AU45" i="23" s="1"/>
  <c r="N46" i="23"/>
  <c r="P47" i="15"/>
  <c r="Q47" i="15" s="1"/>
  <c r="S47" i="15" s="1"/>
  <c r="U47" i="15" s="1"/>
  <c r="AQ47" i="15" s="1"/>
  <c r="AU47" i="15" s="1"/>
  <c r="O48" i="15"/>
  <c r="P76" i="28"/>
  <c r="Q76" i="28" s="1"/>
  <c r="S76" i="28" s="1"/>
  <c r="U76" i="28" s="1"/>
  <c r="AQ76" i="28" s="1"/>
  <c r="AU76" i="28" s="1"/>
  <c r="P46" i="16"/>
  <c r="Q46" i="16" s="1"/>
  <c r="S46" i="16" s="1"/>
  <c r="U46" i="16" s="1"/>
  <c r="AQ46" i="16" s="1"/>
  <c r="AU46" i="16" s="1"/>
  <c r="O47" i="16"/>
  <c r="P109" i="9"/>
  <c r="Q109" i="9" s="1"/>
  <c r="S109" i="9" s="1"/>
  <c r="U109" i="9" s="1"/>
  <c r="AT109" i="9" s="1"/>
  <c r="AX109" i="9" s="1"/>
  <c r="O110" i="9"/>
  <c r="P139" i="10"/>
  <c r="Q139" i="10" s="1"/>
  <c r="S139" i="10" s="1"/>
  <c r="U139" i="10" s="1"/>
  <c r="AT139" i="10" s="1"/>
  <c r="AX139" i="10" s="1"/>
  <c r="N140" i="10"/>
  <c r="O140" i="10"/>
  <c r="AX124" i="7"/>
  <c r="BA124" i="7"/>
  <c r="P125" i="19"/>
  <c r="Q125" i="19" s="1"/>
  <c r="S125" i="19" s="1"/>
  <c r="U125" i="19" s="1"/>
  <c r="AT125" i="19" s="1"/>
  <c r="N30" i="28"/>
  <c r="P29" i="28"/>
  <c r="Q29" i="28" s="1"/>
  <c r="S29" i="28" s="1"/>
  <c r="U29" i="28" s="1"/>
  <c r="AQ29" i="28" s="1"/>
  <c r="AU29" i="28" s="1"/>
  <c r="N93" i="8"/>
  <c r="P92" i="8"/>
  <c r="Q92" i="8" s="1"/>
  <c r="S92" i="8" s="1"/>
  <c r="U92" i="8" s="1"/>
  <c r="AJ92" i="8" s="1"/>
  <c r="AN92" i="8" s="1"/>
  <c r="O93" i="8"/>
  <c r="P28" i="3"/>
  <c r="Q28" i="3" s="1"/>
  <c r="S28" i="3" s="1"/>
  <c r="U28" i="3" s="1"/>
  <c r="AQ28" i="3" s="1"/>
  <c r="AU28" i="3" s="1"/>
  <c r="BA122" i="4"/>
  <c r="AX122" i="4"/>
  <c r="P28" i="12"/>
  <c r="Q28" i="12" s="1"/>
  <c r="S28" i="12" s="1"/>
  <c r="U28" i="12" s="1"/>
  <c r="AQ28" i="12" s="1"/>
  <c r="AU28" i="12" s="1"/>
  <c r="N62" i="31"/>
  <c r="O62" i="31" s="1"/>
  <c r="P45" i="31"/>
  <c r="Q45" i="31" s="1"/>
  <c r="S45" i="31" s="1"/>
  <c r="U45" i="31" s="1"/>
  <c r="AQ45" i="31" s="1"/>
  <c r="AU45" i="31" s="1"/>
  <c r="P75" i="4"/>
  <c r="Q75" i="4" s="1"/>
  <c r="S75" i="4" s="1"/>
  <c r="U75" i="4" s="1"/>
  <c r="AQ75" i="4" s="1"/>
  <c r="AU75" i="4" s="1"/>
  <c r="O76" i="4"/>
  <c r="BA124" i="25"/>
  <c r="AX124" i="25"/>
  <c r="P60" i="22"/>
  <c r="Q60" i="22" s="1"/>
  <c r="S60" i="22" s="1"/>
  <c r="U60" i="22" s="1"/>
  <c r="AQ60" i="22" s="1"/>
  <c r="AU60" i="22" s="1"/>
  <c r="N93" i="30"/>
  <c r="P92" i="30"/>
  <c r="Q92" i="30" s="1"/>
  <c r="S92" i="30" s="1"/>
  <c r="U92" i="30" s="1"/>
  <c r="AJ92" i="30" s="1"/>
  <c r="AN92" i="30" s="1"/>
  <c r="O93" i="30"/>
  <c r="P138" i="21"/>
  <c r="Q138" i="21" s="1"/>
  <c r="S138" i="21" s="1"/>
  <c r="U138" i="21" s="1"/>
  <c r="AT138" i="21" s="1"/>
  <c r="AX138" i="21" s="1"/>
  <c r="O92" i="15"/>
  <c r="N125" i="7"/>
  <c r="O139" i="24"/>
  <c r="P107" i="12"/>
  <c r="Q107" i="12" s="1"/>
  <c r="S107" i="12" s="1"/>
  <c r="U107" i="12" s="1"/>
  <c r="AT107" i="12" s="1"/>
  <c r="AX107" i="12" s="1"/>
  <c r="BA125" i="9"/>
  <c r="AX125" i="9"/>
  <c r="P60" i="11"/>
  <c r="Q60" i="11" s="1"/>
  <c r="S60" i="11" s="1"/>
  <c r="U60" i="11" s="1"/>
  <c r="AQ60" i="11" s="1"/>
  <c r="AU60" i="11" s="1"/>
  <c r="O61" i="11"/>
  <c r="P91" i="11"/>
  <c r="Q91" i="11" s="1"/>
  <c r="S91" i="11" s="1"/>
  <c r="U91" i="11" s="1"/>
  <c r="AJ91" i="11" s="1"/>
  <c r="AN91" i="11" s="1"/>
  <c r="O92" i="11"/>
  <c r="P61" i="10"/>
  <c r="Q61" i="10" s="1"/>
  <c r="S61" i="10" s="1"/>
  <c r="U61" i="10" s="1"/>
  <c r="AQ61" i="10" s="1"/>
  <c r="AU61" i="10" s="1"/>
  <c r="P125" i="17"/>
  <c r="Q125" i="17" s="1"/>
  <c r="S125" i="17" s="1"/>
  <c r="U125" i="17" s="1"/>
  <c r="AT125" i="17" s="1"/>
  <c r="P93" i="23"/>
  <c r="Q93" i="23" s="1"/>
  <c r="S93" i="23" s="1"/>
  <c r="U93" i="23" s="1"/>
  <c r="AJ93" i="23" s="1"/>
  <c r="AN93" i="23" s="1"/>
  <c r="O94" i="23"/>
  <c r="O124" i="29"/>
  <c r="O45" i="12"/>
  <c r="O45" i="30"/>
  <c r="O109" i="23"/>
  <c r="O94" i="12"/>
  <c r="P125" i="24"/>
  <c r="Q125" i="24" s="1"/>
  <c r="S125" i="24" s="1"/>
  <c r="U125" i="24" s="1"/>
  <c r="AT125" i="24" s="1"/>
  <c r="P109" i="11"/>
  <c r="Q109" i="11" s="1"/>
  <c r="S109" i="11" s="1"/>
  <c r="U109" i="11" s="1"/>
  <c r="AT109" i="11" s="1"/>
  <c r="AX109" i="11" s="1"/>
  <c r="O110" i="11"/>
  <c r="N140" i="16"/>
  <c r="O140" i="16" s="1"/>
  <c r="O76" i="2"/>
  <c r="O78" i="3"/>
  <c r="O93" i="22"/>
  <c r="O76" i="13"/>
  <c r="O139" i="4"/>
  <c r="N125" i="25"/>
  <c r="O125" i="25" s="1"/>
  <c r="O94" i="14"/>
  <c r="P92" i="24"/>
  <c r="Q92" i="24" s="1"/>
  <c r="S92" i="24" s="1"/>
  <c r="U92" i="24" s="1"/>
  <c r="AJ92" i="24" s="1"/>
  <c r="AN92" i="24" s="1"/>
  <c r="P107" i="17"/>
  <c r="Q107" i="17" s="1"/>
  <c r="S107" i="17" s="1"/>
  <c r="U107" i="17" s="1"/>
  <c r="AT107" i="17" s="1"/>
  <c r="AX107" i="17" s="1"/>
  <c r="P123" i="33"/>
  <c r="Q123" i="33" s="1"/>
  <c r="S123" i="33" s="1"/>
  <c r="U123" i="33" s="1"/>
  <c r="AT123" i="33" s="1"/>
  <c r="O124" i="33"/>
  <c r="P107" i="13"/>
  <c r="Q107" i="13" s="1"/>
  <c r="S107" i="13" s="1"/>
  <c r="U107" i="13" s="1"/>
  <c r="AT107" i="13" s="1"/>
  <c r="AX107" i="13" s="1"/>
  <c r="P108" i="26"/>
  <c r="Q108" i="26" s="1"/>
  <c r="S108" i="26" s="1"/>
  <c r="U108" i="26" s="1"/>
  <c r="AT108" i="26" s="1"/>
  <c r="AX108" i="26" s="1"/>
  <c r="P30" i="22"/>
  <c r="Q30" i="22" s="1"/>
  <c r="S30" i="22" s="1"/>
  <c r="U30" i="22" s="1"/>
  <c r="AQ30" i="22" s="1"/>
  <c r="AU30" i="22" s="1"/>
  <c r="O138" i="27"/>
  <c r="P44" i="33"/>
  <c r="Q44" i="33" s="1"/>
  <c r="S44" i="33" s="1"/>
  <c r="U44" i="33" s="1"/>
  <c r="AQ44" i="33" s="1"/>
  <c r="AU44" i="33" s="1"/>
  <c r="O76" i="22"/>
  <c r="O31" i="2"/>
  <c r="O125" i="13"/>
  <c r="P28" i="11"/>
  <c r="Q28" i="11" s="1"/>
  <c r="S28" i="11" s="1"/>
  <c r="U28" i="11" s="1"/>
  <c r="AQ28" i="11" s="1"/>
  <c r="AU28" i="11" s="1"/>
  <c r="O29" i="11"/>
  <c r="O61" i="23"/>
  <c r="O139" i="11"/>
  <c r="N77" i="29"/>
  <c r="O77" i="29" s="1"/>
  <c r="P76" i="29"/>
  <c r="Q76" i="29" s="1"/>
  <c r="S76" i="29" s="1"/>
  <c r="U76" i="29" s="1"/>
  <c r="AQ76" i="29" s="1"/>
  <c r="AU76" i="29" s="1"/>
  <c r="O31" i="17"/>
  <c r="P30" i="13"/>
  <c r="Q30" i="13" s="1"/>
  <c r="S30" i="13" s="1"/>
  <c r="U30" i="13" s="1"/>
  <c r="AQ30" i="13" s="1"/>
  <c r="AU30" i="13" s="1"/>
  <c r="AX123" i="29"/>
  <c r="BA123" i="29"/>
  <c r="N46" i="13"/>
  <c r="O46" i="13" s="1"/>
  <c r="P107" i="20"/>
  <c r="Q107" i="20" s="1"/>
  <c r="S107" i="20" s="1"/>
  <c r="U107" i="20" s="1"/>
  <c r="AT107" i="20" s="1"/>
  <c r="AX107" i="20" s="1"/>
  <c r="P60" i="33"/>
  <c r="Q60" i="33" s="1"/>
  <c r="S60" i="33" s="1"/>
  <c r="U60" i="33" s="1"/>
  <c r="AQ60" i="33" s="1"/>
  <c r="AU60" i="33" s="1"/>
  <c r="N109" i="23"/>
  <c r="P139" i="8"/>
  <c r="Q139" i="8" s="1"/>
  <c r="S139" i="8" s="1"/>
  <c r="U139" i="8" s="1"/>
  <c r="AT139" i="8" s="1"/>
  <c r="AX139" i="8" s="1"/>
  <c r="P61" i="21"/>
  <c r="Q61" i="21" s="1"/>
  <c r="S61" i="21" s="1"/>
  <c r="U61" i="21" s="1"/>
  <c r="AQ61" i="21" s="1"/>
  <c r="AU61" i="21" s="1"/>
  <c r="P108" i="25"/>
  <c r="Q108" i="25" s="1"/>
  <c r="S108" i="25" s="1"/>
  <c r="U108" i="25" s="1"/>
  <c r="AT108" i="25" s="1"/>
  <c r="AX108" i="25" s="1"/>
  <c r="P63" i="16"/>
  <c r="Q63" i="16" s="1"/>
  <c r="S63" i="16" s="1"/>
  <c r="U63" i="16" s="1"/>
  <c r="AQ63" i="16" s="1"/>
  <c r="AU63" i="16" s="1"/>
  <c r="P123" i="5"/>
  <c r="Q123" i="5" s="1"/>
  <c r="S123" i="5" s="1"/>
  <c r="U123" i="5" s="1"/>
  <c r="AT123" i="5" s="1"/>
  <c r="AX124" i="13"/>
  <c r="BA124" i="13"/>
  <c r="N109" i="31"/>
  <c r="O109" i="31" s="1"/>
  <c r="P108" i="31"/>
  <c r="Q108" i="31" s="1"/>
  <c r="S108" i="31" s="1"/>
  <c r="U108" i="31" s="1"/>
  <c r="AT108" i="31" s="1"/>
  <c r="AX108" i="31" s="1"/>
  <c r="P31" i="6"/>
  <c r="Q31" i="6" s="1"/>
  <c r="S31" i="6" s="1"/>
  <c r="U31" i="6" s="1"/>
  <c r="AQ31" i="6" s="1"/>
  <c r="AU31" i="6" s="1"/>
  <c r="N62" i="29"/>
  <c r="P61" i="29"/>
  <c r="Q61" i="29" s="1"/>
  <c r="S61" i="29" s="1"/>
  <c r="U61" i="29" s="1"/>
  <c r="AQ61" i="29" s="1"/>
  <c r="AU61" i="29" s="1"/>
  <c r="O62" i="29"/>
  <c r="P138" i="14"/>
  <c r="Q138" i="14" s="1"/>
  <c r="S138" i="14" s="1"/>
  <c r="U138" i="14" s="1"/>
  <c r="AT138" i="14" s="1"/>
  <c r="AX138" i="14" s="1"/>
  <c r="O139" i="14"/>
  <c r="P124" i="16"/>
  <c r="Q124" i="16" s="1"/>
  <c r="S124" i="16" s="1"/>
  <c r="U124" i="16" s="1"/>
  <c r="AT124" i="16" s="1"/>
  <c r="O46" i="21"/>
  <c r="O44" i="14"/>
  <c r="N93" i="20"/>
  <c r="P92" i="20"/>
  <c r="Q92" i="20" s="1"/>
  <c r="S92" i="20" s="1"/>
  <c r="U92" i="20" s="1"/>
  <c r="AJ92" i="20" s="1"/>
  <c r="AN92" i="20" s="1"/>
  <c r="O139" i="20"/>
  <c r="O125" i="20"/>
  <c r="P60" i="28"/>
  <c r="Q60" i="28" s="1"/>
  <c r="S60" i="28" s="1"/>
  <c r="U60" i="28" s="1"/>
  <c r="AQ60" i="28" s="1"/>
  <c r="AU60" i="28" s="1"/>
  <c r="O62" i="27"/>
  <c r="O93" i="19"/>
  <c r="O139" i="3"/>
  <c r="N125" i="13"/>
  <c r="N93" i="26"/>
  <c r="O93" i="26" s="1"/>
  <c r="O29" i="23"/>
  <c r="N46" i="20"/>
  <c r="O46" i="20" s="1"/>
  <c r="O126" i="9"/>
  <c r="P77" i="34" l="1"/>
  <c r="Q77" i="34" s="1"/>
  <c r="S77" i="34" s="1"/>
  <c r="U77" i="34" s="1"/>
  <c r="AQ77" i="34" s="1"/>
  <c r="AU77" i="34" s="1"/>
  <c r="O78" i="34"/>
  <c r="P93" i="34"/>
  <c r="Q93" i="34" s="1"/>
  <c r="S93" i="34" s="1"/>
  <c r="U93" i="34" s="1"/>
  <c r="AJ93" i="34" s="1"/>
  <c r="AN93" i="34" s="1"/>
  <c r="P47" i="34"/>
  <c r="Q47" i="34" s="1"/>
  <c r="S47" i="34" s="1"/>
  <c r="U47" i="34" s="1"/>
  <c r="AQ47" i="34" s="1"/>
  <c r="AU47" i="34" s="1"/>
  <c r="O32" i="34"/>
  <c r="O139" i="34"/>
  <c r="O110" i="34"/>
  <c r="P61" i="34"/>
  <c r="Q61" i="34" s="1"/>
  <c r="S61" i="34" s="1"/>
  <c r="U61" i="34" s="1"/>
  <c r="AQ61" i="34" s="1"/>
  <c r="AU61" i="34" s="1"/>
  <c r="N62" i="34"/>
  <c r="O62" i="34"/>
  <c r="P123" i="34"/>
  <c r="Q123" i="34" s="1"/>
  <c r="S123" i="34" s="1"/>
  <c r="U123" i="34" s="1"/>
  <c r="AT123" i="34" s="1"/>
  <c r="P30" i="15"/>
  <c r="Q30" i="15" s="1"/>
  <c r="S30" i="15" s="1"/>
  <c r="U30" i="15" s="1"/>
  <c r="AQ30" i="15" s="1"/>
  <c r="AU30" i="15" s="1"/>
  <c r="O31" i="15"/>
  <c r="P46" i="6"/>
  <c r="Q46" i="6" s="1"/>
  <c r="S46" i="6" s="1"/>
  <c r="U46" i="6" s="1"/>
  <c r="AQ46" i="6" s="1"/>
  <c r="AU46" i="6" s="1"/>
  <c r="O47" i="6"/>
  <c r="P140" i="16"/>
  <c r="Q140" i="16" s="1"/>
  <c r="S140" i="16" s="1"/>
  <c r="U140" i="16" s="1"/>
  <c r="AT140" i="16" s="1"/>
  <c r="AX140" i="16" s="1"/>
  <c r="O141" i="16"/>
  <c r="P140" i="9"/>
  <c r="Q140" i="9" s="1"/>
  <c r="S140" i="9" s="1"/>
  <c r="U140" i="9" s="1"/>
  <c r="AT140" i="9" s="1"/>
  <c r="AX140" i="9" s="1"/>
  <c r="O141" i="9"/>
  <c r="P46" i="13"/>
  <c r="Q46" i="13" s="1"/>
  <c r="S46" i="13" s="1"/>
  <c r="U46" i="13" s="1"/>
  <c r="AQ46" i="13" s="1"/>
  <c r="AU46" i="13" s="1"/>
  <c r="O47" i="13"/>
  <c r="P93" i="4"/>
  <c r="Q93" i="4" s="1"/>
  <c r="S93" i="4" s="1"/>
  <c r="U93" i="4" s="1"/>
  <c r="AJ93" i="4" s="1"/>
  <c r="AN93" i="4" s="1"/>
  <c r="O94" i="4"/>
  <c r="P46" i="20"/>
  <c r="Q46" i="20" s="1"/>
  <c r="S46" i="20" s="1"/>
  <c r="U46" i="20" s="1"/>
  <c r="AQ46" i="20" s="1"/>
  <c r="AU46" i="20" s="1"/>
  <c r="O47" i="20"/>
  <c r="P62" i="18"/>
  <c r="Q62" i="18" s="1"/>
  <c r="S62" i="18" s="1"/>
  <c r="U62" i="18" s="1"/>
  <c r="AQ62" i="18" s="1"/>
  <c r="AU62" i="18" s="1"/>
  <c r="O63" i="18"/>
  <c r="P93" i="2"/>
  <c r="Q93" i="2" s="1"/>
  <c r="S93" i="2" s="1"/>
  <c r="U93" i="2" s="1"/>
  <c r="AJ93" i="2" s="1"/>
  <c r="AN93" i="2" s="1"/>
  <c r="O94" i="2"/>
  <c r="P93" i="26"/>
  <c r="Q93" i="26" s="1"/>
  <c r="S93" i="26" s="1"/>
  <c r="U93" i="26" s="1"/>
  <c r="AJ93" i="26" s="1"/>
  <c r="AN93" i="26" s="1"/>
  <c r="P109" i="31"/>
  <c r="Q109" i="31" s="1"/>
  <c r="S109" i="31" s="1"/>
  <c r="U109" i="31" s="1"/>
  <c r="AT109" i="31" s="1"/>
  <c r="AX109" i="31" s="1"/>
  <c r="O110" i="31"/>
  <c r="P46" i="24"/>
  <c r="Q46" i="24" s="1"/>
  <c r="S46" i="24" s="1"/>
  <c r="U46" i="24" s="1"/>
  <c r="AQ46" i="24" s="1"/>
  <c r="AU46" i="24" s="1"/>
  <c r="O47" i="24"/>
  <c r="P46" i="10"/>
  <c r="Q46" i="10" s="1"/>
  <c r="S46" i="10" s="1"/>
  <c r="U46" i="10" s="1"/>
  <c r="AQ46" i="10" s="1"/>
  <c r="AU46" i="10" s="1"/>
  <c r="O47" i="10"/>
  <c r="P77" i="29"/>
  <c r="Q77" i="29" s="1"/>
  <c r="S77" i="29" s="1"/>
  <c r="U77" i="29" s="1"/>
  <c r="AQ77" i="29" s="1"/>
  <c r="AU77" i="29" s="1"/>
  <c r="P125" i="23"/>
  <c r="Q125" i="23" s="1"/>
  <c r="S125" i="23" s="1"/>
  <c r="U125" i="23" s="1"/>
  <c r="AT125" i="23" s="1"/>
  <c r="O126" i="23"/>
  <c r="P125" i="22"/>
  <c r="Q125" i="22" s="1"/>
  <c r="S125" i="22" s="1"/>
  <c r="U125" i="22" s="1"/>
  <c r="AT125" i="22" s="1"/>
  <c r="O126" i="22"/>
  <c r="P46" i="2"/>
  <c r="Q46" i="2" s="1"/>
  <c r="S46" i="2" s="1"/>
  <c r="U46" i="2" s="1"/>
  <c r="AQ46" i="2" s="1"/>
  <c r="AU46" i="2" s="1"/>
  <c r="O47" i="2"/>
  <c r="P62" i="13"/>
  <c r="Q62" i="13" s="1"/>
  <c r="S62" i="13" s="1"/>
  <c r="U62" i="13" s="1"/>
  <c r="AQ62" i="13" s="1"/>
  <c r="AU62" i="13" s="1"/>
  <c r="O63" i="13"/>
  <c r="P77" i="10"/>
  <c r="Q77" i="10" s="1"/>
  <c r="S77" i="10" s="1"/>
  <c r="U77" i="10" s="1"/>
  <c r="AQ77" i="10" s="1"/>
  <c r="AU77" i="10" s="1"/>
  <c r="O78" i="10"/>
  <c r="P62" i="26"/>
  <c r="Q62" i="26" s="1"/>
  <c r="S62" i="26" s="1"/>
  <c r="U62" i="26" s="1"/>
  <c r="AQ62" i="26" s="1"/>
  <c r="AU62" i="26" s="1"/>
  <c r="O63" i="26"/>
  <c r="P140" i="6"/>
  <c r="Q140" i="6" s="1"/>
  <c r="S140" i="6" s="1"/>
  <c r="U140" i="6" s="1"/>
  <c r="AT140" i="6" s="1"/>
  <c r="AX140" i="6" s="1"/>
  <c r="P139" i="4"/>
  <c r="Q139" i="4" s="1"/>
  <c r="S139" i="4" s="1"/>
  <c r="U139" i="4" s="1"/>
  <c r="AT139" i="4" s="1"/>
  <c r="AX139" i="4" s="1"/>
  <c r="P77" i="26"/>
  <c r="Q77" i="26" s="1"/>
  <c r="S77" i="26" s="1"/>
  <c r="U77" i="26" s="1"/>
  <c r="AQ77" i="26" s="1"/>
  <c r="AU77" i="26" s="1"/>
  <c r="O78" i="26"/>
  <c r="P124" i="11"/>
  <c r="Q124" i="11" s="1"/>
  <c r="S124" i="11" s="1"/>
  <c r="U124" i="11" s="1"/>
  <c r="AT124" i="11" s="1"/>
  <c r="P94" i="7"/>
  <c r="Q94" i="7" s="1"/>
  <c r="S94" i="7" s="1"/>
  <c r="U94" i="7" s="1"/>
  <c r="AJ94" i="7" s="1"/>
  <c r="AN94" i="7" s="1"/>
  <c r="O95" i="7"/>
  <c r="P125" i="20"/>
  <c r="Q125" i="20" s="1"/>
  <c r="S125" i="20" s="1"/>
  <c r="U125" i="20" s="1"/>
  <c r="AT125" i="20" s="1"/>
  <c r="P62" i="29"/>
  <c r="Q62" i="29" s="1"/>
  <c r="S62" i="29" s="1"/>
  <c r="U62" i="29" s="1"/>
  <c r="AQ62" i="29" s="1"/>
  <c r="AU62" i="29" s="1"/>
  <c r="O63" i="29"/>
  <c r="P31" i="2"/>
  <c r="Q31" i="2" s="1"/>
  <c r="S31" i="2" s="1"/>
  <c r="U31" i="2" s="1"/>
  <c r="AQ31" i="2" s="1"/>
  <c r="AU31" i="2" s="1"/>
  <c r="P76" i="13"/>
  <c r="Q76" i="13" s="1"/>
  <c r="S76" i="13" s="1"/>
  <c r="U76" i="13" s="1"/>
  <c r="AQ76" i="13" s="1"/>
  <c r="AU76" i="13" s="1"/>
  <c r="P94" i="23"/>
  <c r="Q94" i="23" s="1"/>
  <c r="S94" i="23" s="1"/>
  <c r="U94" i="23" s="1"/>
  <c r="AJ94" i="23" s="1"/>
  <c r="AN94" i="23" s="1"/>
  <c r="O95" i="23"/>
  <c r="P139" i="24"/>
  <c r="Q139" i="24" s="1"/>
  <c r="S139" i="24" s="1"/>
  <c r="U139" i="24" s="1"/>
  <c r="AT139" i="24" s="1"/>
  <c r="AX139" i="24" s="1"/>
  <c r="P93" i="8"/>
  <c r="Q93" i="8" s="1"/>
  <c r="S93" i="8" s="1"/>
  <c r="U93" i="8" s="1"/>
  <c r="AJ93" i="8" s="1"/>
  <c r="AN93" i="8" s="1"/>
  <c r="O94" i="8"/>
  <c r="BA123" i="30"/>
  <c r="AX123" i="30"/>
  <c r="O125" i="18"/>
  <c r="N93" i="5"/>
  <c r="P125" i="2"/>
  <c r="Q125" i="2" s="1"/>
  <c r="S125" i="2" s="1"/>
  <c r="U125" i="2" s="1"/>
  <c r="AT125" i="2" s="1"/>
  <c r="O126" i="2"/>
  <c r="N77" i="33"/>
  <c r="P30" i="30"/>
  <c r="Q30" i="30" s="1"/>
  <c r="S30" i="30" s="1"/>
  <c r="U30" i="30" s="1"/>
  <c r="AQ30" i="30" s="1"/>
  <c r="AU30" i="30" s="1"/>
  <c r="O31" i="30"/>
  <c r="P126" i="15"/>
  <c r="Q126" i="15" s="1"/>
  <c r="S126" i="15" s="1"/>
  <c r="U126" i="15" s="1"/>
  <c r="AT126" i="15" s="1"/>
  <c r="O127" i="15"/>
  <c r="P61" i="20"/>
  <c r="Q61" i="20" s="1"/>
  <c r="S61" i="20" s="1"/>
  <c r="U61" i="20" s="1"/>
  <c r="AQ61" i="20" s="1"/>
  <c r="AU61" i="20" s="1"/>
  <c r="N62" i="20"/>
  <c r="O62" i="20"/>
  <c r="P140" i="13"/>
  <c r="Q140" i="13" s="1"/>
  <c r="S140" i="13" s="1"/>
  <c r="U140" i="13" s="1"/>
  <c r="AT140" i="13" s="1"/>
  <c r="AX140" i="13" s="1"/>
  <c r="O141" i="13"/>
  <c r="AX123" i="11"/>
  <c r="BA123" i="11"/>
  <c r="P47" i="19"/>
  <c r="Q47" i="19" s="1"/>
  <c r="S47" i="19" s="1"/>
  <c r="U47" i="19" s="1"/>
  <c r="AQ47" i="19" s="1"/>
  <c r="AU47" i="19" s="1"/>
  <c r="P125" i="13"/>
  <c r="Q125" i="13" s="1"/>
  <c r="S125" i="13" s="1"/>
  <c r="U125" i="13" s="1"/>
  <c r="AT125" i="13" s="1"/>
  <c r="P29" i="8"/>
  <c r="Q29" i="8" s="1"/>
  <c r="S29" i="8" s="1"/>
  <c r="U29" i="8" s="1"/>
  <c r="AQ29" i="8" s="1"/>
  <c r="AU29" i="8" s="1"/>
  <c r="P110" i="3"/>
  <c r="Q110" i="3" s="1"/>
  <c r="S110" i="3" s="1"/>
  <c r="U110" i="3" s="1"/>
  <c r="AT110" i="3" s="1"/>
  <c r="AX110" i="3" s="1"/>
  <c r="P47" i="11"/>
  <c r="Q47" i="11" s="1"/>
  <c r="S47" i="11" s="1"/>
  <c r="U47" i="11" s="1"/>
  <c r="AQ47" i="11" s="1"/>
  <c r="AU47" i="11" s="1"/>
  <c r="O48" i="11"/>
  <c r="N140" i="20"/>
  <c r="O140" i="20" s="1"/>
  <c r="P139" i="20"/>
  <c r="Q139" i="20" s="1"/>
  <c r="S139" i="20" s="1"/>
  <c r="U139" i="20" s="1"/>
  <c r="AT139" i="20" s="1"/>
  <c r="AX139" i="20" s="1"/>
  <c r="N109" i="26"/>
  <c r="O109" i="26" s="1"/>
  <c r="P93" i="22"/>
  <c r="Q93" i="22" s="1"/>
  <c r="S93" i="22" s="1"/>
  <c r="U93" i="22" s="1"/>
  <c r="AJ93" i="22" s="1"/>
  <c r="AN93" i="22" s="1"/>
  <c r="O94" i="22"/>
  <c r="O139" i="30"/>
  <c r="O93" i="9"/>
  <c r="O46" i="28"/>
  <c r="N125" i="18"/>
  <c r="N125" i="10"/>
  <c r="O125" i="10" s="1"/>
  <c r="P140" i="15"/>
  <c r="Q140" i="15" s="1"/>
  <c r="S140" i="15" s="1"/>
  <c r="U140" i="15" s="1"/>
  <c r="AT140" i="15" s="1"/>
  <c r="AX140" i="15" s="1"/>
  <c r="O141" i="15"/>
  <c r="P92" i="18"/>
  <c r="Q92" i="18" s="1"/>
  <c r="S92" i="18" s="1"/>
  <c r="U92" i="18" s="1"/>
  <c r="AJ92" i="18" s="1"/>
  <c r="AN92" i="18" s="1"/>
  <c r="P46" i="18"/>
  <c r="Q46" i="18" s="1"/>
  <c r="S46" i="18" s="1"/>
  <c r="U46" i="18" s="1"/>
  <c r="AQ46" i="18" s="1"/>
  <c r="AU46" i="18" s="1"/>
  <c r="O47" i="18"/>
  <c r="P139" i="23"/>
  <c r="Q139" i="23" s="1"/>
  <c r="S139" i="23" s="1"/>
  <c r="U139" i="23" s="1"/>
  <c r="AT139" i="23" s="1"/>
  <c r="AX139" i="23" s="1"/>
  <c r="AX124" i="2"/>
  <c r="BA124" i="2"/>
  <c r="AX125" i="15"/>
  <c r="BA125" i="15"/>
  <c r="N30" i="5"/>
  <c r="O30" i="5" s="1"/>
  <c r="O32" i="9"/>
  <c r="P126" i="6"/>
  <c r="Q126" i="6" s="1"/>
  <c r="S126" i="6" s="1"/>
  <c r="U126" i="6" s="1"/>
  <c r="AT126" i="6" s="1"/>
  <c r="O127" i="6"/>
  <c r="P138" i="7"/>
  <c r="Q138" i="7" s="1"/>
  <c r="S138" i="7" s="1"/>
  <c r="U138" i="7" s="1"/>
  <c r="AT138" i="7" s="1"/>
  <c r="AX138" i="7" s="1"/>
  <c r="O141" i="2"/>
  <c r="O141" i="31"/>
  <c r="P76" i="4"/>
  <c r="Q76" i="4" s="1"/>
  <c r="S76" i="4" s="1"/>
  <c r="U76" i="4" s="1"/>
  <c r="AQ76" i="4" s="1"/>
  <c r="AU76" i="4" s="1"/>
  <c r="P139" i="3"/>
  <c r="Q139" i="3" s="1"/>
  <c r="S139" i="3" s="1"/>
  <c r="U139" i="3" s="1"/>
  <c r="AT139" i="3" s="1"/>
  <c r="AX139" i="3" s="1"/>
  <c r="O93" i="20"/>
  <c r="N109" i="25"/>
  <c r="O109" i="25" s="1"/>
  <c r="P76" i="22"/>
  <c r="Q76" i="22" s="1"/>
  <c r="S76" i="22" s="1"/>
  <c r="U76" i="22" s="1"/>
  <c r="AQ76" i="22" s="1"/>
  <c r="AU76" i="22" s="1"/>
  <c r="P78" i="3"/>
  <c r="Q78" i="3" s="1"/>
  <c r="S78" i="3" s="1"/>
  <c r="U78" i="3" s="1"/>
  <c r="AQ78" i="3" s="1"/>
  <c r="AU78" i="3" s="1"/>
  <c r="O79" i="3"/>
  <c r="O126" i="17"/>
  <c r="P92" i="15"/>
  <c r="Q92" i="15" s="1"/>
  <c r="S92" i="15" s="1"/>
  <c r="U92" i="15" s="1"/>
  <c r="AJ92" i="15" s="1"/>
  <c r="AN92" i="15" s="1"/>
  <c r="P110" i="9"/>
  <c r="Q110" i="9" s="1"/>
  <c r="S110" i="9" s="1"/>
  <c r="U110" i="9" s="1"/>
  <c r="AT110" i="9" s="1"/>
  <c r="AX110" i="9" s="1"/>
  <c r="O111" i="9"/>
  <c r="N46" i="28"/>
  <c r="AX124" i="18"/>
  <c r="BA124" i="18"/>
  <c r="AX124" i="10"/>
  <c r="BA124" i="10"/>
  <c r="N77" i="11"/>
  <c r="O77" i="11" s="1"/>
  <c r="P76" i="5"/>
  <c r="Q76" i="5" s="1"/>
  <c r="S76" i="5" s="1"/>
  <c r="U76" i="5" s="1"/>
  <c r="AQ76" i="5" s="1"/>
  <c r="AU76" i="5" s="1"/>
  <c r="P109" i="4"/>
  <c r="Q109" i="4" s="1"/>
  <c r="S109" i="4" s="1"/>
  <c r="U109" i="4" s="1"/>
  <c r="AT109" i="4" s="1"/>
  <c r="AX109" i="4" s="1"/>
  <c r="O110" i="4"/>
  <c r="P45" i="7"/>
  <c r="Q45" i="7" s="1"/>
  <c r="S45" i="7" s="1"/>
  <c r="U45" i="7" s="1"/>
  <c r="AQ45" i="7" s="1"/>
  <c r="AU45" i="7" s="1"/>
  <c r="P64" i="9"/>
  <c r="Q64" i="9" s="1"/>
  <c r="S64" i="9" s="1"/>
  <c r="U64" i="9" s="1"/>
  <c r="AQ64" i="9" s="1"/>
  <c r="AU64" i="9" s="1"/>
  <c r="O65" i="9"/>
  <c r="N109" i="30"/>
  <c r="O109" i="30" s="1"/>
  <c r="P108" i="30"/>
  <c r="Q108" i="30" s="1"/>
  <c r="S108" i="30" s="1"/>
  <c r="U108" i="30" s="1"/>
  <c r="AT108" i="30" s="1"/>
  <c r="AX108" i="30" s="1"/>
  <c r="O47" i="27"/>
  <c r="P76" i="25"/>
  <c r="Q76" i="25" s="1"/>
  <c r="S76" i="25" s="1"/>
  <c r="U76" i="25" s="1"/>
  <c r="AQ76" i="25" s="1"/>
  <c r="AU76" i="25" s="1"/>
  <c r="BA125" i="27"/>
  <c r="AX125" i="27"/>
  <c r="O32" i="6"/>
  <c r="O31" i="13"/>
  <c r="O45" i="33"/>
  <c r="O108" i="13"/>
  <c r="P76" i="2"/>
  <c r="Q76" i="2" s="1"/>
  <c r="S76" i="2" s="1"/>
  <c r="U76" i="2" s="1"/>
  <c r="AQ76" i="2" s="1"/>
  <c r="AU76" i="2" s="1"/>
  <c r="AX125" i="17"/>
  <c r="BA125" i="17"/>
  <c r="O139" i="21"/>
  <c r="O30" i="28"/>
  <c r="O29" i="20"/>
  <c r="O61" i="2"/>
  <c r="O124" i="3"/>
  <c r="O30" i="16"/>
  <c r="O140" i="1"/>
  <c r="O124" i="14"/>
  <c r="O61" i="4"/>
  <c r="O140" i="29"/>
  <c r="P110" i="33"/>
  <c r="Q110" i="33" s="1"/>
  <c r="S110" i="33" s="1"/>
  <c r="U110" i="33" s="1"/>
  <c r="AT110" i="33" s="1"/>
  <c r="AX110" i="33" s="1"/>
  <c r="O111" i="33"/>
  <c r="P31" i="33"/>
  <c r="Q31" i="33" s="1"/>
  <c r="S31" i="33" s="1"/>
  <c r="U31" i="33" s="1"/>
  <c r="AQ31" i="33" s="1"/>
  <c r="AU31" i="33" s="1"/>
  <c r="O32" i="33"/>
  <c r="P63" i="30"/>
  <c r="Q63" i="30" s="1"/>
  <c r="S63" i="30" s="1"/>
  <c r="U63" i="30" s="1"/>
  <c r="AQ63" i="30" s="1"/>
  <c r="AU63" i="30" s="1"/>
  <c r="P30" i="31"/>
  <c r="Q30" i="31" s="1"/>
  <c r="S30" i="31" s="1"/>
  <c r="U30" i="31" s="1"/>
  <c r="AQ30" i="31" s="1"/>
  <c r="AU30" i="31" s="1"/>
  <c r="P62" i="12"/>
  <c r="Q62" i="12" s="1"/>
  <c r="S62" i="12" s="1"/>
  <c r="U62" i="12" s="1"/>
  <c r="AQ62" i="12" s="1"/>
  <c r="AU62" i="12" s="1"/>
  <c r="O63" i="12"/>
  <c r="AX123" i="3"/>
  <c r="BA123" i="3"/>
  <c r="P108" i="8"/>
  <c r="Q108" i="8" s="1"/>
  <c r="S108" i="8" s="1"/>
  <c r="U108" i="8" s="1"/>
  <c r="AT108" i="8" s="1"/>
  <c r="AX108" i="8" s="1"/>
  <c r="O29" i="7"/>
  <c r="AX123" i="14"/>
  <c r="BA123" i="14"/>
  <c r="P63" i="5"/>
  <c r="Q63" i="5" s="1"/>
  <c r="S63" i="5" s="1"/>
  <c r="U63" i="5" s="1"/>
  <c r="AQ63" i="5" s="1"/>
  <c r="AU63" i="5" s="1"/>
  <c r="O94" i="10"/>
  <c r="P124" i="29"/>
  <c r="Q124" i="29" s="1"/>
  <c r="S124" i="29" s="1"/>
  <c r="U124" i="29" s="1"/>
  <c r="AT124" i="29" s="1"/>
  <c r="P75" i="18"/>
  <c r="Q75" i="18" s="1"/>
  <c r="S75" i="18" s="1"/>
  <c r="U75" i="18" s="1"/>
  <c r="AQ75" i="18" s="1"/>
  <c r="AU75" i="18" s="1"/>
  <c r="P92" i="21"/>
  <c r="Q92" i="21" s="1"/>
  <c r="S92" i="21" s="1"/>
  <c r="U92" i="21" s="1"/>
  <c r="AJ92" i="21" s="1"/>
  <c r="AN92" i="21" s="1"/>
  <c r="N62" i="21"/>
  <c r="O62" i="21" s="1"/>
  <c r="AX123" i="33"/>
  <c r="BA123" i="33"/>
  <c r="N62" i="10"/>
  <c r="O62" i="10" s="1"/>
  <c r="N46" i="31"/>
  <c r="O46" i="31" s="1"/>
  <c r="N109" i="28"/>
  <c r="O109" i="28" s="1"/>
  <c r="P77" i="27"/>
  <c r="Q77" i="27" s="1"/>
  <c r="S77" i="27" s="1"/>
  <c r="U77" i="27" s="1"/>
  <c r="AQ77" i="27" s="1"/>
  <c r="AU77" i="27" s="1"/>
  <c r="O78" i="27"/>
  <c r="P108" i="16"/>
  <c r="Q108" i="16" s="1"/>
  <c r="S108" i="16" s="1"/>
  <c r="U108" i="16" s="1"/>
  <c r="AT108" i="16" s="1"/>
  <c r="AX108" i="16" s="1"/>
  <c r="N109" i="16"/>
  <c r="O109" i="16" s="1"/>
  <c r="P110" i="21"/>
  <c r="Q110" i="21" s="1"/>
  <c r="S110" i="21" s="1"/>
  <c r="U110" i="21" s="1"/>
  <c r="AT110" i="21" s="1"/>
  <c r="AX110" i="21" s="1"/>
  <c r="O111" i="21"/>
  <c r="O140" i="19"/>
  <c r="N109" i="2"/>
  <c r="O109" i="2" s="1"/>
  <c r="P77" i="1"/>
  <c r="Q77" i="1" s="1"/>
  <c r="S77" i="1" s="1"/>
  <c r="U77" i="1" s="1"/>
  <c r="AQ77" i="1" s="1"/>
  <c r="AU77" i="1" s="1"/>
  <c r="O63" i="14"/>
  <c r="O31" i="10"/>
  <c r="P47" i="16"/>
  <c r="Q47" i="16" s="1"/>
  <c r="S47" i="16" s="1"/>
  <c r="U47" i="16" s="1"/>
  <c r="AQ47" i="16" s="1"/>
  <c r="AU47" i="16" s="1"/>
  <c r="O48" i="16"/>
  <c r="O108" i="17"/>
  <c r="O126" i="24"/>
  <c r="O126" i="19"/>
  <c r="P60" i="3"/>
  <c r="Q60" i="3" s="1"/>
  <c r="S60" i="3" s="1"/>
  <c r="U60" i="3" s="1"/>
  <c r="AQ60" i="3" s="1"/>
  <c r="AU60" i="3" s="1"/>
  <c r="P45" i="4"/>
  <c r="Q45" i="4" s="1"/>
  <c r="S45" i="4" s="1"/>
  <c r="U45" i="4" s="1"/>
  <c r="AQ45" i="4" s="1"/>
  <c r="AU45" i="4" s="1"/>
  <c r="O92" i="1"/>
  <c r="O92" i="16"/>
  <c r="P111" i="14"/>
  <c r="Q111" i="14" s="1"/>
  <c r="S111" i="14" s="1"/>
  <c r="U111" i="14" s="1"/>
  <c r="AT111" i="14" s="1"/>
  <c r="AX111" i="14" s="1"/>
  <c r="P125" i="28"/>
  <c r="Q125" i="28" s="1"/>
  <c r="S125" i="28" s="1"/>
  <c r="U125" i="28" s="1"/>
  <c r="AT125" i="28" s="1"/>
  <c r="P76" i="15"/>
  <c r="Q76" i="15" s="1"/>
  <c r="S76" i="15" s="1"/>
  <c r="U76" i="15" s="1"/>
  <c r="AQ76" i="15" s="1"/>
  <c r="AU76" i="15" s="1"/>
  <c r="P141" i="18"/>
  <c r="Q141" i="18" s="1"/>
  <c r="S141" i="18" s="1"/>
  <c r="U141" i="18" s="1"/>
  <c r="AT141" i="18" s="1"/>
  <c r="AX141" i="18" s="1"/>
  <c r="O142" i="18"/>
  <c r="P126" i="31"/>
  <c r="Q126" i="31" s="1"/>
  <c r="S126" i="31" s="1"/>
  <c r="U126" i="31" s="1"/>
  <c r="AT126" i="31" s="1"/>
  <c r="O127" i="31"/>
  <c r="P62" i="7"/>
  <c r="Q62" i="7" s="1"/>
  <c r="S62" i="7" s="1"/>
  <c r="U62" i="7" s="1"/>
  <c r="AQ62" i="7" s="1"/>
  <c r="AU62" i="7" s="1"/>
  <c r="O63" i="7"/>
  <c r="AX125" i="24"/>
  <c r="BA125" i="24"/>
  <c r="P92" i="11"/>
  <c r="Q92" i="11" s="1"/>
  <c r="S92" i="11" s="1"/>
  <c r="U92" i="11" s="1"/>
  <c r="AJ92" i="11" s="1"/>
  <c r="AN92" i="11" s="1"/>
  <c r="P62" i="31"/>
  <c r="Q62" i="31" s="1"/>
  <c r="S62" i="31" s="1"/>
  <c r="U62" i="31" s="1"/>
  <c r="AQ62" i="31" s="1"/>
  <c r="AU62" i="31" s="1"/>
  <c r="O63" i="31"/>
  <c r="AX125" i="19"/>
  <c r="BA125" i="19"/>
  <c r="N30" i="4"/>
  <c r="O30" i="4" s="1"/>
  <c r="P29" i="4"/>
  <c r="Q29" i="4" s="1"/>
  <c r="S29" i="4" s="1"/>
  <c r="U29" i="4" s="1"/>
  <c r="AQ29" i="4" s="1"/>
  <c r="AU29" i="4" s="1"/>
  <c r="P140" i="26"/>
  <c r="Q140" i="26" s="1"/>
  <c r="S140" i="26" s="1"/>
  <c r="U140" i="26" s="1"/>
  <c r="AT140" i="26" s="1"/>
  <c r="AX140" i="26" s="1"/>
  <c r="P127" i="26"/>
  <c r="Q127" i="26" s="1"/>
  <c r="S127" i="26" s="1"/>
  <c r="U127" i="26" s="1"/>
  <c r="AT127" i="26" s="1"/>
  <c r="O128" i="26"/>
  <c r="P76" i="30"/>
  <c r="Q76" i="30" s="1"/>
  <c r="S76" i="30" s="1"/>
  <c r="U76" i="30" s="1"/>
  <c r="AQ76" i="30" s="1"/>
  <c r="AU76" i="30" s="1"/>
  <c r="N93" i="6"/>
  <c r="O93" i="6" s="1"/>
  <c r="BA124" i="21"/>
  <c r="AX124" i="21"/>
  <c r="N30" i="25"/>
  <c r="O30" i="25" s="1"/>
  <c r="P93" i="27"/>
  <c r="Q93" i="27" s="1"/>
  <c r="S93" i="27" s="1"/>
  <c r="U93" i="27" s="1"/>
  <c r="AJ93" i="27" s="1"/>
  <c r="AN93" i="27" s="1"/>
  <c r="P63" i="19"/>
  <c r="Q63" i="19" s="1"/>
  <c r="S63" i="19" s="1"/>
  <c r="U63" i="19" s="1"/>
  <c r="AQ63" i="19" s="1"/>
  <c r="AU63" i="19" s="1"/>
  <c r="O64" i="19"/>
  <c r="AX125" i="31"/>
  <c r="BA125" i="31"/>
  <c r="P95" i="29"/>
  <c r="Q95" i="29" s="1"/>
  <c r="S95" i="29" s="1"/>
  <c r="U95" i="29" s="1"/>
  <c r="AJ95" i="29" s="1"/>
  <c r="AN95" i="29" s="1"/>
  <c r="P110" i="11"/>
  <c r="Q110" i="11" s="1"/>
  <c r="S110" i="11" s="1"/>
  <c r="U110" i="11" s="1"/>
  <c r="AT110" i="11" s="1"/>
  <c r="AX110" i="11" s="1"/>
  <c r="P125" i="7"/>
  <c r="Q125" i="7" s="1"/>
  <c r="S125" i="7" s="1"/>
  <c r="U125" i="7" s="1"/>
  <c r="AT125" i="7" s="1"/>
  <c r="O126" i="7"/>
  <c r="P93" i="30"/>
  <c r="Q93" i="30" s="1"/>
  <c r="S93" i="30" s="1"/>
  <c r="U93" i="30" s="1"/>
  <c r="AJ93" i="30" s="1"/>
  <c r="AN93" i="30" s="1"/>
  <c r="O94" i="30"/>
  <c r="P126" i="9"/>
  <c r="Q126" i="9" s="1"/>
  <c r="S126" i="9" s="1"/>
  <c r="U126" i="9" s="1"/>
  <c r="AT126" i="9" s="1"/>
  <c r="O127" i="9"/>
  <c r="P46" i="21"/>
  <c r="Q46" i="21" s="1"/>
  <c r="S46" i="21" s="1"/>
  <c r="U46" i="21" s="1"/>
  <c r="AQ46" i="21" s="1"/>
  <c r="AU46" i="21" s="1"/>
  <c r="O47" i="21"/>
  <c r="N140" i="8"/>
  <c r="O140" i="8" s="1"/>
  <c r="P94" i="12"/>
  <c r="Q94" i="12" s="1"/>
  <c r="S94" i="12" s="1"/>
  <c r="U94" i="12" s="1"/>
  <c r="AJ94" i="12" s="1"/>
  <c r="AN94" i="12" s="1"/>
  <c r="O95" i="12"/>
  <c r="O29" i="12"/>
  <c r="N77" i="28"/>
  <c r="O77" i="28" s="1"/>
  <c r="P79" i="7"/>
  <c r="Q79" i="7" s="1"/>
  <c r="S79" i="7" s="1"/>
  <c r="U79" i="7" s="1"/>
  <c r="AQ79" i="7" s="1"/>
  <c r="AU79" i="7" s="1"/>
  <c r="P92" i="33"/>
  <c r="Q92" i="33" s="1"/>
  <c r="S92" i="33" s="1"/>
  <c r="U92" i="33" s="1"/>
  <c r="AJ92" i="33" s="1"/>
  <c r="AN92" i="33" s="1"/>
  <c r="O32" i="14"/>
  <c r="BA126" i="26"/>
  <c r="AX126" i="26"/>
  <c r="O46" i="5"/>
  <c r="P124" i="8"/>
  <c r="Q124" i="8" s="1"/>
  <c r="S124" i="8" s="1"/>
  <c r="U124" i="8" s="1"/>
  <c r="AT124" i="8" s="1"/>
  <c r="N93" i="13"/>
  <c r="O93" i="13" s="1"/>
  <c r="O111" i="5"/>
  <c r="N93" i="31"/>
  <c r="O93" i="31" s="1"/>
  <c r="N62" i="25"/>
  <c r="O62" i="25" s="1"/>
  <c r="N77" i="8"/>
  <c r="O77" i="8" s="1"/>
  <c r="N125" i="21"/>
  <c r="O125" i="21" s="1"/>
  <c r="P44" i="29"/>
  <c r="Q44" i="29" s="1"/>
  <c r="S44" i="29" s="1"/>
  <c r="U44" i="29" s="1"/>
  <c r="AQ44" i="29" s="1"/>
  <c r="AU44" i="29" s="1"/>
  <c r="O45" i="29"/>
  <c r="O139" i="28"/>
  <c r="O78" i="12"/>
  <c r="N125" i="30"/>
  <c r="O125" i="30" s="1"/>
  <c r="P124" i="30"/>
  <c r="Q124" i="30" s="1"/>
  <c r="S124" i="30" s="1"/>
  <c r="U124" i="30" s="1"/>
  <c r="AT124" i="30" s="1"/>
  <c r="P31" i="17"/>
  <c r="Q31" i="17" s="1"/>
  <c r="S31" i="17" s="1"/>
  <c r="U31" i="17" s="1"/>
  <c r="AQ31" i="17" s="1"/>
  <c r="AU31" i="17" s="1"/>
  <c r="P44" i="25"/>
  <c r="Q44" i="25" s="1"/>
  <c r="S44" i="25" s="1"/>
  <c r="U44" i="25" s="1"/>
  <c r="AQ44" i="25" s="1"/>
  <c r="AU44" i="25" s="1"/>
  <c r="P29" i="29"/>
  <c r="Q29" i="29" s="1"/>
  <c r="S29" i="29" s="1"/>
  <c r="U29" i="29" s="1"/>
  <c r="AQ29" i="29" s="1"/>
  <c r="AU29" i="29" s="1"/>
  <c r="P45" i="1"/>
  <c r="Q45" i="1" s="1"/>
  <c r="S45" i="1" s="1"/>
  <c r="U45" i="1" s="1"/>
  <c r="AQ45" i="1" s="1"/>
  <c r="AU45" i="1" s="1"/>
  <c r="N46" i="1"/>
  <c r="O46" i="1"/>
  <c r="P45" i="9"/>
  <c r="Q45" i="9" s="1"/>
  <c r="S45" i="9" s="1"/>
  <c r="U45" i="9" s="1"/>
  <c r="AQ45" i="9" s="1"/>
  <c r="AU45" i="9" s="1"/>
  <c r="N46" i="9"/>
  <c r="O46" i="9"/>
  <c r="P109" i="23"/>
  <c r="Q109" i="23" s="1"/>
  <c r="S109" i="23" s="1"/>
  <c r="U109" i="23" s="1"/>
  <c r="AT109" i="23" s="1"/>
  <c r="AX109" i="23" s="1"/>
  <c r="O110" i="23"/>
  <c r="N62" i="11"/>
  <c r="P61" i="11"/>
  <c r="Q61" i="11" s="1"/>
  <c r="S61" i="11" s="1"/>
  <c r="U61" i="11" s="1"/>
  <c r="AQ61" i="11" s="1"/>
  <c r="AU61" i="11" s="1"/>
  <c r="O62" i="11"/>
  <c r="P48" i="15"/>
  <c r="Q48" i="15" s="1"/>
  <c r="S48" i="15" s="1"/>
  <c r="U48" i="15" s="1"/>
  <c r="AQ48" i="15" s="1"/>
  <c r="AU48" i="15" s="1"/>
  <c r="P76" i="16"/>
  <c r="Q76" i="16" s="1"/>
  <c r="S76" i="16" s="1"/>
  <c r="U76" i="16" s="1"/>
  <c r="AQ76" i="16" s="1"/>
  <c r="AU76" i="16" s="1"/>
  <c r="P109" i="10"/>
  <c r="Q109" i="10" s="1"/>
  <c r="S109" i="10" s="1"/>
  <c r="U109" i="10" s="1"/>
  <c r="AT109" i="10" s="1"/>
  <c r="AX109" i="10" s="1"/>
  <c r="P125" i="12"/>
  <c r="Q125" i="12" s="1"/>
  <c r="S125" i="12" s="1"/>
  <c r="U125" i="12" s="1"/>
  <c r="AT125" i="12" s="1"/>
  <c r="P140" i="5"/>
  <c r="Q140" i="5" s="1"/>
  <c r="S140" i="5" s="1"/>
  <c r="U140" i="5" s="1"/>
  <c r="AT140" i="5" s="1"/>
  <c r="AX140" i="5" s="1"/>
  <c r="P140" i="12"/>
  <c r="Q140" i="12" s="1"/>
  <c r="S140" i="12" s="1"/>
  <c r="U140" i="12" s="1"/>
  <c r="AT140" i="12" s="1"/>
  <c r="AX140" i="12" s="1"/>
  <c r="O141" i="12"/>
  <c r="P77" i="20"/>
  <c r="Q77" i="20" s="1"/>
  <c r="S77" i="20" s="1"/>
  <c r="U77" i="20" s="1"/>
  <c r="AQ77" i="20" s="1"/>
  <c r="AU77" i="20" s="1"/>
  <c r="O78" i="20"/>
  <c r="P124" i="1"/>
  <c r="Q124" i="1" s="1"/>
  <c r="S124" i="1" s="1"/>
  <c r="U124" i="1" s="1"/>
  <c r="AT124" i="1" s="1"/>
  <c r="P139" i="22"/>
  <c r="Q139" i="22" s="1"/>
  <c r="S139" i="22" s="1"/>
  <c r="U139" i="22" s="1"/>
  <c r="AT139" i="22" s="1"/>
  <c r="AX139" i="22" s="1"/>
  <c r="P110" i="22"/>
  <c r="Q110" i="22" s="1"/>
  <c r="S110" i="22" s="1"/>
  <c r="U110" i="22" s="1"/>
  <c r="AT110" i="22" s="1"/>
  <c r="AX110" i="22" s="1"/>
  <c r="P78" i="14"/>
  <c r="Q78" i="14" s="1"/>
  <c r="S78" i="14" s="1"/>
  <c r="U78" i="14" s="1"/>
  <c r="AQ78" i="14" s="1"/>
  <c r="AU78" i="14" s="1"/>
  <c r="P93" i="19"/>
  <c r="Q93" i="19" s="1"/>
  <c r="S93" i="19" s="1"/>
  <c r="U93" i="19" s="1"/>
  <c r="AJ93" i="19" s="1"/>
  <c r="AN93" i="19" s="1"/>
  <c r="O94" i="19"/>
  <c r="P30" i="1"/>
  <c r="Q30" i="1" s="1"/>
  <c r="S30" i="1" s="1"/>
  <c r="U30" i="1" s="1"/>
  <c r="AQ30" i="1" s="1"/>
  <c r="AU30" i="1" s="1"/>
  <c r="O31" i="1"/>
  <c r="P44" i="14"/>
  <c r="Q44" i="14" s="1"/>
  <c r="S44" i="14" s="1"/>
  <c r="U44" i="14" s="1"/>
  <c r="AQ44" i="14" s="1"/>
  <c r="AU44" i="14" s="1"/>
  <c r="P139" i="11"/>
  <c r="Q139" i="11" s="1"/>
  <c r="S139" i="11" s="1"/>
  <c r="U139" i="11" s="1"/>
  <c r="AT139" i="11" s="1"/>
  <c r="AX139" i="11" s="1"/>
  <c r="P138" i="27"/>
  <c r="Q138" i="27" s="1"/>
  <c r="S138" i="27" s="1"/>
  <c r="U138" i="27" s="1"/>
  <c r="AT138" i="27" s="1"/>
  <c r="AX138" i="27" s="1"/>
  <c r="P62" i="27"/>
  <c r="Q62" i="27" s="1"/>
  <c r="S62" i="27" s="1"/>
  <c r="U62" i="27" s="1"/>
  <c r="AQ62" i="27" s="1"/>
  <c r="AU62" i="27" s="1"/>
  <c r="N125" i="16"/>
  <c r="O125" i="16" s="1"/>
  <c r="O124" i="5"/>
  <c r="P61" i="23"/>
  <c r="Q61" i="23" s="1"/>
  <c r="S61" i="23" s="1"/>
  <c r="U61" i="23" s="1"/>
  <c r="AQ61" i="23" s="1"/>
  <c r="AU61" i="23" s="1"/>
  <c r="O31" i="22"/>
  <c r="N93" i="24"/>
  <c r="O93" i="24" s="1"/>
  <c r="N46" i="30"/>
  <c r="O46" i="30" s="1"/>
  <c r="P45" i="30"/>
  <c r="Q45" i="30" s="1"/>
  <c r="S45" i="30" s="1"/>
  <c r="U45" i="30" s="1"/>
  <c r="AQ45" i="30" s="1"/>
  <c r="AU45" i="30" s="1"/>
  <c r="O61" i="22"/>
  <c r="O61" i="8"/>
  <c r="O77" i="17"/>
  <c r="P140" i="17"/>
  <c r="Q140" i="17" s="1"/>
  <c r="S140" i="17" s="1"/>
  <c r="U140" i="17" s="1"/>
  <c r="AT140" i="17" s="1"/>
  <c r="AX140" i="17" s="1"/>
  <c r="O141" i="17"/>
  <c r="AX124" i="12"/>
  <c r="BA124" i="12"/>
  <c r="N109" i="6"/>
  <c r="O109" i="6" s="1"/>
  <c r="N46" i="5"/>
  <c r="P108" i="18"/>
  <c r="Q108" i="18" s="1"/>
  <c r="S108" i="18" s="1"/>
  <c r="U108" i="18" s="1"/>
  <c r="AT108" i="18" s="1"/>
  <c r="AX108" i="18" s="1"/>
  <c r="N46" i="26"/>
  <c r="O46" i="26" s="1"/>
  <c r="P47" i="22"/>
  <c r="Q47" i="22" s="1"/>
  <c r="S47" i="22" s="1"/>
  <c r="U47" i="22" s="1"/>
  <c r="AQ47" i="22" s="1"/>
  <c r="AU47" i="22" s="1"/>
  <c r="O48" i="22"/>
  <c r="BA123" i="1"/>
  <c r="AX123" i="1"/>
  <c r="O77" i="23"/>
  <c r="O78" i="9"/>
  <c r="P108" i="27"/>
  <c r="Q108" i="27" s="1"/>
  <c r="S108" i="27" s="1"/>
  <c r="U108" i="27" s="1"/>
  <c r="AT108" i="27" s="1"/>
  <c r="AX108" i="27" s="1"/>
  <c r="P110" i="1"/>
  <c r="Q110" i="1" s="1"/>
  <c r="S110" i="1" s="1"/>
  <c r="U110" i="1" s="1"/>
  <c r="AT110" i="1" s="1"/>
  <c r="AX110" i="1" s="1"/>
  <c r="P63" i="1"/>
  <c r="Q63" i="1" s="1"/>
  <c r="S63" i="1" s="1"/>
  <c r="U63" i="1" s="1"/>
  <c r="AQ63" i="1" s="1"/>
  <c r="AU63" i="1" s="1"/>
  <c r="O64" i="1"/>
  <c r="P29" i="23"/>
  <c r="Q29" i="23" s="1"/>
  <c r="S29" i="23" s="1"/>
  <c r="U29" i="23" s="1"/>
  <c r="AQ29" i="23" s="1"/>
  <c r="AU29" i="23" s="1"/>
  <c r="BA124" i="16"/>
  <c r="AX124" i="16"/>
  <c r="AX123" i="5"/>
  <c r="BA123" i="5"/>
  <c r="O61" i="33"/>
  <c r="P94" i="14"/>
  <c r="Q94" i="14" s="1"/>
  <c r="S94" i="14" s="1"/>
  <c r="U94" i="14" s="1"/>
  <c r="AJ94" i="14" s="1"/>
  <c r="AN94" i="14" s="1"/>
  <c r="O95" i="14"/>
  <c r="O46" i="23"/>
  <c r="O76" i="24"/>
  <c r="P28" i="19"/>
  <c r="Q28" i="19" s="1"/>
  <c r="S28" i="19" s="1"/>
  <c r="U28" i="19" s="1"/>
  <c r="AQ28" i="19" s="1"/>
  <c r="AU28" i="19" s="1"/>
  <c r="O29" i="19"/>
  <c r="O94" i="17"/>
  <c r="N140" i="33"/>
  <c r="O140" i="33" s="1"/>
  <c r="N77" i="31"/>
  <c r="O77" i="31" s="1"/>
  <c r="O29" i="21"/>
  <c r="O46" i="17"/>
  <c r="P140" i="10"/>
  <c r="Q140" i="10" s="1"/>
  <c r="S140" i="10" s="1"/>
  <c r="U140" i="10" s="1"/>
  <c r="AT140" i="10" s="1"/>
  <c r="AX140" i="10" s="1"/>
  <c r="O141" i="10"/>
  <c r="P62" i="6"/>
  <c r="Q62" i="6" s="1"/>
  <c r="S62" i="6" s="1"/>
  <c r="U62" i="6" s="1"/>
  <c r="AQ62" i="6" s="1"/>
  <c r="AU62" i="6" s="1"/>
  <c r="O63" i="6"/>
  <c r="N140" i="14"/>
  <c r="P139" i="14"/>
  <c r="Q139" i="14" s="1"/>
  <c r="S139" i="14" s="1"/>
  <c r="U139" i="14" s="1"/>
  <c r="AT139" i="14" s="1"/>
  <c r="AX139" i="14" s="1"/>
  <c r="O140" i="14"/>
  <c r="N30" i="11"/>
  <c r="O30" i="11" s="1"/>
  <c r="P29" i="11"/>
  <c r="Q29" i="11" s="1"/>
  <c r="S29" i="11" s="1"/>
  <c r="U29" i="11" s="1"/>
  <c r="AQ29" i="11" s="1"/>
  <c r="AU29" i="11" s="1"/>
  <c r="P125" i="25"/>
  <c r="Q125" i="25" s="1"/>
  <c r="S125" i="25" s="1"/>
  <c r="U125" i="25" s="1"/>
  <c r="AT125" i="25" s="1"/>
  <c r="O126" i="25"/>
  <c r="N46" i="12"/>
  <c r="P45" i="12"/>
  <c r="Q45" i="12" s="1"/>
  <c r="S45" i="12" s="1"/>
  <c r="U45" i="12" s="1"/>
  <c r="AQ45" i="12" s="1"/>
  <c r="AU45" i="12" s="1"/>
  <c r="O46" i="12"/>
  <c r="P47" i="8"/>
  <c r="Q47" i="8" s="1"/>
  <c r="S47" i="8" s="1"/>
  <c r="U47" i="8" s="1"/>
  <c r="AQ47" i="8" s="1"/>
  <c r="AU47" i="8" s="1"/>
  <c r="O48" i="8"/>
  <c r="P124" i="4"/>
  <c r="Q124" i="4" s="1"/>
  <c r="S124" i="4" s="1"/>
  <c r="U124" i="4" s="1"/>
  <c r="AT124" i="4" s="1"/>
  <c r="P29" i="18"/>
  <c r="Q29" i="18" s="1"/>
  <c r="S29" i="18" s="1"/>
  <c r="U29" i="18" s="1"/>
  <c r="AQ29" i="18" s="1"/>
  <c r="AU29" i="18" s="1"/>
  <c r="N30" i="18"/>
  <c r="P94" i="28"/>
  <c r="Q94" i="28" s="1"/>
  <c r="S94" i="28" s="1"/>
  <c r="U94" i="28" s="1"/>
  <c r="AJ94" i="28" s="1"/>
  <c r="AN94" i="28" s="1"/>
  <c r="O95" i="28"/>
  <c r="N109" i="7"/>
  <c r="P108" i="7"/>
  <c r="Q108" i="7" s="1"/>
  <c r="S108" i="7" s="1"/>
  <c r="U108" i="7" s="1"/>
  <c r="AT108" i="7" s="1"/>
  <c r="AX108" i="7" s="1"/>
  <c r="O109" i="7"/>
  <c r="P79" i="6"/>
  <c r="Q79" i="6" s="1"/>
  <c r="S79" i="6" s="1"/>
  <c r="U79" i="6" s="1"/>
  <c r="AQ79" i="6" s="1"/>
  <c r="AU79" i="6" s="1"/>
  <c r="O80" i="6"/>
  <c r="O30" i="24"/>
  <c r="P32" i="27"/>
  <c r="Q32" i="27" s="1"/>
  <c r="S32" i="27" s="1"/>
  <c r="U32" i="27" s="1"/>
  <c r="AQ32" i="27" s="1"/>
  <c r="AU32" i="27" s="1"/>
  <c r="O33" i="27"/>
  <c r="N93" i="25"/>
  <c r="P92" i="25"/>
  <c r="Q92" i="25" s="1"/>
  <c r="S92" i="25" s="1"/>
  <c r="U92" i="25" s="1"/>
  <c r="AJ92" i="25" s="1"/>
  <c r="AN92" i="25" s="1"/>
  <c r="O93" i="25"/>
  <c r="P76" i="19"/>
  <c r="Q76" i="19" s="1"/>
  <c r="S76" i="19" s="1"/>
  <c r="U76" i="19" s="1"/>
  <c r="AQ76" i="19" s="1"/>
  <c r="AU76" i="19" s="1"/>
  <c r="N77" i="19"/>
  <c r="O77" i="19"/>
  <c r="O31" i="26"/>
  <c r="O63" i="15"/>
  <c r="P78" i="21"/>
  <c r="Q78" i="21" s="1"/>
  <c r="S78" i="21" s="1"/>
  <c r="U78" i="21" s="1"/>
  <c r="AQ78" i="21" s="1"/>
  <c r="AU78" i="21" s="1"/>
  <c r="P124" i="33"/>
  <c r="Q124" i="33" s="1"/>
  <c r="S124" i="33" s="1"/>
  <c r="U124" i="33" s="1"/>
  <c r="AT124" i="33" s="1"/>
  <c r="O61" i="28"/>
  <c r="O64" i="16"/>
  <c r="O108" i="20"/>
  <c r="O108" i="12"/>
  <c r="O29" i="3"/>
  <c r="O62" i="17"/>
  <c r="BA123" i="4"/>
  <c r="AX123" i="4"/>
  <c r="O48" i="3"/>
  <c r="P92" i="3"/>
  <c r="Q92" i="3" s="1"/>
  <c r="S92" i="3" s="1"/>
  <c r="U92" i="3" s="1"/>
  <c r="AJ92" i="3" s="1"/>
  <c r="AN92" i="3" s="1"/>
  <c r="N93" i="3"/>
  <c r="O93" i="3"/>
  <c r="O142" i="25"/>
  <c r="N109" i="24"/>
  <c r="O109" i="24" s="1"/>
  <c r="O93" i="5"/>
  <c r="O77" i="33"/>
  <c r="AX124" i="22"/>
  <c r="BA124" i="22"/>
  <c r="N30" i="24"/>
  <c r="O110" i="29"/>
  <c r="N46" i="17"/>
  <c r="N62" i="24"/>
  <c r="O62" i="24" s="1"/>
  <c r="P108" i="15"/>
  <c r="Q108" i="15" s="1"/>
  <c r="S108" i="15" s="1"/>
  <c r="U108" i="15" s="1"/>
  <c r="AT108" i="15" s="1"/>
  <c r="AX108" i="15" s="1"/>
  <c r="O126" i="27"/>
  <c r="O110" i="19"/>
  <c r="O124" i="34" l="1"/>
  <c r="BA123" i="34"/>
  <c r="AX123" i="34"/>
  <c r="P62" i="34"/>
  <c r="Q62" i="34" s="1"/>
  <c r="S62" i="34" s="1"/>
  <c r="U62" i="34" s="1"/>
  <c r="AQ62" i="34" s="1"/>
  <c r="AU62" i="34" s="1"/>
  <c r="P110" i="34"/>
  <c r="Q110" i="34" s="1"/>
  <c r="S110" i="34" s="1"/>
  <c r="U110" i="34" s="1"/>
  <c r="AT110" i="34" s="1"/>
  <c r="AX110" i="34" s="1"/>
  <c r="P139" i="34"/>
  <c r="Q139" i="34" s="1"/>
  <c r="S139" i="34" s="1"/>
  <c r="U139" i="34" s="1"/>
  <c r="AT139" i="34" s="1"/>
  <c r="AX139" i="34" s="1"/>
  <c r="P32" i="34"/>
  <c r="Q32" i="34" s="1"/>
  <c r="S32" i="34" s="1"/>
  <c r="U32" i="34" s="1"/>
  <c r="AQ32" i="34" s="1"/>
  <c r="AU32" i="34" s="1"/>
  <c r="O33" i="34"/>
  <c r="O48" i="34"/>
  <c r="O94" i="34"/>
  <c r="P78" i="34"/>
  <c r="Q78" i="34" s="1"/>
  <c r="S78" i="34" s="1"/>
  <c r="U78" i="34" s="1"/>
  <c r="AQ78" i="34" s="1"/>
  <c r="AU78" i="34" s="1"/>
  <c r="O79" i="34"/>
  <c r="P46" i="31"/>
  <c r="Q46" i="31" s="1"/>
  <c r="S46" i="31" s="1"/>
  <c r="U46" i="31" s="1"/>
  <c r="AQ46" i="31" s="1"/>
  <c r="AU46" i="31" s="1"/>
  <c r="O47" i="31"/>
  <c r="P140" i="8"/>
  <c r="Q140" i="8" s="1"/>
  <c r="S140" i="8" s="1"/>
  <c r="U140" i="8" s="1"/>
  <c r="AT140" i="8" s="1"/>
  <c r="AX140" i="8" s="1"/>
  <c r="O141" i="8"/>
  <c r="P30" i="25"/>
  <c r="Q30" i="25" s="1"/>
  <c r="S30" i="25" s="1"/>
  <c r="U30" i="25" s="1"/>
  <c r="AQ30" i="25" s="1"/>
  <c r="AU30" i="25" s="1"/>
  <c r="O31" i="25"/>
  <c r="P62" i="10"/>
  <c r="Q62" i="10" s="1"/>
  <c r="S62" i="10" s="1"/>
  <c r="U62" i="10" s="1"/>
  <c r="AQ62" i="10" s="1"/>
  <c r="AU62" i="10" s="1"/>
  <c r="O63" i="10"/>
  <c r="P93" i="24"/>
  <c r="Q93" i="24" s="1"/>
  <c r="S93" i="24" s="1"/>
  <c r="U93" i="24" s="1"/>
  <c r="AJ93" i="24" s="1"/>
  <c r="AN93" i="24" s="1"/>
  <c r="P109" i="25"/>
  <c r="Q109" i="25" s="1"/>
  <c r="S109" i="25" s="1"/>
  <c r="U109" i="25" s="1"/>
  <c r="AT109" i="25" s="1"/>
  <c r="AX109" i="25" s="1"/>
  <c r="O110" i="25"/>
  <c r="P140" i="20"/>
  <c r="Q140" i="20" s="1"/>
  <c r="S140" i="20" s="1"/>
  <c r="U140" i="20" s="1"/>
  <c r="AT140" i="20" s="1"/>
  <c r="AX140" i="20" s="1"/>
  <c r="O141" i="20"/>
  <c r="P30" i="11"/>
  <c r="Q30" i="11" s="1"/>
  <c r="S30" i="11" s="1"/>
  <c r="U30" i="11" s="1"/>
  <c r="AQ30" i="11" s="1"/>
  <c r="AU30" i="11" s="1"/>
  <c r="P46" i="30"/>
  <c r="Q46" i="30" s="1"/>
  <c r="S46" i="30" s="1"/>
  <c r="U46" i="30" s="1"/>
  <c r="AQ46" i="30" s="1"/>
  <c r="AU46" i="30" s="1"/>
  <c r="O47" i="30"/>
  <c r="P93" i="6"/>
  <c r="Q93" i="6" s="1"/>
  <c r="S93" i="6" s="1"/>
  <c r="U93" i="6" s="1"/>
  <c r="AJ93" i="6" s="1"/>
  <c r="AN93" i="6" s="1"/>
  <c r="O94" i="6"/>
  <c r="P109" i="24"/>
  <c r="Q109" i="24" s="1"/>
  <c r="S109" i="24" s="1"/>
  <c r="U109" i="24" s="1"/>
  <c r="AT109" i="24" s="1"/>
  <c r="AX109" i="24" s="1"/>
  <c r="O110" i="24"/>
  <c r="P46" i="26"/>
  <c r="Q46" i="26" s="1"/>
  <c r="S46" i="26" s="1"/>
  <c r="U46" i="26" s="1"/>
  <c r="AQ46" i="26" s="1"/>
  <c r="AU46" i="26" s="1"/>
  <c r="O47" i="26"/>
  <c r="P93" i="13"/>
  <c r="Q93" i="13" s="1"/>
  <c r="S93" i="13" s="1"/>
  <c r="U93" i="13" s="1"/>
  <c r="AJ93" i="13" s="1"/>
  <c r="AN93" i="13" s="1"/>
  <c r="P77" i="11"/>
  <c r="Q77" i="11" s="1"/>
  <c r="S77" i="11" s="1"/>
  <c r="U77" i="11" s="1"/>
  <c r="AQ77" i="11" s="1"/>
  <c r="AU77" i="11" s="1"/>
  <c r="P109" i="2"/>
  <c r="Q109" i="2" s="1"/>
  <c r="S109" i="2" s="1"/>
  <c r="U109" i="2" s="1"/>
  <c r="AT109" i="2" s="1"/>
  <c r="AX109" i="2" s="1"/>
  <c r="O110" i="2"/>
  <c r="P109" i="6"/>
  <c r="Q109" i="6" s="1"/>
  <c r="S109" i="6" s="1"/>
  <c r="U109" i="6" s="1"/>
  <c r="AT109" i="6" s="1"/>
  <c r="AX109" i="6" s="1"/>
  <c r="O110" i="6"/>
  <c r="P30" i="4"/>
  <c r="Q30" i="4" s="1"/>
  <c r="S30" i="4" s="1"/>
  <c r="U30" i="4" s="1"/>
  <c r="AQ30" i="4" s="1"/>
  <c r="AU30" i="4" s="1"/>
  <c r="P125" i="30"/>
  <c r="Q125" i="30" s="1"/>
  <c r="S125" i="30" s="1"/>
  <c r="U125" i="30" s="1"/>
  <c r="AT125" i="30" s="1"/>
  <c r="O126" i="30"/>
  <c r="P109" i="16"/>
  <c r="Q109" i="16" s="1"/>
  <c r="S109" i="16" s="1"/>
  <c r="U109" i="16" s="1"/>
  <c r="AT109" i="16" s="1"/>
  <c r="AX109" i="16" s="1"/>
  <c r="O110" i="16"/>
  <c r="P77" i="28"/>
  <c r="Q77" i="28" s="1"/>
  <c r="S77" i="28" s="1"/>
  <c r="U77" i="28" s="1"/>
  <c r="AQ77" i="28" s="1"/>
  <c r="AU77" i="28" s="1"/>
  <c r="O78" i="28"/>
  <c r="P109" i="30"/>
  <c r="Q109" i="30" s="1"/>
  <c r="S109" i="30" s="1"/>
  <c r="U109" i="30" s="1"/>
  <c r="AT109" i="30" s="1"/>
  <c r="AX109" i="30" s="1"/>
  <c r="O110" i="30"/>
  <c r="P62" i="24"/>
  <c r="Q62" i="24" s="1"/>
  <c r="S62" i="24" s="1"/>
  <c r="U62" i="24" s="1"/>
  <c r="AQ62" i="24" s="1"/>
  <c r="AU62" i="24" s="1"/>
  <c r="P109" i="28"/>
  <c r="Q109" i="28" s="1"/>
  <c r="S109" i="28" s="1"/>
  <c r="U109" i="28" s="1"/>
  <c r="AT109" i="28" s="1"/>
  <c r="AX109" i="28" s="1"/>
  <c r="O110" i="28"/>
  <c r="P126" i="7"/>
  <c r="Q126" i="7" s="1"/>
  <c r="S126" i="7" s="1"/>
  <c r="U126" i="7" s="1"/>
  <c r="AT126" i="7" s="1"/>
  <c r="O127" i="7"/>
  <c r="AX125" i="7"/>
  <c r="BA125" i="7"/>
  <c r="P62" i="20"/>
  <c r="Q62" i="20" s="1"/>
  <c r="S62" i="20" s="1"/>
  <c r="U62" i="20" s="1"/>
  <c r="AQ62" i="20" s="1"/>
  <c r="AU62" i="20" s="1"/>
  <c r="O63" i="20"/>
  <c r="P94" i="8"/>
  <c r="Q94" i="8" s="1"/>
  <c r="S94" i="8" s="1"/>
  <c r="U94" i="8" s="1"/>
  <c r="AJ94" i="8" s="1"/>
  <c r="AN94" i="8" s="1"/>
  <c r="P95" i="7"/>
  <c r="Q95" i="7" s="1"/>
  <c r="S95" i="7" s="1"/>
  <c r="U95" i="7" s="1"/>
  <c r="AJ95" i="7" s="1"/>
  <c r="AN95" i="7" s="1"/>
  <c r="P93" i="5"/>
  <c r="Q93" i="5" s="1"/>
  <c r="S93" i="5" s="1"/>
  <c r="U93" i="5" s="1"/>
  <c r="AJ93" i="5" s="1"/>
  <c r="AN93" i="5" s="1"/>
  <c r="P64" i="16"/>
  <c r="Q64" i="16" s="1"/>
  <c r="S64" i="16" s="1"/>
  <c r="U64" i="16" s="1"/>
  <c r="AQ64" i="16" s="1"/>
  <c r="AU64" i="16" s="1"/>
  <c r="P76" i="24"/>
  <c r="Q76" i="24" s="1"/>
  <c r="S76" i="24" s="1"/>
  <c r="U76" i="24" s="1"/>
  <c r="AQ76" i="24" s="1"/>
  <c r="AU76" i="24" s="1"/>
  <c r="O111" i="1"/>
  <c r="N109" i="18"/>
  <c r="O109" i="18" s="1"/>
  <c r="P31" i="22"/>
  <c r="Q31" i="22" s="1"/>
  <c r="S31" i="22" s="1"/>
  <c r="U31" i="22" s="1"/>
  <c r="AQ31" i="22" s="1"/>
  <c r="AU31" i="22" s="1"/>
  <c r="O32" i="22"/>
  <c r="O32" i="17"/>
  <c r="O111" i="11"/>
  <c r="O61" i="3"/>
  <c r="O78" i="1"/>
  <c r="N125" i="29"/>
  <c r="O125" i="29" s="1"/>
  <c r="N109" i="8"/>
  <c r="O109" i="8" s="1"/>
  <c r="N46" i="7"/>
  <c r="O46" i="7" s="1"/>
  <c r="N140" i="30"/>
  <c r="O140" i="30" s="1"/>
  <c r="P139" i="30"/>
  <c r="Q139" i="30" s="1"/>
  <c r="S139" i="30" s="1"/>
  <c r="U139" i="30" s="1"/>
  <c r="AT139" i="30" s="1"/>
  <c r="AX139" i="30" s="1"/>
  <c r="P126" i="23"/>
  <c r="Q126" i="23" s="1"/>
  <c r="S126" i="23" s="1"/>
  <c r="U126" i="23" s="1"/>
  <c r="AT126" i="23" s="1"/>
  <c r="O127" i="23"/>
  <c r="P77" i="33"/>
  <c r="Q77" i="33" s="1"/>
  <c r="S77" i="33" s="1"/>
  <c r="U77" i="33" s="1"/>
  <c r="AQ77" i="33" s="1"/>
  <c r="AU77" i="33" s="1"/>
  <c r="P32" i="6"/>
  <c r="Q32" i="6" s="1"/>
  <c r="S32" i="6" s="1"/>
  <c r="U32" i="6" s="1"/>
  <c r="AQ32" i="6" s="1"/>
  <c r="AU32" i="6" s="1"/>
  <c r="O33" i="6"/>
  <c r="P63" i="26"/>
  <c r="Q63" i="26" s="1"/>
  <c r="S63" i="26" s="1"/>
  <c r="U63" i="26" s="1"/>
  <c r="AQ63" i="26" s="1"/>
  <c r="AU63" i="26" s="1"/>
  <c r="O64" i="26"/>
  <c r="P94" i="19"/>
  <c r="Q94" i="19" s="1"/>
  <c r="S94" i="19" s="1"/>
  <c r="U94" i="19" s="1"/>
  <c r="AJ94" i="19" s="1"/>
  <c r="AN94" i="19" s="1"/>
  <c r="O95" i="19"/>
  <c r="P141" i="12"/>
  <c r="Q141" i="12" s="1"/>
  <c r="S141" i="12" s="1"/>
  <c r="U141" i="12" s="1"/>
  <c r="AT141" i="12" s="1"/>
  <c r="AX141" i="12" s="1"/>
  <c r="O142" i="12"/>
  <c r="P29" i="12"/>
  <c r="Q29" i="12" s="1"/>
  <c r="S29" i="12" s="1"/>
  <c r="U29" i="12" s="1"/>
  <c r="AQ29" i="12" s="1"/>
  <c r="AU29" i="12" s="1"/>
  <c r="P63" i="31"/>
  <c r="Q63" i="31" s="1"/>
  <c r="S63" i="31" s="1"/>
  <c r="U63" i="31" s="1"/>
  <c r="AQ63" i="31" s="1"/>
  <c r="AU63" i="31" s="1"/>
  <c r="O64" i="31"/>
  <c r="BA124" i="29"/>
  <c r="AX124" i="29"/>
  <c r="P124" i="3"/>
  <c r="Q124" i="3" s="1"/>
  <c r="S124" i="3" s="1"/>
  <c r="U124" i="3" s="1"/>
  <c r="AT124" i="3" s="1"/>
  <c r="BA125" i="23"/>
  <c r="AX125" i="23"/>
  <c r="P63" i="18"/>
  <c r="Q63" i="18" s="1"/>
  <c r="S63" i="18" s="1"/>
  <c r="U63" i="18" s="1"/>
  <c r="AQ63" i="18" s="1"/>
  <c r="AU63" i="18" s="1"/>
  <c r="P141" i="9"/>
  <c r="Q141" i="9" s="1"/>
  <c r="S141" i="9" s="1"/>
  <c r="U141" i="9" s="1"/>
  <c r="AT141" i="9" s="1"/>
  <c r="AX141" i="9" s="1"/>
  <c r="O142" i="9"/>
  <c r="P31" i="13"/>
  <c r="Q31" i="13" s="1"/>
  <c r="S31" i="13" s="1"/>
  <c r="U31" i="13" s="1"/>
  <c r="AQ31" i="13" s="1"/>
  <c r="AU31" i="13" s="1"/>
  <c r="O32" i="13"/>
  <c r="P94" i="2"/>
  <c r="Q94" i="2" s="1"/>
  <c r="S94" i="2" s="1"/>
  <c r="U94" i="2" s="1"/>
  <c r="AJ94" i="2" s="1"/>
  <c r="AN94" i="2" s="1"/>
  <c r="O95" i="2"/>
  <c r="BA124" i="4"/>
  <c r="AX124" i="4"/>
  <c r="P46" i="23"/>
  <c r="Q46" i="23" s="1"/>
  <c r="S46" i="23" s="1"/>
  <c r="U46" i="23" s="1"/>
  <c r="AQ46" i="23" s="1"/>
  <c r="AU46" i="23" s="1"/>
  <c r="O47" i="23"/>
  <c r="P61" i="28"/>
  <c r="Q61" i="28" s="1"/>
  <c r="S61" i="28" s="1"/>
  <c r="U61" i="28" s="1"/>
  <c r="AQ61" i="28" s="1"/>
  <c r="AU61" i="28" s="1"/>
  <c r="N125" i="4"/>
  <c r="O125" i="4" s="1"/>
  <c r="P110" i="23"/>
  <c r="Q110" i="23" s="1"/>
  <c r="S110" i="23" s="1"/>
  <c r="U110" i="23" s="1"/>
  <c r="AT110" i="23" s="1"/>
  <c r="AX110" i="23" s="1"/>
  <c r="AX124" i="8"/>
  <c r="BA124" i="8"/>
  <c r="O77" i="15"/>
  <c r="P94" i="10"/>
  <c r="Q94" i="10" s="1"/>
  <c r="S94" i="10" s="1"/>
  <c r="U94" i="10" s="1"/>
  <c r="AJ94" i="10" s="1"/>
  <c r="AN94" i="10" s="1"/>
  <c r="O95" i="10"/>
  <c r="P32" i="33"/>
  <c r="Q32" i="33" s="1"/>
  <c r="S32" i="33" s="1"/>
  <c r="U32" i="33" s="1"/>
  <c r="AQ32" i="33" s="1"/>
  <c r="AU32" i="33" s="1"/>
  <c r="N62" i="2"/>
  <c r="O62" i="2" s="1"/>
  <c r="P61" i="2"/>
  <c r="Q61" i="2" s="1"/>
  <c r="S61" i="2" s="1"/>
  <c r="U61" i="2" s="1"/>
  <c r="AQ61" i="2" s="1"/>
  <c r="AU61" i="2" s="1"/>
  <c r="P110" i="4"/>
  <c r="Q110" i="4" s="1"/>
  <c r="S110" i="4" s="1"/>
  <c r="U110" i="4" s="1"/>
  <c r="AT110" i="4" s="1"/>
  <c r="AX110" i="4" s="1"/>
  <c r="O111" i="4"/>
  <c r="N93" i="15"/>
  <c r="O93" i="15" s="1"/>
  <c r="P94" i="22"/>
  <c r="Q94" i="22" s="1"/>
  <c r="S94" i="22" s="1"/>
  <c r="U94" i="22" s="1"/>
  <c r="AJ94" i="22" s="1"/>
  <c r="AN94" i="22" s="1"/>
  <c r="O95" i="22"/>
  <c r="N30" i="8"/>
  <c r="O30" i="8" s="1"/>
  <c r="P127" i="15"/>
  <c r="Q127" i="15" s="1"/>
  <c r="S127" i="15" s="1"/>
  <c r="U127" i="15" s="1"/>
  <c r="AT127" i="15" s="1"/>
  <c r="O128" i="15"/>
  <c r="AX124" i="11"/>
  <c r="BA124" i="11"/>
  <c r="P78" i="10"/>
  <c r="Q78" i="10" s="1"/>
  <c r="S78" i="10" s="1"/>
  <c r="U78" i="10" s="1"/>
  <c r="AQ78" i="10" s="1"/>
  <c r="AU78" i="10" s="1"/>
  <c r="P64" i="1"/>
  <c r="Q64" i="1" s="1"/>
  <c r="S64" i="1" s="1"/>
  <c r="U64" i="1" s="1"/>
  <c r="AQ64" i="1" s="1"/>
  <c r="AU64" i="1" s="1"/>
  <c r="O65" i="1"/>
  <c r="P142" i="18"/>
  <c r="Q142" i="18" s="1"/>
  <c r="S142" i="18" s="1"/>
  <c r="U142" i="18" s="1"/>
  <c r="AT142" i="18" s="1"/>
  <c r="AX142" i="18" s="1"/>
  <c r="P111" i="9"/>
  <c r="Q111" i="9" s="1"/>
  <c r="S111" i="9" s="1"/>
  <c r="U111" i="9" s="1"/>
  <c r="AT111" i="9" s="1"/>
  <c r="AX111" i="9" s="1"/>
  <c r="P93" i="9"/>
  <c r="Q93" i="9" s="1"/>
  <c r="S93" i="9" s="1"/>
  <c r="U93" i="9" s="1"/>
  <c r="AJ93" i="9" s="1"/>
  <c r="AN93" i="9" s="1"/>
  <c r="O94" i="9"/>
  <c r="AX125" i="22"/>
  <c r="BA125" i="22"/>
  <c r="P142" i="25"/>
  <c r="Q142" i="25" s="1"/>
  <c r="S142" i="25" s="1"/>
  <c r="U142" i="25" s="1"/>
  <c r="AT142" i="25" s="1"/>
  <c r="AX142" i="25" s="1"/>
  <c r="P33" i="27"/>
  <c r="Q33" i="27" s="1"/>
  <c r="S33" i="27" s="1"/>
  <c r="U33" i="27" s="1"/>
  <c r="AQ33" i="27" s="1"/>
  <c r="AU33" i="27" s="1"/>
  <c r="P63" i="6"/>
  <c r="Q63" i="6" s="1"/>
  <c r="S63" i="6" s="1"/>
  <c r="U63" i="6" s="1"/>
  <c r="AQ63" i="6" s="1"/>
  <c r="AU63" i="6" s="1"/>
  <c r="O64" i="6"/>
  <c r="P110" i="19"/>
  <c r="Q110" i="19" s="1"/>
  <c r="S110" i="19" s="1"/>
  <c r="U110" i="19" s="1"/>
  <c r="AT110" i="19" s="1"/>
  <c r="AX110" i="19" s="1"/>
  <c r="O111" i="19"/>
  <c r="N62" i="23"/>
  <c r="O62" i="23" s="1"/>
  <c r="O79" i="14"/>
  <c r="O141" i="5"/>
  <c r="BA124" i="30"/>
  <c r="AX124" i="30"/>
  <c r="N125" i="8"/>
  <c r="O125" i="8" s="1"/>
  <c r="O96" i="29"/>
  <c r="O93" i="11"/>
  <c r="N77" i="15"/>
  <c r="P126" i="19"/>
  <c r="Q126" i="19" s="1"/>
  <c r="S126" i="19" s="1"/>
  <c r="U126" i="19" s="1"/>
  <c r="AT126" i="19" s="1"/>
  <c r="P29" i="20"/>
  <c r="Q29" i="20" s="1"/>
  <c r="S29" i="20" s="1"/>
  <c r="U29" i="20" s="1"/>
  <c r="AQ29" i="20" s="1"/>
  <c r="AU29" i="20" s="1"/>
  <c r="P126" i="17"/>
  <c r="Q126" i="17" s="1"/>
  <c r="S126" i="17" s="1"/>
  <c r="U126" i="17" s="1"/>
  <c r="AT126" i="17" s="1"/>
  <c r="O127" i="17"/>
  <c r="N77" i="4"/>
  <c r="O77" i="4" s="1"/>
  <c r="N140" i="23"/>
  <c r="O140" i="23" s="1"/>
  <c r="O126" i="13"/>
  <c r="AX126" i="15"/>
  <c r="BA126" i="15"/>
  <c r="N140" i="24"/>
  <c r="O140" i="24" s="1"/>
  <c r="N125" i="11"/>
  <c r="O125" i="11" s="1"/>
  <c r="O78" i="29"/>
  <c r="P46" i="28"/>
  <c r="Q46" i="28" s="1"/>
  <c r="S46" i="28" s="1"/>
  <c r="U46" i="28" s="1"/>
  <c r="AQ46" i="28" s="1"/>
  <c r="AU46" i="28" s="1"/>
  <c r="P47" i="18"/>
  <c r="Q47" i="18" s="1"/>
  <c r="S47" i="18" s="1"/>
  <c r="U47" i="18" s="1"/>
  <c r="AQ47" i="18" s="1"/>
  <c r="AU47" i="18" s="1"/>
  <c r="P63" i="13"/>
  <c r="Q63" i="13" s="1"/>
  <c r="S63" i="13" s="1"/>
  <c r="U63" i="13" s="1"/>
  <c r="AQ63" i="13" s="1"/>
  <c r="AU63" i="13" s="1"/>
  <c r="O64" i="13"/>
  <c r="N125" i="33"/>
  <c r="O125" i="33" s="1"/>
  <c r="P80" i="6"/>
  <c r="Q80" i="6" s="1"/>
  <c r="S80" i="6" s="1"/>
  <c r="U80" i="6" s="1"/>
  <c r="AQ80" i="6" s="1"/>
  <c r="AU80" i="6" s="1"/>
  <c r="N109" i="27"/>
  <c r="O109" i="27" s="1"/>
  <c r="P141" i="17"/>
  <c r="Q141" i="17" s="1"/>
  <c r="S141" i="17" s="1"/>
  <c r="U141" i="17" s="1"/>
  <c r="AT141" i="17" s="1"/>
  <c r="AX141" i="17" s="1"/>
  <c r="P125" i="16"/>
  <c r="Q125" i="16" s="1"/>
  <c r="S125" i="16" s="1"/>
  <c r="U125" i="16" s="1"/>
  <c r="AT125" i="16" s="1"/>
  <c r="P78" i="12"/>
  <c r="Q78" i="12" s="1"/>
  <c r="S78" i="12" s="1"/>
  <c r="U78" i="12" s="1"/>
  <c r="AQ78" i="12" s="1"/>
  <c r="AU78" i="12" s="1"/>
  <c r="N77" i="30"/>
  <c r="O77" i="30" s="1"/>
  <c r="N93" i="11"/>
  <c r="P108" i="17"/>
  <c r="Q108" i="17" s="1"/>
  <c r="S108" i="17" s="1"/>
  <c r="U108" i="17" s="1"/>
  <c r="AT108" i="17" s="1"/>
  <c r="AX108" i="17" s="1"/>
  <c r="P111" i="33"/>
  <c r="Q111" i="33" s="1"/>
  <c r="S111" i="33" s="1"/>
  <c r="U111" i="33" s="1"/>
  <c r="AT111" i="33" s="1"/>
  <c r="AX111" i="33" s="1"/>
  <c r="P30" i="28"/>
  <c r="Q30" i="28" s="1"/>
  <c r="S30" i="28" s="1"/>
  <c r="U30" i="28" s="1"/>
  <c r="AQ30" i="28" s="1"/>
  <c r="AU30" i="28" s="1"/>
  <c r="O31" i="28"/>
  <c r="N77" i="25"/>
  <c r="O77" i="25" s="1"/>
  <c r="P141" i="2"/>
  <c r="Q141" i="2" s="1"/>
  <c r="S141" i="2" s="1"/>
  <c r="U141" i="2" s="1"/>
  <c r="AT141" i="2" s="1"/>
  <c r="AX141" i="2" s="1"/>
  <c r="O142" i="2"/>
  <c r="P141" i="16"/>
  <c r="Q141" i="16" s="1"/>
  <c r="S141" i="16" s="1"/>
  <c r="U141" i="16" s="1"/>
  <c r="AT141" i="16" s="1"/>
  <c r="AX141" i="16" s="1"/>
  <c r="P93" i="25"/>
  <c r="Q93" i="25" s="1"/>
  <c r="S93" i="25" s="1"/>
  <c r="U93" i="25" s="1"/>
  <c r="AJ93" i="25" s="1"/>
  <c r="AN93" i="25" s="1"/>
  <c r="P62" i="11"/>
  <c r="Q62" i="11" s="1"/>
  <c r="S62" i="11" s="1"/>
  <c r="U62" i="11" s="1"/>
  <c r="AQ62" i="11" s="1"/>
  <c r="AU62" i="11" s="1"/>
  <c r="O63" i="11"/>
  <c r="P95" i="14"/>
  <c r="Q95" i="14" s="1"/>
  <c r="S95" i="14" s="1"/>
  <c r="U95" i="14" s="1"/>
  <c r="AJ95" i="14" s="1"/>
  <c r="AN95" i="14" s="1"/>
  <c r="O96" i="14"/>
  <c r="P31" i="30"/>
  <c r="Q31" i="30" s="1"/>
  <c r="S31" i="30" s="1"/>
  <c r="U31" i="30" s="1"/>
  <c r="AQ31" i="30" s="1"/>
  <c r="AU31" i="30" s="1"/>
  <c r="O32" i="30"/>
  <c r="O79" i="21"/>
  <c r="P61" i="33"/>
  <c r="Q61" i="33" s="1"/>
  <c r="S61" i="33" s="1"/>
  <c r="U61" i="33" s="1"/>
  <c r="AQ61" i="33" s="1"/>
  <c r="AU61" i="33" s="1"/>
  <c r="P78" i="9"/>
  <c r="Q78" i="9" s="1"/>
  <c r="S78" i="9" s="1"/>
  <c r="U78" i="9" s="1"/>
  <c r="AQ78" i="9" s="1"/>
  <c r="AU78" i="9" s="1"/>
  <c r="O63" i="27"/>
  <c r="O111" i="22"/>
  <c r="O126" i="12"/>
  <c r="N140" i="28"/>
  <c r="O140" i="28" s="1"/>
  <c r="P139" i="28"/>
  <c r="Q139" i="28" s="1"/>
  <c r="S139" i="28" s="1"/>
  <c r="U139" i="28" s="1"/>
  <c r="AT139" i="28" s="1"/>
  <c r="AX139" i="28" s="1"/>
  <c r="O126" i="28"/>
  <c r="P140" i="19"/>
  <c r="Q140" i="19" s="1"/>
  <c r="S140" i="19" s="1"/>
  <c r="U140" i="19" s="1"/>
  <c r="AT140" i="19" s="1"/>
  <c r="AX140" i="19" s="1"/>
  <c r="O141" i="19"/>
  <c r="O64" i="5"/>
  <c r="O31" i="31"/>
  <c r="P139" i="21"/>
  <c r="Q139" i="21" s="1"/>
  <c r="S139" i="21" s="1"/>
  <c r="U139" i="21" s="1"/>
  <c r="AT139" i="21" s="1"/>
  <c r="AX139" i="21" s="1"/>
  <c r="N77" i="5"/>
  <c r="O77" i="5" s="1"/>
  <c r="O139" i="7"/>
  <c r="O93" i="18"/>
  <c r="O48" i="19"/>
  <c r="P47" i="10"/>
  <c r="Q47" i="10" s="1"/>
  <c r="S47" i="10" s="1"/>
  <c r="U47" i="10" s="1"/>
  <c r="AQ47" i="10" s="1"/>
  <c r="AU47" i="10" s="1"/>
  <c r="P126" i="27"/>
  <c r="Q126" i="27" s="1"/>
  <c r="S126" i="27" s="1"/>
  <c r="U126" i="27" s="1"/>
  <c r="AT126" i="27" s="1"/>
  <c r="P48" i="8"/>
  <c r="Q48" i="8" s="1"/>
  <c r="S48" i="8" s="1"/>
  <c r="U48" i="8" s="1"/>
  <c r="AQ48" i="8" s="1"/>
  <c r="AU48" i="8" s="1"/>
  <c r="N125" i="5"/>
  <c r="P124" i="5"/>
  <c r="Q124" i="5" s="1"/>
  <c r="S124" i="5" s="1"/>
  <c r="U124" i="5" s="1"/>
  <c r="AT124" i="5" s="1"/>
  <c r="P46" i="5"/>
  <c r="Q46" i="5" s="1"/>
  <c r="S46" i="5" s="1"/>
  <c r="U46" i="5" s="1"/>
  <c r="AQ46" i="5" s="1"/>
  <c r="AU46" i="5" s="1"/>
  <c r="P109" i="26"/>
  <c r="Q109" i="26" s="1"/>
  <c r="S109" i="26" s="1"/>
  <c r="U109" i="26" s="1"/>
  <c r="AT109" i="26" s="1"/>
  <c r="AX109" i="26" s="1"/>
  <c r="O110" i="26"/>
  <c r="P77" i="23"/>
  <c r="Q77" i="23" s="1"/>
  <c r="S77" i="23" s="1"/>
  <c r="U77" i="23" s="1"/>
  <c r="AQ77" i="23" s="1"/>
  <c r="AU77" i="23" s="1"/>
  <c r="O78" i="23"/>
  <c r="BA125" i="12"/>
  <c r="AX125" i="12"/>
  <c r="P46" i="1"/>
  <c r="Q46" i="1" s="1"/>
  <c r="S46" i="1" s="1"/>
  <c r="U46" i="1" s="1"/>
  <c r="AQ46" i="1" s="1"/>
  <c r="AU46" i="1" s="1"/>
  <c r="O47" i="1"/>
  <c r="P45" i="29"/>
  <c r="Q45" i="29" s="1"/>
  <c r="S45" i="29" s="1"/>
  <c r="U45" i="29" s="1"/>
  <c r="AQ45" i="29" s="1"/>
  <c r="AU45" i="29" s="1"/>
  <c r="P64" i="19"/>
  <c r="Q64" i="19" s="1"/>
  <c r="S64" i="19" s="1"/>
  <c r="U64" i="19" s="1"/>
  <c r="AQ64" i="19" s="1"/>
  <c r="AU64" i="19" s="1"/>
  <c r="P128" i="26"/>
  <c r="Q128" i="26" s="1"/>
  <c r="S128" i="26" s="1"/>
  <c r="U128" i="26" s="1"/>
  <c r="AT128" i="26" s="1"/>
  <c r="O129" i="26"/>
  <c r="BA125" i="28"/>
  <c r="AX125" i="28"/>
  <c r="P111" i="21"/>
  <c r="Q111" i="21" s="1"/>
  <c r="S111" i="21" s="1"/>
  <c r="U111" i="21" s="1"/>
  <c r="AT111" i="21" s="1"/>
  <c r="AX111" i="21" s="1"/>
  <c r="O112" i="21"/>
  <c r="P140" i="29"/>
  <c r="Q140" i="29" s="1"/>
  <c r="S140" i="29" s="1"/>
  <c r="U140" i="29" s="1"/>
  <c r="AT140" i="29" s="1"/>
  <c r="AX140" i="29" s="1"/>
  <c r="P47" i="27"/>
  <c r="Q47" i="27" s="1"/>
  <c r="S47" i="27" s="1"/>
  <c r="U47" i="27" s="1"/>
  <c r="AQ47" i="27" s="1"/>
  <c r="AU47" i="27" s="1"/>
  <c r="O48" i="27"/>
  <c r="P126" i="2"/>
  <c r="Q126" i="2" s="1"/>
  <c r="S126" i="2" s="1"/>
  <c r="U126" i="2" s="1"/>
  <c r="AT126" i="2" s="1"/>
  <c r="P47" i="20"/>
  <c r="Q47" i="20" s="1"/>
  <c r="S47" i="20" s="1"/>
  <c r="U47" i="20" s="1"/>
  <c r="AQ47" i="20" s="1"/>
  <c r="AU47" i="20" s="1"/>
  <c r="P126" i="22"/>
  <c r="Q126" i="22" s="1"/>
  <c r="S126" i="22" s="1"/>
  <c r="U126" i="22" s="1"/>
  <c r="AT126" i="22" s="1"/>
  <c r="O127" i="22"/>
  <c r="P140" i="14"/>
  <c r="Q140" i="14" s="1"/>
  <c r="S140" i="14" s="1"/>
  <c r="U140" i="14" s="1"/>
  <c r="AT140" i="14" s="1"/>
  <c r="AX140" i="14" s="1"/>
  <c r="BA125" i="13"/>
  <c r="AX125" i="13"/>
  <c r="P77" i="17"/>
  <c r="Q77" i="17" s="1"/>
  <c r="S77" i="17" s="1"/>
  <c r="U77" i="17" s="1"/>
  <c r="AQ77" i="17" s="1"/>
  <c r="AU77" i="17" s="1"/>
  <c r="O78" i="17"/>
  <c r="N109" i="15"/>
  <c r="O109" i="15" s="1"/>
  <c r="P63" i="15"/>
  <c r="Q63" i="15" s="1"/>
  <c r="S63" i="15" s="1"/>
  <c r="U63" i="15" s="1"/>
  <c r="AQ63" i="15" s="1"/>
  <c r="AU63" i="15" s="1"/>
  <c r="N30" i="21"/>
  <c r="O30" i="21" s="1"/>
  <c r="P29" i="21"/>
  <c r="Q29" i="21" s="1"/>
  <c r="S29" i="21" s="1"/>
  <c r="U29" i="21" s="1"/>
  <c r="AQ29" i="21" s="1"/>
  <c r="AU29" i="21" s="1"/>
  <c r="O139" i="27"/>
  <c r="O140" i="22"/>
  <c r="O110" i="10"/>
  <c r="P47" i="21"/>
  <c r="Q47" i="21" s="1"/>
  <c r="S47" i="21" s="1"/>
  <c r="U47" i="21" s="1"/>
  <c r="AQ47" i="21" s="1"/>
  <c r="AU47" i="21" s="1"/>
  <c r="O48" i="21"/>
  <c r="AX127" i="26"/>
  <c r="BA127" i="26"/>
  <c r="P63" i="7"/>
  <c r="Q63" i="7" s="1"/>
  <c r="S63" i="7" s="1"/>
  <c r="U63" i="7" s="1"/>
  <c r="AQ63" i="7" s="1"/>
  <c r="AU63" i="7" s="1"/>
  <c r="O64" i="7"/>
  <c r="P48" i="16"/>
  <c r="Q48" i="16" s="1"/>
  <c r="S48" i="16" s="1"/>
  <c r="U48" i="16" s="1"/>
  <c r="AQ48" i="16" s="1"/>
  <c r="AU48" i="16" s="1"/>
  <c r="P62" i="21"/>
  <c r="Q62" i="21" s="1"/>
  <c r="S62" i="21" s="1"/>
  <c r="U62" i="21" s="1"/>
  <c r="AQ62" i="21" s="1"/>
  <c r="AU62" i="21" s="1"/>
  <c r="O64" i="30"/>
  <c r="P61" i="4"/>
  <c r="Q61" i="4" s="1"/>
  <c r="S61" i="4" s="1"/>
  <c r="U61" i="4" s="1"/>
  <c r="AQ61" i="4" s="1"/>
  <c r="AU61" i="4" s="1"/>
  <c r="P127" i="6"/>
  <c r="Q127" i="6" s="1"/>
  <c r="S127" i="6" s="1"/>
  <c r="U127" i="6" s="1"/>
  <c r="AT127" i="6" s="1"/>
  <c r="N93" i="18"/>
  <c r="BA125" i="2"/>
  <c r="AX125" i="2"/>
  <c r="N77" i="13"/>
  <c r="O77" i="13" s="1"/>
  <c r="P47" i="24"/>
  <c r="Q47" i="24" s="1"/>
  <c r="S47" i="24" s="1"/>
  <c r="U47" i="24" s="1"/>
  <c r="AQ47" i="24" s="1"/>
  <c r="AU47" i="24" s="1"/>
  <c r="P47" i="6"/>
  <c r="Q47" i="6" s="1"/>
  <c r="S47" i="6" s="1"/>
  <c r="U47" i="6" s="1"/>
  <c r="AQ47" i="6" s="1"/>
  <c r="AU47" i="6" s="1"/>
  <c r="O48" i="6"/>
  <c r="AX125" i="20"/>
  <c r="BA125" i="20"/>
  <c r="N140" i="3"/>
  <c r="P141" i="10"/>
  <c r="Q141" i="10" s="1"/>
  <c r="S141" i="10" s="1"/>
  <c r="U141" i="10" s="1"/>
  <c r="AT141" i="10" s="1"/>
  <c r="AX141" i="10" s="1"/>
  <c r="P46" i="9"/>
  <c r="Q46" i="9" s="1"/>
  <c r="S46" i="9" s="1"/>
  <c r="U46" i="9" s="1"/>
  <c r="AQ46" i="9" s="1"/>
  <c r="AU46" i="9" s="1"/>
  <c r="P141" i="31"/>
  <c r="Q141" i="31" s="1"/>
  <c r="S141" i="31" s="1"/>
  <c r="U141" i="31" s="1"/>
  <c r="AT141" i="31" s="1"/>
  <c r="AX141" i="31" s="1"/>
  <c r="P95" i="23"/>
  <c r="Q95" i="23" s="1"/>
  <c r="S95" i="23" s="1"/>
  <c r="U95" i="23" s="1"/>
  <c r="AJ95" i="23" s="1"/>
  <c r="AN95" i="23" s="1"/>
  <c r="P48" i="3"/>
  <c r="Q48" i="3" s="1"/>
  <c r="S48" i="3" s="1"/>
  <c r="U48" i="3" s="1"/>
  <c r="AQ48" i="3" s="1"/>
  <c r="AU48" i="3" s="1"/>
  <c r="O49" i="3"/>
  <c r="P31" i="26"/>
  <c r="Q31" i="26" s="1"/>
  <c r="S31" i="26" s="1"/>
  <c r="U31" i="26" s="1"/>
  <c r="AQ31" i="26" s="1"/>
  <c r="AU31" i="26" s="1"/>
  <c r="O32" i="26"/>
  <c r="P77" i="31"/>
  <c r="Q77" i="31" s="1"/>
  <c r="S77" i="31" s="1"/>
  <c r="U77" i="31" s="1"/>
  <c r="AQ77" i="31" s="1"/>
  <c r="AU77" i="31" s="1"/>
  <c r="O78" i="31"/>
  <c r="P61" i="8"/>
  <c r="Q61" i="8" s="1"/>
  <c r="S61" i="8" s="1"/>
  <c r="U61" i="8" s="1"/>
  <c r="AQ61" i="8" s="1"/>
  <c r="AU61" i="8" s="1"/>
  <c r="N140" i="22"/>
  <c r="P125" i="21"/>
  <c r="Q125" i="21" s="1"/>
  <c r="S125" i="21" s="1"/>
  <c r="U125" i="21" s="1"/>
  <c r="AT125" i="21" s="1"/>
  <c r="O126" i="21"/>
  <c r="P32" i="14"/>
  <c r="Q32" i="14" s="1"/>
  <c r="S32" i="14" s="1"/>
  <c r="U32" i="14" s="1"/>
  <c r="AQ32" i="14" s="1"/>
  <c r="AU32" i="14" s="1"/>
  <c r="O33" i="14"/>
  <c r="O94" i="27"/>
  <c r="O141" i="26"/>
  <c r="O112" i="14"/>
  <c r="N77" i="22"/>
  <c r="O77" i="22" s="1"/>
  <c r="AX126" i="6"/>
  <c r="BA126" i="6"/>
  <c r="O32" i="2"/>
  <c r="N140" i="4"/>
  <c r="O140" i="4" s="1"/>
  <c r="P47" i="2"/>
  <c r="Q47" i="2" s="1"/>
  <c r="S47" i="2" s="1"/>
  <c r="U47" i="2" s="1"/>
  <c r="AQ47" i="2" s="1"/>
  <c r="AU47" i="2" s="1"/>
  <c r="O48" i="2"/>
  <c r="P108" i="20"/>
  <c r="Q108" i="20" s="1"/>
  <c r="S108" i="20" s="1"/>
  <c r="U108" i="20" s="1"/>
  <c r="AT108" i="20" s="1"/>
  <c r="AX108" i="20" s="1"/>
  <c r="N109" i="20"/>
  <c r="P78" i="20"/>
  <c r="Q78" i="20" s="1"/>
  <c r="S78" i="20" s="1"/>
  <c r="U78" i="20" s="1"/>
  <c r="AQ78" i="20" s="1"/>
  <c r="AU78" i="20" s="1"/>
  <c r="BA124" i="33"/>
  <c r="AX124" i="33"/>
  <c r="P63" i="12"/>
  <c r="Q63" i="12" s="1"/>
  <c r="S63" i="12" s="1"/>
  <c r="U63" i="12" s="1"/>
  <c r="AQ63" i="12" s="1"/>
  <c r="AU63" i="12" s="1"/>
  <c r="O64" i="12"/>
  <c r="P78" i="26"/>
  <c r="Q78" i="26" s="1"/>
  <c r="S78" i="26" s="1"/>
  <c r="U78" i="26" s="1"/>
  <c r="AQ78" i="26" s="1"/>
  <c r="AU78" i="26" s="1"/>
  <c r="O79" i="26"/>
  <c r="P62" i="17"/>
  <c r="Q62" i="17" s="1"/>
  <c r="S62" i="17" s="1"/>
  <c r="U62" i="17" s="1"/>
  <c r="AQ62" i="17" s="1"/>
  <c r="AU62" i="17" s="1"/>
  <c r="P126" i="25"/>
  <c r="Q126" i="25" s="1"/>
  <c r="S126" i="25" s="1"/>
  <c r="U126" i="25" s="1"/>
  <c r="AT126" i="25" s="1"/>
  <c r="P48" i="22"/>
  <c r="Q48" i="22" s="1"/>
  <c r="S48" i="22" s="1"/>
  <c r="U48" i="22" s="1"/>
  <c r="AQ48" i="22" s="1"/>
  <c r="AU48" i="22" s="1"/>
  <c r="O49" i="22"/>
  <c r="P61" i="22"/>
  <c r="Q61" i="22" s="1"/>
  <c r="S61" i="22" s="1"/>
  <c r="U61" i="22" s="1"/>
  <c r="AQ61" i="22" s="1"/>
  <c r="AU61" i="22" s="1"/>
  <c r="P77" i="8"/>
  <c r="Q77" i="8" s="1"/>
  <c r="S77" i="8" s="1"/>
  <c r="U77" i="8" s="1"/>
  <c r="AQ77" i="8" s="1"/>
  <c r="AU77" i="8" s="1"/>
  <c r="P127" i="9"/>
  <c r="Q127" i="9" s="1"/>
  <c r="S127" i="9" s="1"/>
  <c r="U127" i="9" s="1"/>
  <c r="AT127" i="9" s="1"/>
  <c r="O128" i="9"/>
  <c r="P32" i="9"/>
  <c r="Q32" i="9" s="1"/>
  <c r="S32" i="9" s="1"/>
  <c r="U32" i="9" s="1"/>
  <c r="AQ32" i="9" s="1"/>
  <c r="AU32" i="9" s="1"/>
  <c r="P141" i="15"/>
  <c r="Q141" i="15" s="1"/>
  <c r="S141" i="15" s="1"/>
  <c r="U141" i="15" s="1"/>
  <c r="AT141" i="15" s="1"/>
  <c r="AX141" i="15" s="1"/>
  <c r="P141" i="13"/>
  <c r="Q141" i="13" s="1"/>
  <c r="S141" i="13" s="1"/>
  <c r="U141" i="13" s="1"/>
  <c r="AT141" i="13" s="1"/>
  <c r="AX141" i="13" s="1"/>
  <c r="P125" i="18"/>
  <c r="Q125" i="18" s="1"/>
  <c r="S125" i="18" s="1"/>
  <c r="U125" i="18" s="1"/>
  <c r="AT125" i="18" s="1"/>
  <c r="P94" i="4"/>
  <c r="Q94" i="4" s="1"/>
  <c r="S94" i="4" s="1"/>
  <c r="U94" i="4" s="1"/>
  <c r="AJ94" i="4" s="1"/>
  <c r="AN94" i="4" s="1"/>
  <c r="P30" i="16"/>
  <c r="Q30" i="16" s="1"/>
  <c r="S30" i="16" s="1"/>
  <c r="U30" i="16" s="1"/>
  <c r="AQ30" i="16" s="1"/>
  <c r="AU30" i="16" s="1"/>
  <c r="P30" i="24"/>
  <c r="Q30" i="24" s="1"/>
  <c r="S30" i="24" s="1"/>
  <c r="U30" i="24" s="1"/>
  <c r="AQ30" i="24" s="1"/>
  <c r="AU30" i="24" s="1"/>
  <c r="O31" i="24"/>
  <c r="P95" i="12"/>
  <c r="Q95" i="12" s="1"/>
  <c r="S95" i="12" s="1"/>
  <c r="U95" i="12" s="1"/>
  <c r="AJ95" i="12" s="1"/>
  <c r="AN95" i="12" s="1"/>
  <c r="P109" i="7"/>
  <c r="Q109" i="7" s="1"/>
  <c r="S109" i="7" s="1"/>
  <c r="U109" i="7" s="1"/>
  <c r="AT109" i="7" s="1"/>
  <c r="AX109" i="7" s="1"/>
  <c r="P95" i="28"/>
  <c r="Q95" i="28" s="1"/>
  <c r="S95" i="28" s="1"/>
  <c r="U95" i="28" s="1"/>
  <c r="AJ95" i="28" s="1"/>
  <c r="AN95" i="28" s="1"/>
  <c r="P140" i="33"/>
  <c r="Q140" i="33" s="1"/>
  <c r="S140" i="33" s="1"/>
  <c r="U140" i="33" s="1"/>
  <c r="AT140" i="33" s="1"/>
  <c r="AX140" i="33" s="1"/>
  <c r="AX126" i="9"/>
  <c r="BA126" i="9"/>
  <c r="P92" i="16"/>
  <c r="Q92" i="16" s="1"/>
  <c r="S92" i="16" s="1"/>
  <c r="U92" i="16" s="1"/>
  <c r="AJ92" i="16" s="1"/>
  <c r="AN92" i="16" s="1"/>
  <c r="P31" i="10"/>
  <c r="Q31" i="10" s="1"/>
  <c r="S31" i="10" s="1"/>
  <c r="U31" i="10" s="1"/>
  <c r="AQ31" i="10" s="1"/>
  <c r="AU31" i="10" s="1"/>
  <c r="O32" i="10"/>
  <c r="N93" i="21"/>
  <c r="O93" i="21" s="1"/>
  <c r="P124" i="14"/>
  <c r="Q124" i="14" s="1"/>
  <c r="S124" i="14" s="1"/>
  <c r="U124" i="14" s="1"/>
  <c r="AT124" i="14" s="1"/>
  <c r="N77" i="2"/>
  <c r="O77" i="2" s="1"/>
  <c r="P65" i="9"/>
  <c r="Q65" i="9" s="1"/>
  <c r="S65" i="9" s="1"/>
  <c r="U65" i="9" s="1"/>
  <c r="AQ65" i="9" s="1"/>
  <c r="AU65" i="9" s="1"/>
  <c r="O66" i="9"/>
  <c r="P48" i="11"/>
  <c r="Q48" i="11" s="1"/>
  <c r="S48" i="11" s="1"/>
  <c r="U48" i="11" s="1"/>
  <c r="AQ48" i="11" s="1"/>
  <c r="AU48" i="11" s="1"/>
  <c r="P63" i="29"/>
  <c r="Q63" i="29" s="1"/>
  <c r="S63" i="29" s="1"/>
  <c r="U63" i="29" s="1"/>
  <c r="AQ63" i="29" s="1"/>
  <c r="AU63" i="29" s="1"/>
  <c r="P110" i="31"/>
  <c r="Q110" i="31" s="1"/>
  <c r="S110" i="31" s="1"/>
  <c r="U110" i="31" s="1"/>
  <c r="AT110" i="31" s="1"/>
  <c r="AX110" i="31" s="1"/>
  <c r="O111" i="31"/>
  <c r="P31" i="15"/>
  <c r="Q31" i="15" s="1"/>
  <c r="S31" i="15" s="1"/>
  <c r="U31" i="15" s="1"/>
  <c r="AQ31" i="15" s="1"/>
  <c r="AU31" i="15" s="1"/>
  <c r="O32" i="15"/>
  <c r="P29" i="19"/>
  <c r="Q29" i="19" s="1"/>
  <c r="S29" i="19" s="1"/>
  <c r="U29" i="19" s="1"/>
  <c r="AQ29" i="19" s="1"/>
  <c r="AU29" i="19" s="1"/>
  <c r="N30" i="19"/>
  <c r="O30" i="19" s="1"/>
  <c r="P93" i="3"/>
  <c r="Q93" i="3" s="1"/>
  <c r="S93" i="3" s="1"/>
  <c r="U93" i="3" s="1"/>
  <c r="AJ93" i="3" s="1"/>
  <c r="AN93" i="3" s="1"/>
  <c r="P46" i="17"/>
  <c r="Q46" i="17" s="1"/>
  <c r="S46" i="17" s="1"/>
  <c r="U46" i="17" s="1"/>
  <c r="AQ46" i="17" s="1"/>
  <c r="AU46" i="17" s="1"/>
  <c r="P77" i="19"/>
  <c r="Q77" i="19" s="1"/>
  <c r="S77" i="19" s="1"/>
  <c r="U77" i="19" s="1"/>
  <c r="AQ77" i="19" s="1"/>
  <c r="AU77" i="19" s="1"/>
  <c r="O78" i="19"/>
  <c r="N140" i="11"/>
  <c r="O140" i="11" s="1"/>
  <c r="BA124" i="1"/>
  <c r="AX124" i="1"/>
  <c r="N77" i="16"/>
  <c r="O77" i="16" s="1"/>
  <c r="N30" i="29"/>
  <c r="O30" i="29" s="1"/>
  <c r="P62" i="25"/>
  <c r="Q62" i="25" s="1"/>
  <c r="S62" i="25" s="1"/>
  <c r="U62" i="25" s="1"/>
  <c r="AQ62" i="25" s="1"/>
  <c r="AU62" i="25" s="1"/>
  <c r="N93" i="33"/>
  <c r="O93" i="33" s="1"/>
  <c r="P94" i="30"/>
  <c r="Q94" i="30" s="1"/>
  <c r="S94" i="30" s="1"/>
  <c r="U94" i="30" s="1"/>
  <c r="AJ94" i="30" s="1"/>
  <c r="AN94" i="30" s="1"/>
  <c r="O95" i="30"/>
  <c r="P127" i="31"/>
  <c r="Q127" i="31" s="1"/>
  <c r="S127" i="31" s="1"/>
  <c r="U127" i="31" s="1"/>
  <c r="AT127" i="31" s="1"/>
  <c r="O128" i="31"/>
  <c r="N93" i="1"/>
  <c r="P92" i="1"/>
  <c r="Q92" i="1" s="1"/>
  <c r="S92" i="1" s="1"/>
  <c r="U92" i="1" s="1"/>
  <c r="AJ92" i="1" s="1"/>
  <c r="AN92" i="1" s="1"/>
  <c r="O93" i="1"/>
  <c r="P63" i="14"/>
  <c r="Q63" i="14" s="1"/>
  <c r="S63" i="14" s="1"/>
  <c r="U63" i="14" s="1"/>
  <c r="AQ63" i="14" s="1"/>
  <c r="AU63" i="14" s="1"/>
  <c r="O64" i="14"/>
  <c r="P78" i="27"/>
  <c r="Q78" i="27" s="1"/>
  <c r="S78" i="27" s="1"/>
  <c r="U78" i="27" s="1"/>
  <c r="AQ78" i="27" s="1"/>
  <c r="AU78" i="27" s="1"/>
  <c r="O79" i="27"/>
  <c r="N30" i="7"/>
  <c r="O30" i="7" s="1"/>
  <c r="P29" i="7"/>
  <c r="Q29" i="7" s="1"/>
  <c r="S29" i="7" s="1"/>
  <c r="U29" i="7" s="1"/>
  <c r="AQ29" i="7" s="1"/>
  <c r="AU29" i="7" s="1"/>
  <c r="P108" i="13"/>
  <c r="Q108" i="13" s="1"/>
  <c r="S108" i="13" s="1"/>
  <c r="U108" i="13" s="1"/>
  <c r="AT108" i="13" s="1"/>
  <c r="AX108" i="13" s="1"/>
  <c r="P93" i="20"/>
  <c r="Q93" i="20" s="1"/>
  <c r="S93" i="20" s="1"/>
  <c r="U93" i="20" s="1"/>
  <c r="AJ93" i="20" s="1"/>
  <c r="AN93" i="20" s="1"/>
  <c r="P30" i="5"/>
  <c r="Q30" i="5" s="1"/>
  <c r="S30" i="5" s="1"/>
  <c r="U30" i="5" s="1"/>
  <c r="AQ30" i="5" s="1"/>
  <c r="AU30" i="5" s="1"/>
  <c r="P125" i="10"/>
  <c r="Q125" i="10" s="1"/>
  <c r="S125" i="10" s="1"/>
  <c r="U125" i="10" s="1"/>
  <c r="AT125" i="10" s="1"/>
  <c r="O126" i="10"/>
  <c r="P111" i="5"/>
  <c r="Q111" i="5" s="1"/>
  <c r="S111" i="5" s="1"/>
  <c r="U111" i="5" s="1"/>
  <c r="AT111" i="5" s="1"/>
  <c r="AX111" i="5" s="1"/>
  <c r="O112" i="5"/>
  <c r="P47" i="13"/>
  <c r="Q47" i="13" s="1"/>
  <c r="S47" i="13" s="1"/>
  <c r="U47" i="13" s="1"/>
  <c r="AQ47" i="13" s="1"/>
  <c r="AU47" i="13" s="1"/>
  <c r="O48" i="13"/>
  <c r="P31" i="1"/>
  <c r="Q31" i="1" s="1"/>
  <c r="S31" i="1" s="1"/>
  <c r="U31" i="1" s="1"/>
  <c r="AQ31" i="1" s="1"/>
  <c r="AU31" i="1" s="1"/>
  <c r="N46" i="4"/>
  <c r="P126" i="24"/>
  <c r="Q126" i="24" s="1"/>
  <c r="S126" i="24" s="1"/>
  <c r="U126" i="24" s="1"/>
  <c r="AT126" i="24" s="1"/>
  <c r="O127" i="24"/>
  <c r="P79" i="3"/>
  <c r="Q79" i="3" s="1"/>
  <c r="S79" i="3" s="1"/>
  <c r="U79" i="3" s="1"/>
  <c r="AQ79" i="3" s="1"/>
  <c r="AU79" i="3" s="1"/>
  <c r="O80" i="3"/>
  <c r="P46" i="12"/>
  <c r="Q46" i="12" s="1"/>
  <c r="S46" i="12" s="1"/>
  <c r="U46" i="12" s="1"/>
  <c r="AQ46" i="12" s="1"/>
  <c r="AU46" i="12" s="1"/>
  <c r="O47" i="12"/>
  <c r="P110" i="29"/>
  <c r="Q110" i="29" s="1"/>
  <c r="S110" i="29" s="1"/>
  <c r="U110" i="29" s="1"/>
  <c r="AT110" i="29" s="1"/>
  <c r="AX110" i="29" s="1"/>
  <c r="O111" i="29"/>
  <c r="AX125" i="25"/>
  <c r="BA125" i="25"/>
  <c r="N30" i="3"/>
  <c r="P29" i="3"/>
  <c r="Q29" i="3" s="1"/>
  <c r="S29" i="3" s="1"/>
  <c r="U29" i="3" s="1"/>
  <c r="AQ29" i="3" s="1"/>
  <c r="AU29" i="3" s="1"/>
  <c r="O30" i="3"/>
  <c r="P108" i="12"/>
  <c r="Q108" i="12" s="1"/>
  <c r="S108" i="12" s="1"/>
  <c r="U108" i="12" s="1"/>
  <c r="AT108" i="12" s="1"/>
  <c r="AX108" i="12" s="1"/>
  <c r="N109" i="12"/>
  <c r="O109" i="12" s="1"/>
  <c r="O30" i="18"/>
  <c r="P94" i="17"/>
  <c r="Q94" i="17" s="1"/>
  <c r="S94" i="17" s="1"/>
  <c r="U94" i="17" s="1"/>
  <c r="AJ94" i="17" s="1"/>
  <c r="AN94" i="17" s="1"/>
  <c r="O95" i="17"/>
  <c r="N30" i="23"/>
  <c r="O30" i="23" s="1"/>
  <c r="O45" i="14"/>
  <c r="N125" i="1"/>
  <c r="O125" i="1" s="1"/>
  <c r="O49" i="15"/>
  <c r="O45" i="25"/>
  <c r="P93" i="31"/>
  <c r="Q93" i="31" s="1"/>
  <c r="S93" i="31" s="1"/>
  <c r="U93" i="31" s="1"/>
  <c r="AJ93" i="31" s="1"/>
  <c r="AN93" i="31" s="1"/>
  <c r="O94" i="31"/>
  <c r="O80" i="7"/>
  <c r="BA126" i="31"/>
  <c r="AX126" i="31"/>
  <c r="O46" i="4"/>
  <c r="O76" i="18"/>
  <c r="P140" i="1"/>
  <c r="Q140" i="1" s="1"/>
  <c r="S140" i="1" s="1"/>
  <c r="U140" i="1" s="1"/>
  <c r="AT140" i="1" s="1"/>
  <c r="AX140" i="1" s="1"/>
  <c r="O141" i="1"/>
  <c r="P45" i="33"/>
  <c r="Q45" i="33" s="1"/>
  <c r="S45" i="33" s="1"/>
  <c r="U45" i="33" s="1"/>
  <c r="AQ45" i="33" s="1"/>
  <c r="AU45" i="33" s="1"/>
  <c r="O140" i="3"/>
  <c r="O111" i="3"/>
  <c r="O126" i="20"/>
  <c r="O141" i="6"/>
  <c r="O94" i="26"/>
  <c r="P79" i="34" l="1"/>
  <c r="Q79" i="34" s="1"/>
  <c r="S79" i="34" s="1"/>
  <c r="U79" i="34" s="1"/>
  <c r="AQ79" i="34" s="1"/>
  <c r="AU79" i="34" s="1"/>
  <c r="O80" i="34"/>
  <c r="P94" i="34"/>
  <c r="Q94" i="34" s="1"/>
  <c r="S94" i="34" s="1"/>
  <c r="U94" i="34" s="1"/>
  <c r="AJ94" i="34" s="1"/>
  <c r="AN94" i="34" s="1"/>
  <c r="O95" i="34"/>
  <c r="P33" i="34"/>
  <c r="Q33" i="34" s="1"/>
  <c r="S33" i="34" s="1"/>
  <c r="U33" i="34" s="1"/>
  <c r="AQ33" i="34" s="1"/>
  <c r="AU33" i="34" s="1"/>
  <c r="O34" i="34"/>
  <c r="P48" i="34"/>
  <c r="Q48" i="34" s="1"/>
  <c r="S48" i="34" s="1"/>
  <c r="U48" i="34" s="1"/>
  <c r="AQ48" i="34" s="1"/>
  <c r="AU48" i="34" s="1"/>
  <c r="O49" i="34"/>
  <c r="N140" i="34"/>
  <c r="O140" i="34" s="1"/>
  <c r="O111" i="34"/>
  <c r="O63" i="34"/>
  <c r="N125" i="34"/>
  <c r="P124" i="34"/>
  <c r="Q124" i="34" s="1"/>
  <c r="S124" i="34" s="1"/>
  <c r="U124" i="34" s="1"/>
  <c r="AT124" i="34" s="1"/>
  <c r="O125" i="34"/>
  <c r="P125" i="4"/>
  <c r="Q125" i="4" s="1"/>
  <c r="S125" i="4" s="1"/>
  <c r="U125" i="4" s="1"/>
  <c r="AT125" i="4" s="1"/>
  <c r="O126" i="4"/>
  <c r="P93" i="21"/>
  <c r="Q93" i="21" s="1"/>
  <c r="S93" i="21" s="1"/>
  <c r="U93" i="21" s="1"/>
  <c r="AJ93" i="21" s="1"/>
  <c r="AN93" i="21" s="1"/>
  <c r="O94" i="21"/>
  <c r="P140" i="30"/>
  <c r="Q140" i="30" s="1"/>
  <c r="S140" i="30" s="1"/>
  <c r="U140" i="30" s="1"/>
  <c r="AT140" i="30" s="1"/>
  <c r="AX140" i="30" s="1"/>
  <c r="O141" i="30"/>
  <c r="P109" i="27"/>
  <c r="Q109" i="27" s="1"/>
  <c r="S109" i="27" s="1"/>
  <c r="U109" i="27" s="1"/>
  <c r="AT109" i="27" s="1"/>
  <c r="AX109" i="27" s="1"/>
  <c r="O110" i="27"/>
  <c r="P109" i="12"/>
  <c r="Q109" i="12" s="1"/>
  <c r="S109" i="12" s="1"/>
  <c r="U109" i="12" s="1"/>
  <c r="AT109" i="12" s="1"/>
  <c r="AX109" i="12" s="1"/>
  <c r="P77" i="13"/>
  <c r="Q77" i="13" s="1"/>
  <c r="S77" i="13" s="1"/>
  <c r="U77" i="13" s="1"/>
  <c r="AQ77" i="13" s="1"/>
  <c r="AU77" i="13" s="1"/>
  <c r="O78" i="13"/>
  <c r="P125" i="33"/>
  <c r="Q125" i="33" s="1"/>
  <c r="S125" i="33" s="1"/>
  <c r="U125" i="33" s="1"/>
  <c r="AT125" i="33" s="1"/>
  <c r="O126" i="33"/>
  <c r="P93" i="15"/>
  <c r="Q93" i="15" s="1"/>
  <c r="S93" i="15" s="1"/>
  <c r="U93" i="15" s="1"/>
  <c r="AJ93" i="15" s="1"/>
  <c r="AN93" i="15" s="1"/>
  <c r="P30" i="19"/>
  <c r="Q30" i="19" s="1"/>
  <c r="S30" i="19" s="1"/>
  <c r="U30" i="19" s="1"/>
  <c r="AQ30" i="19" s="1"/>
  <c r="AU30" i="19" s="1"/>
  <c r="P30" i="21"/>
  <c r="Q30" i="21" s="1"/>
  <c r="S30" i="21" s="1"/>
  <c r="U30" i="21" s="1"/>
  <c r="AQ30" i="21" s="1"/>
  <c r="AU30" i="21" s="1"/>
  <c r="P140" i="28"/>
  <c r="Q140" i="28" s="1"/>
  <c r="S140" i="28" s="1"/>
  <c r="U140" i="28" s="1"/>
  <c r="AT140" i="28" s="1"/>
  <c r="AX140" i="28" s="1"/>
  <c r="P77" i="25"/>
  <c r="Q77" i="25" s="1"/>
  <c r="S77" i="25" s="1"/>
  <c r="U77" i="25" s="1"/>
  <c r="AQ77" i="25" s="1"/>
  <c r="AU77" i="25" s="1"/>
  <c r="P62" i="2"/>
  <c r="Q62" i="2" s="1"/>
  <c r="S62" i="2" s="1"/>
  <c r="U62" i="2" s="1"/>
  <c r="AQ62" i="2" s="1"/>
  <c r="AU62" i="2" s="1"/>
  <c r="P109" i="15"/>
  <c r="Q109" i="15" s="1"/>
  <c r="S109" i="15" s="1"/>
  <c r="U109" i="15" s="1"/>
  <c r="AT109" i="15" s="1"/>
  <c r="AX109" i="15" s="1"/>
  <c r="P77" i="30"/>
  <c r="Q77" i="30" s="1"/>
  <c r="S77" i="30" s="1"/>
  <c r="U77" i="30" s="1"/>
  <c r="AQ77" i="30" s="1"/>
  <c r="AU77" i="30" s="1"/>
  <c r="P30" i="7"/>
  <c r="Q30" i="7" s="1"/>
  <c r="S30" i="7" s="1"/>
  <c r="U30" i="7" s="1"/>
  <c r="AQ30" i="7" s="1"/>
  <c r="AU30" i="7" s="1"/>
  <c r="P93" i="18"/>
  <c r="Q93" i="18" s="1"/>
  <c r="S93" i="18" s="1"/>
  <c r="U93" i="18" s="1"/>
  <c r="AJ93" i="18" s="1"/>
  <c r="AN93" i="18" s="1"/>
  <c r="P95" i="30"/>
  <c r="Q95" i="30" s="1"/>
  <c r="S95" i="30" s="1"/>
  <c r="U95" i="30" s="1"/>
  <c r="AJ95" i="30" s="1"/>
  <c r="AN95" i="30" s="1"/>
  <c r="P77" i="2"/>
  <c r="Q77" i="2" s="1"/>
  <c r="S77" i="2" s="1"/>
  <c r="U77" i="2" s="1"/>
  <c r="AQ77" i="2" s="1"/>
  <c r="AU77" i="2" s="1"/>
  <c r="BA125" i="18"/>
  <c r="AX125" i="18"/>
  <c r="P49" i="22"/>
  <c r="Q49" i="22" s="1"/>
  <c r="S49" i="22" s="1"/>
  <c r="U49" i="22" s="1"/>
  <c r="AQ49" i="22" s="1"/>
  <c r="AU49" i="22" s="1"/>
  <c r="P126" i="21"/>
  <c r="Q126" i="21" s="1"/>
  <c r="S126" i="21" s="1"/>
  <c r="U126" i="21" s="1"/>
  <c r="AT126" i="21" s="1"/>
  <c r="P78" i="17"/>
  <c r="Q78" i="17" s="1"/>
  <c r="S78" i="17" s="1"/>
  <c r="U78" i="17" s="1"/>
  <c r="AQ78" i="17" s="1"/>
  <c r="AU78" i="17" s="1"/>
  <c r="O79" i="17"/>
  <c r="P48" i="27"/>
  <c r="Q48" i="27" s="1"/>
  <c r="S48" i="27" s="1"/>
  <c r="U48" i="27" s="1"/>
  <c r="AQ48" i="27" s="1"/>
  <c r="AU48" i="27" s="1"/>
  <c r="O49" i="27"/>
  <c r="P141" i="19"/>
  <c r="Q141" i="19" s="1"/>
  <c r="S141" i="19" s="1"/>
  <c r="U141" i="19" s="1"/>
  <c r="AT141" i="19" s="1"/>
  <c r="AX141" i="19" s="1"/>
  <c r="O142" i="19"/>
  <c r="P142" i="2"/>
  <c r="Q142" i="2" s="1"/>
  <c r="S142" i="2" s="1"/>
  <c r="U142" i="2" s="1"/>
  <c r="AT142" i="2" s="1"/>
  <c r="AX142" i="2" s="1"/>
  <c r="O143" i="2"/>
  <c r="AX125" i="16"/>
  <c r="BA125" i="16"/>
  <c r="P125" i="11"/>
  <c r="Q125" i="11" s="1"/>
  <c r="S125" i="11" s="1"/>
  <c r="U125" i="11" s="1"/>
  <c r="AT125" i="11" s="1"/>
  <c r="O126" i="11"/>
  <c r="P93" i="11"/>
  <c r="Q93" i="11" s="1"/>
  <c r="S93" i="11" s="1"/>
  <c r="U93" i="11" s="1"/>
  <c r="AJ93" i="11" s="1"/>
  <c r="AN93" i="11" s="1"/>
  <c r="O94" i="11"/>
  <c r="P47" i="23"/>
  <c r="Q47" i="23" s="1"/>
  <c r="S47" i="23" s="1"/>
  <c r="U47" i="23" s="1"/>
  <c r="AQ47" i="23" s="1"/>
  <c r="AU47" i="23" s="1"/>
  <c r="O48" i="23"/>
  <c r="AX124" i="3"/>
  <c r="BA124" i="3"/>
  <c r="P64" i="26"/>
  <c r="Q64" i="26" s="1"/>
  <c r="S64" i="26" s="1"/>
  <c r="U64" i="26" s="1"/>
  <c r="AQ64" i="26" s="1"/>
  <c r="AU64" i="26" s="1"/>
  <c r="O65" i="26"/>
  <c r="P125" i="29"/>
  <c r="Q125" i="29" s="1"/>
  <c r="S125" i="29" s="1"/>
  <c r="U125" i="29" s="1"/>
  <c r="AT125" i="29" s="1"/>
  <c r="O126" i="29"/>
  <c r="P110" i="2"/>
  <c r="Q110" i="2" s="1"/>
  <c r="S110" i="2" s="1"/>
  <c r="U110" i="2" s="1"/>
  <c r="AT110" i="2" s="1"/>
  <c r="AX110" i="2" s="1"/>
  <c r="O111" i="2"/>
  <c r="P64" i="31"/>
  <c r="Q64" i="31" s="1"/>
  <c r="S64" i="31" s="1"/>
  <c r="U64" i="31" s="1"/>
  <c r="AQ64" i="31" s="1"/>
  <c r="AU64" i="31" s="1"/>
  <c r="O65" i="31"/>
  <c r="P79" i="27"/>
  <c r="Q79" i="27" s="1"/>
  <c r="S79" i="27" s="1"/>
  <c r="U79" i="27" s="1"/>
  <c r="AQ79" i="27" s="1"/>
  <c r="AU79" i="27" s="1"/>
  <c r="O80" i="27"/>
  <c r="O96" i="28"/>
  <c r="O142" i="13"/>
  <c r="BA125" i="21"/>
  <c r="AX125" i="21"/>
  <c r="O47" i="9"/>
  <c r="N46" i="29"/>
  <c r="O127" i="27"/>
  <c r="P79" i="21"/>
  <c r="Q79" i="21" s="1"/>
  <c r="S79" i="21" s="1"/>
  <c r="U79" i="21" s="1"/>
  <c r="AQ79" i="21" s="1"/>
  <c r="AU79" i="21" s="1"/>
  <c r="O80" i="21"/>
  <c r="O142" i="17"/>
  <c r="P140" i="24"/>
  <c r="Q140" i="24" s="1"/>
  <c r="S140" i="24" s="1"/>
  <c r="U140" i="24" s="1"/>
  <c r="AT140" i="24" s="1"/>
  <c r="AX140" i="24" s="1"/>
  <c r="O143" i="25"/>
  <c r="O79" i="10"/>
  <c r="O33" i="33"/>
  <c r="N125" i="3"/>
  <c r="P78" i="1"/>
  <c r="Q78" i="1" s="1"/>
  <c r="S78" i="1" s="1"/>
  <c r="U78" i="1" s="1"/>
  <c r="AQ78" i="1" s="1"/>
  <c r="AU78" i="1" s="1"/>
  <c r="O94" i="5"/>
  <c r="P141" i="20"/>
  <c r="Q141" i="20" s="1"/>
  <c r="S141" i="20" s="1"/>
  <c r="U141" i="20" s="1"/>
  <c r="AT141" i="20" s="1"/>
  <c r="AX141" i="20" s="1"/>
  <c r="O142" i="20"/>
  <c r="P94" i="26"/>
  <c r="Q94" i="26" s="1"/>
  <c r="S94" i="26" s="1"/>
  <c r="U94" i="26" s="1"/>
  <c r="AJ94" i="26" s="1"/>
  <c r="AN94" i="26" s="1"/>
  <c r="O95" i="26"/>
  <c r="P32" i="13"/>
  <c r="Q32" i="13" s="1"/>
  <c r="S32" i="13" s="1"/>
  <c r="U32" i="13" s="1"/>
  <c r="AQ32" i="13" s="1"/>
  <c r="AU32" i="13" s="1"/>
  <c r="O33" i="13"/>
  <c r="P30" i="3"/>
  <c r="Q30" i="3" s="1"/>
  <c r="S30" i="3" s="1"/>
  <c r="U30" i="3" s="1"/>
  <c r="AQ30" i="3" s="1"/>
  <c r="AU30" i="3" s="1"/>
  <c r="O31" i="3"/>
  <c r="P127" i="24"/>
  <c r="Q127" i="24" s="1"/>
  <c r="S127" i="24" s="1"/>
  <c r="U127" i="24" s="1"/>
  <c r="AT127" i="24" s="1"/>
  <c r="O128" i="24"/>
  <c r="AX124" i="14"/>
  <c r="BA124" i="14"/>
  <c r="P48" i="2"/>
  <c r="Q48" i="2" s="1"/>
  <c r="S48" i="2" s="1"/>
  <c r="U48" i="2" s="1"/>
  <c r="AQ48" i="2" s="1"/>
  <c r="AU48" i="2" s="1"/>
  <c r="O49" i="2"/>
  <c r="P48" i="21"/>
  <c r="Q48" i="21" s="1"/>
  <c r="S48" i="21" s="1"/>
  <c r="U48" i="21" s="1"/>
  <c r="AQ48" i="21" s="1"/>
  <c r="AU48" i="21" s="1"/>
  <c r="O49" i="21"/>
  <c r="P47" i="1"/>
  <c r="Q47" i="1" s="1"/>
  <c r="S47" i="1" s="1"/>
  <c r="U47" i="1" s="1"/>
  <c r="AQ47" i="1" s="1"/>
  <c r="AU47" i="1" s="1"/>
  <c r="O48" i="1"/>
  <c r="BA126" i="27"/>
  <c r="AX126" i="27"/>
  <c r="P126" i="28"/>
  <c r="Q126" i="28" s="1"/>
  <c r="S126" i="28" s="1"/>
  <c r="U126" i="28" s="1"/>
  <c r="AT126" i="28" s="1"/>
  <c r="P96" i="29"/>
  <c r="Q96" i="29" s="1"/>
  <c r="S96" i="29" s="1"/>
  <c r="U96" i="29" s="1"/>
  <c r="AJ96" i="29" s="1"/>
  <c r="AN96" i="29" s="1"/>
  <c r="O97" i="29"/>
  <c r="P33" i="6"/>
  <c r="Q33" i="6" s="1"/>
  <c r="S33" i="6" s="1"/>
  <c r="U33" i="6" s="1"/>
  <c r="AQ33" i="6" s="1"/>
  <c r="AU33" i="6" s="1"/>
  <c r="N62" i="3"/>
  <c r="P61" i="3"/>
  <c r="Q61" i="3" s="1"/>
  <c r="S61" i="3" s="1"/>
  <c r="U61" i="3" s="1"/>
  <c r="AQ61" i="3" s="1"/>
  <c r="AU61" i="3" s="1"/>
  <c r="O62" i="3"/>
  <c r="P110" i="30"/>
  <c r="Q110" i="30" s="1"/>
  <c r="S110" i="30" s="1"/>
  <c r="U110" i="30" s="1"/>
  <c r="AT110" i="30" s="1"/>
  <c r="AX110" i="30" s="1"/>
  <c r="O111" i="30"/>
  <c r="P77" i="16"/>
  <c r="Q77" i="16" s="1"/>
  <c r="S77" i="16" s="1"/>
  <c r="U77" i="16" s="1"/>
  <c r="AQ77" i="16" s="1"/>
  <c r="AU77" i="16" s="1"/>
  <c r="O78" i="16"/>
  <c r="P79" i="26"/>
  <c r="Q79" i="26" s="1"/>
  <c r="S79" i="26" s="1"/>
  <c r="U79" i="26" s="1"/>
  <c r="AQ79" i="26" s="1"/>
  <c r="AU79" i="26" s="1"/>
  <c r="O80" i="26"/>
  <c r="P95" i="17"/>
  <c r="Q95" i="17" s="1"/>
  <c r="S95" i="17" s="1"/>
  <c r="U95" i="17" s="1"/>
  <c r="AJ95" i="17" s="1"/>
  <c r="AN95" i="17" s="1"/>
  <c r="N77" i="18"/>
  <c r="P76" i="18"/>
  <c r="Q76" i="18" s="1"/>
  <c r="S76" i="18" s="1"/>
  <c r="U76" i="18" s="1"/>
  <c r="AQ76" i="18" s="1"/>
  <c r="AU76" i="18" s="1"/>
  <c r="AX126" i="24"/>
  <c r="BA126" i="24"/>
  <c r="N109" i="13"/>
  <c r="O109" i="13" s="1"/>
  <c r="O63" i="25"/>
  <c r="N125" i="14"/>
  <c r="O125" i="14" s="1"/>
  <c r="O110" i="7"/>
  <c r="O142" i="15"/>
  <c r="O127" i="25"/>
  <c r="O142" i="10"/>
  <c r="O128" i="6"/>
  <c r="O141" i="29"/>
  <c r="O48" i="10"/>
  <c r="P31" i="28"/>
  <c r="Q31" i="28" s="1"/>
  <c r="S31" i="28" s="1"/>
  <c r="U31" i="28" s="1"/>
  <c r="AQ31" i="28" s="1"/>
  <c r="AU31" i="28" s="1"/>
  <c r="P125" i="8"/>
  <c r="Q125" i="8" s="1"/>
  <c r="S125" i="8" s="1"/>
  <c r="U125" i="8" s="1"/>
  <c r="AT125" i="8" s="1"/>
  <c r="O126" i="8"/>
  <c r="P111" i="11"/>
  <c r="Q111" i="11" s="1"/>
  <c r="S111" i="11" s="1"/>
  <c r="U111" i="11" s="1"/>
  <c r="AT111" i="11" s="1"/>
  <c r="AX111" i="11" s="1"/>
  <c r="O112" i="11"/>
  <c r="O96" i="7"/>
  <c r="O78" i="11"/>
  <c r="P110" i="25"/>
  <c r="Q110" i="25" s="1"/>
  <c r="S110" i="25" s="1"/>
  <c r="U110" i="25" s="1"/>
  <c r="AT110" i="25" s="1"/>
  <c r="AX110" i="25" s="1"/>
  <c r="P141" i="5"/>
  <c r="Q141" i="5" s="1"/>
  <c r="S141" i="5" s="1"/>
  <c r="U141" i="5" s="1"/>
  <c r="AT141" i="5" s="1"/>
  <c r="AX141" i="5" s="1"/>
  <c r="O142" i="5"/>
  <c r="P141" i="1"/>
  <c r="Q141" i="1" s="1"/>
  <c r="S141" i="1" s="1"/>
  <c r="U141" i="1" s="1"/>
  <c r="AT141" i="1" s="1"/>
  <c r="AX141" i="1" s="1"/>
  <c r="O142" i="1"/>
  <c r="P80" i="3"/>
  <c r="Q80" i="3" s="1"/>
  <c r="S80" i="3" s="1"/>
  <c r="U80" i="3" s="1"/>
  <c r="AQ80" i="3" s="1"/>
  <c r="AU80" i="3" s="1"/>
  <c r="P30" i="18"/>
  <c r="Q30" i="18" s="1"/>
  <c r="S30" i="18" s="1"/>
  <c r="U30" i="18" s="1"/>
  <c r="AQ30" i="18" s="1"/>
  <c r="AU30" i="18" s="1"/>
  <c r="P93" i="33"/>
  <c r="Q93" i="33" s="1"/>
  <c r="S93" i="33" s="1"/>
  <c r="U93" i="33" s="1"/>
  <c r="AJ93" i="33" s="1"/>
  <c r="AN93" i="33" s="1"/>
  <c r="O94" i="33"/>
  <c r="P46" i="4"/>
  <c r="Q46" i="4" s="1"/>
  <c r="S46" i="4" s="1"/>
  <c r="U46" i="4" s="1"/>
  <c r="AQ46" i="4" s="1"/>
  <c r="AU46" i="4" s="1"/>
  <c r="O47" i="4"/>
  <c r="AX126" i="25"/>
  <c r="BA126" i="25"/>
  <c r="P140" i="4"/>
  <c r="Q140" i="4" s="1"/>
  <c r="S140" i="4" s="1"/>
  <c r="U140" i="4" s="1"/>
  <c r="AT140" i="4" s="1"/>
  <c r="AX140" i="4" s="1"/>
  <c r="BA127" i="6"/>
  <c r="AX127" i="6"/>
  <c r="P32" i="30"/>
  <c r="Q32" i="30" s="1"/>
  <c r="S32" i="30" s="1"/>
  <c r="U32" i="30" s="1"/>
  <c r="AQ32" i="30" s="1"/>
  <c r="AU32" i="30" s="1"/>
  <c r="O33" i="30"/>
  <c r="P126" i="13"/>
  <c r="Q126" i="13" s="1"/>
  <c r="S126" i="13" s="1"/>
  <c r="U126" i="13" s="1"/>
  <c r="AT126" i="13" s="1"/>
  <c r="O127" i="13"/>
  <c r="P95" i="10"/>
  <c r="Q95" i="10" s="1"/>
  <c r="S95" i="10" s="1"/>
  <c r="U95" i="10" s="1"/>
  <c r="AJ95" i="10" s="1"/>
  <c r="AN95" i="10" s="1"/>
  <c r="P95" i="2"/>
  <c r="Q95" i="2" s="1"/>
  <c r="S95" i="2" s="1"/>
  <c r="U95" i="2" s="1"/>
  <c r="AJ95" i="2" s="1"/>
  <c r="AN95" i="2" s="1"/>
  <c r="O96" i="2"/>
  <c r="P32" i="17"/>
  <c r="Q32" i="17" s="1"/>
  <c r="S32" i="17" s="1"/>
  <c r="U32" i="17" s="1"/>
  <c r="AQ32" i="17" s="1"/>
  <c r="AU32" i="17" s="1"/>
  <c r="O33" i="17"/>
  <c r="P78" i="28"/>
  <c r="Q78" i="28" s="1"/>
  <c r="S78" i="28" s="1"/>
  <c r="U78" i="28" s="1"/>
  <c r="AQ78" i="28" s="1"/>
  <c r="AU78" i="28" s="1"/>
  <c r="P140" i="22"/>
  <c r="Q140" i="22" s="1"/>
  <c r="S140" i="22" s="1"/>
  <c r="U140" i="22" s="1"/>
  <c r="AT140" i="22" s="1"/>
  <c r="AX140" i="22" s="1"/>
  <c r="O141" i="22"/>
  <c r="P77" i="4"/>
  <c r="Q77" i="4" s="1"/>
  <c r="S77" i="4" s="1"/>
  <c r="U77" i="4" s="1"/>
  <c r="AQ77" i="4" s="1"/>
  <c r="AU77" i="4" s="1"/>
  <c r="O78" i="4"/>
  <c r="P32" i="15"/>
  <c r="Q32" i="15" s="1"/>
  <c r="S32" i="15" s="1"/>
  <c r="U32" i="15" s="1"/>
  <c r="AQ32" i="15" s="1"/>
  <c r="AU32" i="15" s="1"/>
  <c r="O33" i="15"/>
  <c r="O32" i="1"/>
  <c r="P30" i="29"/>
  <c r="Q30" i="29" s="1"/>
  <c r="S30" i="29" s="1"/>
  <c r="U30" i="29" s="1"/>
  <c r="AQ30" i="29" s="1"/>
  <c r="AU30" i="29" s="1"/>
  <c r="O96" i="12"/>
  <c r="O33" i="9"/>
  <c r="O63" i="17"/>
  <c r="P32" i="2"/>
  <c r="Q32" i="2" s="1"/>
  <c r="S32" i="2" s="1"/>
  <c r="U32" i="2" s="1"/>
  <c r="AQ32" i="2" s="1"/>
  <c r="AU32" i="2" s="1"/>
  <c r="N62" i="8"/>
  <c r="O62" i="8" s="1"/>
  <c r="P110" i="10"/>
  <c r="Q110" i="10" s="1"/>
  <c r="S110" i="10" s="1"/>
  <c r="U110" i="10" s="1"/>
  <c r="AT110" i="10" s="1"/>
  <c r="AX110" i="10" s="1"/>
  <c r="O141" i="14"/>
  <c r="O112" i="33"/>
  <c r="O81" i="6"/>
  <c r="P140" i="23"/>
  <c r="Q140" i="23" s="1"/>
  <c r="S140" i="23" s="1"/>
  <c r="U140" i="23" s="1"/>
  <c r="AT140" i="23" s="1"/>
  <c r="AX140" i="23" s="1"/>
  <c r="O78" i="33"/>
  <c r="O95" i="8"/>
  <c r="O94" i="13"/>
  <c r="O94" i="24"/>
  <c r="P31" i="24"/>
  <c r="Q31" i="24" s="1"/>
  <c r="S31" i="24" s="1"/>
  <c r="U31" i="24" s="1"/>
  <c r="AQ31" i="24" s="1"/>
  <c r="AU31" i="24" s="1"/>
  <c r="O32" i="24"/>
  <c r="P127" i="22"/>
  <c r="Q127" i="22" s="1"/>
  <c r="S127" i="22" s="1"/>
  <c r="U127" i="22" s="1"/>
  <c r="AT127" i="22" s="1"/>
  <c r="BA127" i="15"/>
  <c r="AX127" i="15"/>
  <c r="P63" i="20"/>
  <c r="Q63" i="20" s="1"/>
  <c r="S63" i="20" s="1"/>
  <c r="U63" i="20" s="1"/>
  <c r="AQ63" i="20" s="1"/>
  <c r="AU63" i="20" s="1"/>
  <c r="O64" i="20"/>
  <c r="P94" i="31"/>
  <c r="Q94" i="31" s="1"/>
  <c r="S94" i="31" s="1"/>
  <c r="U94" i="31" s="1"/>
  <c r="AJ94" i="31" s="1"/>
  <c r="AN94" i="31" s="1"/>
  <c r="O95" i="31"/>
  <c r="O64" i="29"/>
  <c r="P128" i="9"/>
  <c r="Q128" i="9" s="1"/>
  <c r="S128" i="9" s="1"/>
  <c r="U128" i="9" s="1"/>
  <c r="AT128" i="9" s="1"/>
  <c r="O129" i="9"/>
  <c r="N62" i="4"/>
  <c r="O62" i="4" s="1"/>
  <c r="AX126" i="22"/>
  <c r="BA126" i="22"/>
  <c r="P110" i="26"/>
  <c r="Q110" i="26" s="1"/>
  <c r="S110" i="26" s="1"/>
  <c r="U110" i="26" s="1"/>
  <c r="AT110" i="26" s="1"/>
  <c r="AX110" i="26" s="1"/>
  <c r="O111" i="26"/>
  <c r="P139" i="7"/>
  <c r="Q139" i="7" s="1"/>
  <c r="S139" i="7" s="1"/>
  <c r="U139" i="7" s="1"/>
  <c r="AT139" i="7" s="1"/>
  <c r="AX139" i="7" s="1"/>
  <c r="P126" i="12"/>
  <c r="Q126" i="12" s="1"/>
  <c r="S126" i="12" s="1"/>
  <c r="U126" i="12" s="1"/>
  <c r="AT126" i="12" s="1"/>
  <c r="O127" i="12"/>
  <c r="P63" i="11"/>
  <c r="Q63" i="11" s="1"/>
  <c r="S63" i="11" s="1"/>
  <c r="U63" i="11" s="1"/>
  <c r="AQ63" i="11" s="1"/>
  <c r="AU63" i="11" s="1"/>
  <c r="P64" i="13"/>
  <c r="Q64" i="13" s="1"/>
  <c r="S64" i="13" s="1"/>
  <c r="U64" i="13" s="1"/>
  <c r="AQ64" i="13" s="1"/>
  <c r="AU64" i="13" s="1"/>
  <c r="O65" i="13"/>
  <c r="AX126" i="17"/>
  <c r="BA126" i="17"/>
  <c r="P62" i="23"/>
  <c r="Q62" i="23" s="1"/>
  <c r="S62" i="23" s="1"/>
  <c r="U62" i="23" s="1"/>
  <c r="AQ62" i="23" s="1"/>
  <c r="AU62" i="23" s="1"/>
  <c r="O63" i="23"/>
  <c r="P30" i="8"/>
  <c r="Q30" i="8" s="1"/>
  <c r="S30" i="8" s="1"/>
  <c r="U30" i="8" s="1"/>
  <c r="AQ30" i="8" s="1"/>
  <c r="AU30" i="8" s="1"/>
  <c r="O31" i="8"/>
  <c r="P142" i="9"/>
  <c r="Q142" i="9" s="1"/>
  <c r="S142" i="9" s="1"/>
  <c r="U142" i="9" s="1"/>
  <c r="AT142" i="9" s="1"/>
  <c r="AX142" i="9" s="1"/>
  <c r="P127" i="23"/>
  <c r="Q127" i="23" s="1"/>
  <c r="S127" i="23" s="1"/>
  <c r="U127" i="23" s="1"/>
  <c r="AT127" i="23" s="1"/>
  <c r="P109" i="18"/>
  <c r="Q109" i="18" s="1"/>
  <c r="S109" i="18" s="1"/>
  <c r="U109" i="18" s="1"/>
  <c r="AT109" i="18" s="1"/>
  <c r="AX109" i="18" s="1"/>
  <c r="O110" i="18"/>
  <c r="P63" i="10"/>
  <c r="Q63" i="10" s="1"/>
  <c r="S63" i="10" s="1"/>
  <c r="U63" i="10" s="1"/>
  <c r="AQ63" i="10" s="1"/>
  <c r="AU63" i="10" s="1"/>
  <c r="O64" i="10"/>
  <c r="P111" i="31"/>
  <c r="Q111" i="31" s="1"/>
  <c r="S111" i="31" s="1"/>
  <c r="U111" i="31" s="1"/>
  <c r="AT111" i="31" s="1"/>
  <c r="AX111" i="31" s="1"/>
  <c r="P32" i="22"/>
  <c r="Q32" i="22" s="1"/>
  <c r="S32" i="22" s="1"/>
  <c r="U32" i="22" s="1"/>
  <c r="AQ32" i="22" s="1"/>
  <c r="AU32" i="22" s="1"/>
  <c r="P112" i="5"/>
  <c r="Q112" i="5" s="1"/>
  <c r="S112" i="5" s="1"/>
  <c r="U112" i="5" s="1"/>
  <c r="AT112" i="5" s="1"/>
  <c r="AX112" i="5" s="1"/>
  <c r="O113" i="5"/>
  <c r="P64" i="14"/>
  <c r="Q64" i="14" s="1"/>
  <c r="S64" i="14" s="1"/>
  <c r="U64" i="14" s="1"/>
  <c r="AQ64" i="14" s="1"/>
  <c r="AU64" i="14" s="1"/>
  <c r="O65" i="14"/>
  <c r="P140" i="11"/>
  <c r="Q140" i="11" s="1"/>
  <c r="S140" i="11" s="1"/>
  <c r="U140" i="11" s="1"/>
  <c r="AT140" i="11" s="1"/>
  <c r="AX140" i="11" s="1"/>
  <c r="BA127" i="9"/>
  <c r="AX127" i="9"/>
  <c r="P64" i="12"/>
  <c r="Q64" i="12" s="1"/>
  <c r="S64" i="12" s="1"/>
  <c r="U64" i="12" s="1"/>
  <c r="AQ64" i="12" s="1"/>
  <c r="AU64" i="12" s="1"/>
  <c r="O65" i="12"/>
  <c r="P77" i="22"/>
  <c r="Q77" i="22" s="1"/>
  <c r="S77" i="22" s="1"/>
  <c r="U77" i="22" s="1"/>
  <c r="AQ77" i="22" s="1"/>
  <c r="AU77" i="22" s="1"/>
  <c r="P32" i="26"/>
  <c r="Q32" i="26" s="1"/>
  <c r="S32" i="26" s="1"/>
  <c r="U32" i="26" s="1"/>
  <c r="AQ32" i="26" s="1"/>
  <c r="AU32" i="26" s="1"/>
  <c r="P48" i="6"/>
  <c r="Q48" i="6" s="1"/>
  <c r="S48" i="6" s="1"/>
  <c r="U48" i="6" s="1"/>
  <c r="AQ48" i="6" s="1"/>
  <c r="AU48" i="6" s="1"/>
  <c r="P64" i="30"/>
  <c r="Q64" i="30" s="1"/>
  <c r="S64" i="30" s="1"/>
  <c r="U64" i="30" s="1"/>
  <c r="AQ64" i="30" s="1"/>
  <c r="AU64" i="30" s="1"/>
  <c r="P77" i="5"/>
  <c r="Q77" i="5" s="1"/>
  <c r="S77" i="5" s="1"/>
  <c r="U77" i="5" s="1"/>
  <c r="AQ77" i="5" s="1"/>
  <c r="AU77" i="5" s="1"/>
  <c r="O78" i="5"/>
  <c r="P111" i="22"/>
  <c r="Q111" i="22" s="1"/>
  <c r="S111" i="22" s="1"/>
  <c r="U111" i="22" s="1"/>
  <c r="AT111" i="22" s="1"/>
  <c r="AX111" i="22" s="1"/>
  <c r="O112" i="22"/>
  <c r="N109" i="17"/>
  <c r="O109" i="17" s="1"/>
  <c r="P95" i="22"/>
  <c r="Q95" i="22" s="1"/>
  <c r="S95" i="22" s="1"/>
  <c r="U95" i="22" s="1"/>
  <c r="AJ95" i="22" s="1"/>
  <c r="AN95" i="22" s="1"/>
  <c r="O96" i="22"/>
  <c r="BA126" i="23"/>
  <c r="AX126" i="23"/>
  <c r="P111" i="1"/>
  <c r="Q111" i="1" s="1"/>
  <c r="S111" i="1" s="1"/>
  <c r="U111" i="1" s="1"/>
  <c r="AT111" i="1" s="1"/>
  <c r="AX111" i="1" s="1"/>
  <c r="P126" i="30"/>
  <c r="Q126" i="30" s="1"/>
  <c r="S126" i="30" s="1"/>
  <c r="U126" i="30" s="1"/>
  <c r="AT126" i="30" s="1"/>
  <c r="P110" i="24"/>
  <c r="Q110" i="24" s="1"/>
  <c r="S110" i="24" s="1"/>
  <c r="U110" i="24" s="1"/>
  <c r="AT110" i="24" s="1"/>
  <c r="AX110" i="24" s="1"/>
  <c r="P48" i="19"/>
  <c r="Q48" i="19" s="1"/>
  <c r="S48" i="19" s="1"/>
  <c r="U48" i="19" s="1"/>
  <c r="AQ48" i="19" s="1"/>
  <c r="AU48" i="19" s="1"/>
  <c r="P94" i="9"/>
  <c r="Q94" i="9" s="1"/>
  <c r="S94" i="9" s="1"/>
  <c r="U94" i="9" s="1"/>
  <c r="AJ94" i="9" s="1"/>
  <c r="AN94" i="9" s="1"/>
  <c r="O95" i="9"/>
  <c r="P126" i="20"/>
  <c r="Q126" i="20" s="1"/>
  <c r="S126" i="20" s="1"/>
  <c r="U126" i="20" s="1"/>
  <c r="AT126" i="20" s="1"/>
  <c r="O127" i="20"/>
  <c r="P111" i="3"/>
  <c r="Q111" i="3" s="1"/>
  <c r="S111" i="3" s="1"/>
  <c r="U111" i="3" s="1"/>
  <c r="AT111" i="3" s="1"/>
  <c r="AX111" i="3" s="1"/>
  <c r="P45" i="25"/>
  <c r="Q45" i="25" s="1"/>
  <c r="S45" i="25" s="1"/>
  <c r="U45" i="25" s="1"/>
  <c r="AQ45" i="25" s="1"/>
  <c r="AU45" i="25" s="1"/>
  <c r="O49" i="11"/>
  <c r="N93" i="16"/>
  <c r="O93" i="16" s="1"/>
  <c r="O31" i="16"/>
  <c r="O78" i="8"/>
  <c r="O63" i="21"/>
  <c r="O48" i="20"/>
  <c r="O47" i="5"/>
  <c r="P63" i="27"/>
  <c r="Q63" i="27" s="1"/>
  <c r="S63" i="27" s="1"/>
  <c r="U63" i="27" s="1"/>
  <c r="AQ63" i="27" s="1"/>
  <c r="AU63" i="27" s="1"/>
  <c r="O94" i="25"/>
  <c r="O48" i="18"/>
  <c r="O30" i="20"/>
  <c r="O112" i="9"/>
  <c r="O111" i="23"/>
  <c r="O64" i="18"/>
  <c r="N30" i="12"/>
  <c r="O30" i="12" s="1"/>
  <c r="BA125" i="30"/>
  <c r="AX125" i="30"/>
  <c r="P31" i="25"/>
  <c r="Q31" i="25" s="1"/>
  <c r="S31" i="25" s="1"/>
  <c r="U31" i="25" s="1"/>
  <c r="AQ31" i="25" s="1"/>
  <c r="AU31" i="25" s="1"/>
  <c r="O32" i="25"/>
  <c r="P48" i="13"/>
  <c r="Q48" i="13" s="1"/>
  <c r="S48" i="13" s="1"/>
  <c r="U48" i="13" s="1"/>
  <c r="AQ48" i="13" s="1"/>
  <c r="AU48" i="13" s="1"/>
  <c r="O49" i="13"/>
  <c r="P139" i="27"/>
  <c r="Q139" i="27" s="1"/>
  <c r="S139" i="27" s="1"/>
  <c r="U139" i="27" s="1"/>
  <c r="AT139" i="27" s="1"/>
  <c r="AX139" i="27" s="1"/>
  <c r="P112" i="14"/>
  <c r="Q112" i="14" s="1"/>
  <c r="S112" i="14" s="1"/>
  <c r="U112" i="14" s="1"/>
  <c r="AT112" i="14" s="1"/>
  <c r="AX112" i="14" s="1"/>
  <c r="P49" i="3"/>
  <c r="Q49" i="3" s="1"/>
  <c r="S49" i="3" s="1"/>
  <c r="U49" i="3" s="1"/>
  <c r="AQ49" i="3" s="1"/>
  <c r="AU49" i="3" s="1"/>
  <c r="P129" i="26"/>
  <c r="Q129" i="26" s="1"/>
  <c r="S129" i="26" s="1"/>
  <c r="U129" i="26" s="1"/>
  <c r="AT129" i="26" s="1"/>
  <c r="O130" i="26"/>
  <c r="P111" i="19"/>
  <c r="Q111" i="19" s="1"/>
  <c r="S111" i="19" s="1"/>
  <c r="U111" i="19" s="1"/>
  <c r="AT111" i="19" s="1"/>
  <c r="AX111" i="19" s="1"/>
  <c r="N77" i="24"/>
  <c r="O77" i="24" s="1"/>
  <c r="P127" i="7"/>
  <c r="Q127" i="7" s="1"/>
  <c r="S127" i="7" s="1"/>
  <c r="U127" i="7" s="1"/>
  <c r="AT127" i="7" s="1"/>
  <c r="O128" i="7"/>
  <c r="P94" i="6"/>
  <c r="Q94" i="6" s="1"/>
  <c r="S94" i="6" s="1"/>
  <c r="U94" i="6" s="1"/>
  <c r="AJ94" i="6" s="1"/>
  <c r="AN94" i="6" s="1"/>
  <c r="P78" i="31"/>
  <c r="Q78" i="31" s="1"/>
  <c r="S78" i="31" s="1"/>
  <c r="U78" i="31" s="1"/>
  <c r="AQ78" i="31" s="1"/>
  <c r="AU78" i="31" s="1"/>
  <c r="P112" i="21"/>
  <c r="Q112" i="21" s="1"/>
  <c r="S112" i="21" s="1"/>
  <c r="U112" i="21" s="1"/>
  <c r="AT112" i="21" s="1"/>
  <c r="AX112" i="21" s="1"/>
  <c r="P127" i="17"/>
  <c r="Q127" i="17" s="1"/>
  <c r="S127" i="17" s="1"/>
  <c r="U127" i="17" s="1"/>
  <c r="AT127" i="17" s="1"/>
  <c r="P47" i="26"/>
  <c r="Q47" i="26" s="1"/>
  <c r="S47" i="26" s="1"/>
  <c r="U47" i="26" s="1"/>
  <c r="AQ47" i="26" s="1"/>
  <c r="AU47" i="26" s="1"/>
  <c r="O48" i="26"/>
  <c r="P78" i="19"/>
  <c r="Q78" i="19" s="1"/>
  <c r="S78" i="19" s="1"/>
  <c r="U78" i="19" s="1"/>
  <c r="AQ78" i="19" s="1"/>
  <c r="AU78" i="19" s="1"/>
  <c r="O79" i="19"/>
  <c r="P140" i="3"/>
  <c r="Q140" i="3" s="1"/>
  <c r="S140" i="3" s="1"/>
  <c r="U140" i="3" s="1"/>
  <c r="AT140" i="3" s="1"/>
  <c r="AX140" i="3" s="1"/>
  <c r="O141" i="3"/>
  <c r="P125" i="1"/>
  <c r="Q125" i="1" s="1"/>
  <c r="S125" i="1" s="1"/>
  <c r="U125" i="1" s="1"/>
  <c r="AT125" i="1" s="1"/>
  <c r="P111" i="29"/>
  <c r="Q111" i="29" s="1"/>
  <c r="S111" i="29" s="1"/>
  <c r="U111" i="29" s="1"/>
  <c r="AT111" i="29" s="1"/>
  <c r="AX111" i="29" s="1"/>
  <c r="O112" i="29"/>
  <c r="AX125" i="10"/>
  <c r="BA125" i="10"/>
  <c r="O95" i="4"/>
  <c r="P141" i="26"/>
  <c r="Q141" i="26" s="1"/>
  <c r="S141" i="26" s="1"/>
  <c r="U141" i="26" s="1"/>
  <c r="AT141" i="26" s="1"/>
  <c r="AX141" i="26" s="1"/>
  <c r="O48" i="24"/>
  <c r="O49" i="16"/>
  <c r="BA128" i="26"/>
  <c r="AX128" i="26"/>
  <c r="O125" i="5"/>
  <c r="N140" i="21"/>
  <c r="O140" i="21" s="1"/>
  <c r="O79" i="9"/>
  <c r="O47" i="28"/>
  <c r="N30" i="20"/>
  <c r="O143" i="18"/>
  <c r="P111" i="4"/>
  <c r="Q111" i="4" s="1"/>
  <c r="S111" i="4" s="1"/>
  <c r="U111" i="4" s="1"/>
  <c r="AT111" i="4" s="1"/>
  <c r="AX111" i="4" s="1"/>
  <c r="P142" i="12"/>
  <c r="Q142" i="12" s="1"/>
  <c r="S142" i="12" s="1"/>
  <c r="U142" i="12" s="1"/>
  <c r="AT142" i="12" s="1"/>
  <c r="AX142" i="12" s="1"/>
  <c r="AX126" i="7"/>
  <c r="BA126" i="7"/>
  <c r="O31" i="4"/>
  <c r="P141" i="8"/>
  <c r="Q141" i="8" s="1"/>
  <c r="S141" i="8" s="1"/>
  <c r="U141" i="8" s="1"/>
  <c r="AT141" i="8" s="1"/>
  <c r="AX141" i="8" s="1"/>
  <c r="P78" i="23"/>
  <c r="Q78" i="23" s="1"/>
  <c r="S78" i="23" s="1"/>
  <c r="U78" i="23" s="1"/>
  <c r="AQ78" i="23" s="1"/>
  <c r="AU78" i="23" s="1"/>
  <c r="O79" i="23"/>
  <c r="P77" i="15"/>
  <c r="Q77" i="15" s="1"/>
  <c r="S77" i="15" s="1"/>
  <c r="U77" i="15" s="1"/>
  <c r="AQ77" i="15" s="1"/>
  <c r="AU77" i="15" s="1"/>
  <c r="O78" i="15"/>
  <c r="P141" i="6"/>
  <c r="Q141" i="6" s="1"/>
  <c r="S141" i="6" s="1"/>
  <c r="U141" i="6" s="1"/>
  <c r="AT141" i="6" s="1"/>
  <c r="AX141" i="6" s="1"/>
  <c r="P79" i="14"/>
  <c r="Q79" i="14" s="1"/>
  <c r="S79" i="14" s="1"/>
  <c r="U79" i="14" s="1"/>
  <c r="AQ79" i="14" s="1"/>
  <c r="AU79" i="14" s="1"/>
  <c r="O80" i="14"/>
  <c r="P110" i="16"/>
  <c r="Q110" i="16" s="1"/>
  <c r="S110" i="16" s="1"/>
  <c r="U110" i="16" s="1"/>
  <c r="AT110" i="16" s="1"/>
  <c r="AX110" i="16" s="1"/>
  <c r="O111" i="16"/>
  <c r="P49" i="15"/>
  <c r="Q49" i="15" s="1"/>
  <c r="S49" i="15" s="1"/>
  <c r="U49" i="15" s="1"/>
  <c r="AQ49" i="15" s="1"/>
  <c r="AU49" i="15" s="1"/>
  <c r="O50" i="15"/>
  <c r="P126" i="10"/>
  <c r="Q126" i="10" s="1"/>
  <c r="S126" i="10" s="1"/>
  <c r="U126" i="10" s="1"/>
  <c r="AT126" i="10" s="1"/>
  <c r="O127" i="10"/>
  <c r="P93" i="1"/>
  <c r="Q93" i="1" s="1"/>
  <c r="S93" i="1" s="1"/>
  <c r="U93" i="1" s="1"/>
  <c r="AJ93" i="1" s="1"/>
  <c r="AN93" i="1" s="1"/>
  <c r="P45" i="14"/>
  <c r="Q45" i="14" s="1"/>
  <c r="S45" i="14" s="1"/>
  <c r="U45" i="14" s="1"/>
  <c r="AQ45" i="14" s="1"/>
  <c r="AU45" i="14" s="1"/>
  <c r="O31" i="5"/>
  <c r="O47" i="17"/>
  <c r="O79" i="20"/>
  <c r="P94" i="27"/>
  <c r="Q94" i="27" s="1"/>
  <c r="S94" i="27" s="1"/>
  <c r="U94" i="27" s="1"/>
  <c r="AJ94" i="27" s="1"/>
  <c r="AN94" i="27" s="1"/>
  <c r="O95" i="27"/>
  <c r="O96" i="23"/>
  <c r="O64" i="15"/>
  <c r="O127" i="2"/>
  <c r="O65" i="19"/>
  <c r="BA124" i="5"/>
  <c r="AX124" i="5"/>
  <c r="P31" i="31"/>
  <c r="Q31" i="31" s="1"/>
  <c r="S31" i="31" s="1"/>
  <c r="U31" i="31" s="1"/>
  <c r="AQ31" i="31" s="1"/>
  <c r="AU31" i="31" s="1"/>
  <c r="O142" i="16"/>
  <c r="O79" i="12"/>
  <c r="O127" i="19"/>
  <c r="P64" i="6"/>
  <c r="Q64" i="6" s="1"/>
  <c r="S64" i="6" s="1"/>
  <c r="U64" i="6" s="1"/>
  <c r="AQ64" i="6" s="1"/>
  <c r="AU64" i="6" s="1"/>
  <c r="O65" i="6"/>
  <c r="P110" i="28"/>
  <c r="Q110" i="28" s="1"/>
  <c r="S110" i="28" s="1"/>
  <c r="U110" i="28" s="1"/>
  <c r="AT110" i="28" s="1"/>
  <c r="AX110" i="28" s="1"/>
  <c r="P47" i="30"/>
  <c r="Q47" i="30" s="1"/>
  <c r="S47" i="30" s="1"/>
  <c r="U47" i="30" s="1"/>
  <c r="AQ47" i="30" s="1"/>
  <c r="AU47" i="30" s="1"/>
  <c r="P128" i="31"/>
  <c r="Q128" i="31" s="1"/>
  <c r="S128" i="31" s="1"/>
  <c r="U128" i="31" s="1"/>
  <c r="AT128" i="31" s="1"/>
  <c r="O129" i="31"/>
  <c r="P33" i="14"/>
  <c r="Q33" i="14" s="1"/>
  <c r="S33" i="14" s="1"/>
  <c r="U33" i="14" s="1"/>
  <c r="AQ33" i="14" s="1"/>
  <c r="AU33" i="14" s="1"/>
  <c r="P64" i="7"/>
  <c r="Q64" i="7" s="1"/>
  <c r="S64" i="7" s="1"/>
  <c r="U64" i="7" s="1"/>
  <c r="AQ64" i="7" s="1"/>
  <c r="AU64" i="7" s="1"/>
  <c r="O65" i="7"/>
  <c r="BA126" i="2"/>
  <c r="AX126" i="2"/>
  <c r="P64" i="5"/>
  <c r="Q64" i="5" s="1"/>
  <c r="S64" i="5" s="1"/>
  <c r="U64" i="5" s="1"/>
  <c r="AQ64" i="5" s="1"/>
  <c r="AU64" i="5" s="1"/>
  <c r="BA126" i="19"/>
  <c r="AX126" i="19"/>
  <c r="P65" i="1"/>
  <c r="Q65" i="1" s="1"/>
  <c r="S65" i="1" s="1"/>
  <c r="U65" i="1" s="1"/>
  <c r="AQ65" i="1" s="1"/>
  <c r="AU65" i="1" s="1"/>
  <c r="O66" i="1"/>
  <c r="P95" i="19"/>
  <c r="Q95" i="19" s="1"/>
  <c r="S95" i="19" s="1"/>
  <c r="U95" i="19" s="1"/>
  <c r="AJ95" i="19" s="1"/>
  <c r="AN95" i="19" s="1"/>
  <c r="O96" i="19"/>
  <c r="P46" i="7"/>
  <c r="Q46" i="7" s="1"/>
  <c r="S46" i="7" s="1"/>
  <c r="U46" i="7" s="1"/>
  <c r="AQ46" i="7" s="1"/>
  <c r="AU46" i="7" s="1"/>
  <c r="P110" i="6"/>
  <c r="Q110" i="6" s="1"/>
  <c r="S110" i="6" s="1"/>
  <c r="U110" i="6" s="1"/>
  <c r="AT110" i="6" s="1"/>
  <c r="AX110" i="6" s="1"/>
  <c r="O111" i="6"/>
  <c r="P47" i="31"/>
  <c r="Q47" i="31" s="1"/>
  <c r="S47" i="31" s="1"/>
  <c r="U47" i="31" s="1"/>
  <c r="AQ47" i="31" s="1"/>
  <c r="AU47" i="31" s="1"/>
  <c r="O48" i="31"/>
  <c r="P32" i="10"/>
  <c r="Q32" i="10" s="1"/>
  <c r="S32" i="10" s="1"/>
  <c r="U32" i="10" s="1"/>
  <c r="AQ32" i="10" s="1"/>
  <c r="AU32" i="10" s="1"/>
  <c r="P96" i="14"/>
  <c r="Q96" i="14" s="1"/>
  <c r="S96" i="14" s="1"/>
  <c r="U96" i="14" s="1"/>
  <c r="AJ96" i="14" s="1"/>
  <c r="AN96" i="14" s="1"/>
  <c r="P128" i="15"/>
  <c r="Q128" i="15" s="1"/>
  <c r="S128" i="15" s="1"/>
  <c r="U128" i="15" s="1"/>
  <c r="AT128" i="15" s="1"/>
  <c r="P80" i="7"/>
  <c r="Q80" i="7" s="1"/>
  <c r="S80" i="7" s="1"/>
  <c r="U80" i="7" s="1"/>
  <c r="AQ80" i="7" s="1"/>
  <c r="AU80" i="7" s="1"/>
  <c r="P47" i="12"/>
  <c r="Q47" i="12" s="1"/>
  <c r="S47" i="12" s="1"/>
  <c r="U47" i="12" s="1"/>
  <c r="AQ47" i="12" s="1"/>
  <c r="AU47" i="12" s="1"/>
  <c r="O48" i="12"/>
  <c r="P66" i="9"/>
  <c r="Q66" i="9" s="1"/>
  <c r="S66" i="9" s="1"/>
  <c r="U66" i="9" s="1"/>
  <c r="AQ66" i="9" s="1"/>
  <c r="AU66" i="9" s="1"/>
  <c r="N46" i="33"/>
  <c r="O46" i="33" s="1"/>
  <c r="P30" i="23"/>
  <c r="Q30" i="23" s="1"/>
  <c r="S30" i="23" s="1"/>
  <c r="U30" i="23" s="1"/>
  <c r="AQ30" i="23" s="1"/>
  <c r="AU30" i="23" s="1"/>
  <c r="O31" i="23"/>
  <c r="O94" i="20"/>
  <c r="BA127" i="31"/>
  <c r="AX127" i="31"/>
  <c r="O94" i="3"/>
  <c r="O141" i="33"/>
  <c r="O126" i="18"/>
  <c r="N62" i="22"/>
  <c r="O62" i="22" s="1"/>
  <c r="O109" i="20"/>
  <c r="O142" i="31"/>
  <c r="O46" i="29"/>
  <c r="O49" i="8"/>
  <c r="N62" i="33"/>
  <c r="O62" i="33" s="1"/>
  <c r="O126" i="16"/>
  <c r="P78" i="29"/>
  <c r="Q78" i="29" s="1"/>
  <c r="S78" i="29" s="1"/>
  <c r="U78" i="29" s="1"/>
  <c r="AQ78" i="29" s="1"/>
  <c r="AU78" i="29" s="1"/>
  <c r="O79" i="29"/>
  <c r="O34" i="27"/>
  <c r="N62" i="28"/>
  <c r="O62" i="28" s="1"/>
  <c r="O125" i="3"/>
  <c r="P109" i="8"/>
  <c r="Q109" i="8" s="1"/>
  <c r="S109" i="8" s="1"/>
  <c r="U109" i="8" s="1"/>
  <c r="AT109" i="8" s="1"/>
  <c r="AX109" i="8" s="1"/>
  <c r="O110" i="8"/>
  <c r="O65" i="16"/>
  <c r="O63" i="24"/>
  <c r="O31" i="11"/>
  <c r="P125" i="34" l="1"/>
  <c r="Q125" i="34" s="1"/>
  <c r="S125" i="34" s="1"/>
  <c r="U125" i="34" s="1"/>
  <c r="AT125" i="34" s="1"/>
  <c r="O126" i="34"/>
  <c r="AX124" i="34"/>
  <c r="BA124" i="34"/>
  <c r="P63" i="34"/>
  <c r="Q63" i="34" s="1"/>
  <c r="S63" i="34" s="1"/>
  <c r="U63" i="34" s="1"/>
  <c r="AQ63" i="34" s="1"/>
  <c r="AU63" i="34" s="1"/>
  <c r="O64" i="34"/>
  <c r="P140" i="34"/>
  <c r="Q140" i="34" s="1"/>
  <c r="S140" i="34" s="1"/>
  <c r="U140" i="34" s="1"/>
  <c r="AT140" i="34" s="1"/>
  <c r="AX140" i="34" s="1"/>
  <c r="O141" i="34"/>
  <c r="P49" i="34"/>
  <c r="Q49" i="34" s="1"/>
  <c r="S49" i="34" s="1"/>
  <c r="U49" i="34" s="1"/>
  <c r="AQ49" i="34" s="1"/>
  <c r="AU49" i="34" s="1"/>
  <c r="O50" i="34"/>
  <c r="P111" i="34"/>
  <c r="Q111" i="34" s="1"/>
  <c r="S111" i="34" s="1"/>
  <c r="U111" i="34" s="1"/>
  <c r="AT111" i="34" s="1"/>
  <c r="AX111" i="34" s="1"/>
  <c r="O112" i="34"/>
  <c r="P34" i="34"/>
  <c r="Q34" i="34" s="1"/>
  <c r="S34" i="34" s="1"/>
  <c r="U34" i="34" s="1"/>
  <c r="AQ34" i="34" s="1"/>
  <c r="AU34" i="34" s="1"/>
  <c r="P95" i="34"/>
  <c r="Q95" i="34" s="1"/>
  <c r="S95" i="34" s="1"/>
  <c r="U95" i="34" s="1"/>
  <c r="AJ95" i="34" s="1"/>
  <c r="AN95" i="34" s="1"/>
  <c r="O96" i="34"/>
  <c r="P80" i="34"/>
  <c r="Q80" i="34" s="1"/>
  <c r="S80" i="34" s="1"/>
  <c r="U80" i="34" s="1"/>
  <c r="AQ80" i="34" s="1"/>
  <c r="AU80" i="34" s="1"/>
  <c r="O81" i="34"/>
  <c r="P62" i="22"/>
  <c r="Q62" i="22" s="1"/>
  <c r="S62" i="22" s="1"/>
  <c r="U62" i="22" s="1"/>
  <c r="AQ62" i="22" s="1"/>
  <c r="AU62" i="22" s="1"/>
  <c r="O63" i="22"/>
  <c r="P140" i="21"/>
  <c r="Q140" i="21" s="1"/>
  <c r="S140" i="21" s="1"/>
  <c r="U140" i="21" s="1"/>
  <c r="AT140" i="21" s="1"/>
  <c r="AX140" i="21" s="1"/>
  <c r="O141" i="21"/>
  <c r="P62" i="8"/>
  <c r="Q62" i="8" s="1"/>
  <c r="S62" i="8" s="1"/>
  <c r="U62" i="8" s="1"/>
  <c r="AQ62" i="8" s="1"/>
  <c r="AU62" i="8" s="1"/>
  <c r="O63" i="8"/>
  <c r="P62" i="28"/>
  <c r="Q62" i="28" s="1"/>
  <c r="S62" i="28" s="1"/>
  <c r="U62" i="28" s="1"/>
  <c r="AQ62" i="28" s="1"/>
  <c r="AU62" i="28" s="1"/>
  <c r="P125" i="14"/>
  <c r="Q125" i="14" s="1"/>
  <c r="S125" i="14" s="1"/>
  <c r="U125" i="14" s="1"/>
  <c r="AT125" i="14" s="1"/>
  <c r="O126" i="14"/>
  <c r="P46" i="33"/>
  <c r="Q46" i="33" s="1"/>
  <c r="S46" i="33" s="1"/>
  <c r="U46" i="33" s="1"/>
  <c r="AQ46" i="33" s="1"/>
  <c r="AU46" i="33" s="1"/>
  <c r="O47" i="33"/>
  <c r="P109" i="13"/>
  <c r="Q109" i="13" s="1"/>
  <c r="S109" i="13" s="1"/>
  <c r="U109" i="13" s="1"/>
  <c r="AT109" i="13" s="1"/>
  <c r="AX109" i="13" s="1"/>
  <c r="O110" i="13"/>
  <c r="O94" i="1"/>
  <c r="O142" i="8"/>
  <c r="P63" i="21"/>
  <c r="Q63" i="21" s="1"/>
  <c r="S63" i="21" s="1"/>
  <c r="U63" i="21" s="1"/>
  <c r="AQ63" i="21" s="1"/>
  <c r="AU63" i="21" s="1"/>
  <c r="O49" i="19"/>
  <c r="P78" i="5"/>
  <c r="Q78" i="5" s="1"/>
  <c r="S78" i="5" s="1"/>
  <c r="U78" i="5" s="1"/>
  <c r="AQ78" i="5" s="1"/>
  <c r="AU78" i="5" s="1"/>
  <c r="O79" i="5"/>
  <c r="BA127" i="22"/>
  <c r="AX127" i="22"/>
  <c r="O33" i="2"/>
  <c r="O141" i="4"/>
  <c r="O111" i="25"/>
  <c r="P142" i="15"/>
  <c r="Q142" i="15" s="1"/>
  <c r="S142" i="15" s="1"/>
  <c r="U142" i="15" s="1"/>
  <c r="AT142" i="15" s="1"/>
  <c r="AX142" i="15" s="1"/>
  <c r="P111" i="30"/>
  <c r="Q111" i="30" s="1"/>
  <c r="S111" i="30" s="1"/>
  <c r="U111" i="30" s="1"/>
  <c r="AT111" i="30" s="1"/>
  <c r="AX111" i="30" s="1"/>
  <c r="P49" i="21"/>
  <c r="Q49" i="21" s="1"/>
  <c r="S49" i="21" s="1"/>
  <c r="U49" i="21" s="1"/>
  <c r="AQ49" i="21" s="1"/>
  <c r="AU49" i="21" s="1"/>
  <c r="O50" i="21"/>
  <c r="P94" i="5"/>
  <c r="Q94" i="5" s="1"/>
  <c r="S94" i="5" s="1"/>
  <c r="U94" i="5" s="1"/>
  <c r="AJ94" i="5" s="1"/>
  <c r="AN94" i="5" s="1"/>
  <c r="P79" i="17"/>
  <c r="Q79" i="17" s="1"/>
  <c r="S79" i="17" s="1"/>
  <c r="U79" i="17" s="1"/>
  <c r="AQ79" i="17" s="1"/>
  <c r="AU79" i="17" s="1"/>
  <c r="O80" i="17"/>
  <c r="P110" i="8"/>
  <c r="Q110" i="8" s="1"/>
  <c r="S110" i="8" s="1"/>
  <c r="U110" i="8" s="1"/>
  <c r="AT110" i="8" s="1"/>
  <c r="AX110" i="8" s="1"/>
  <c r="O111" i="8"/>
  <c r="P129" i="9"/>
  <c r="Q129" i="9" s="1"/>
  <c r="S129" i="9" s="1"/>
  <c r="U129" i="9" s="1"/>
  <c r="AT129" i="9" s="1"/>
  <c r="P96" i="19"/>
  <c r="Q96" i="19" s="1"/>
  <c r="S96" i="19" s="1"/>
  <c r="U96" i="19" s="1"/>
  <c r="AJ96" i="19" s="1"/>
  <c r="AN96" i="19" s="1"/>
  <c r="O97" i="19"/>
  <c r="P129" i="31"/>
  <c r="Q129" i="31" s="1"/>
  <c r="S129" i="31" s="1"/>
  <c r="U129" i="31" s="1"/>
  <c r="AT129" i="31" s="1"/>
  <c r="P49" i="16"/>
  <c r="Q49" i="16" s="1"/>
  <c r="S49" i="16" s="1"/>
  <c r="U49" i="16" s="1"/>
  <c r="AQ49" i="16" s="1"/>
  <c r="AU49" i="16" s="1"/>
  <c r="P48" i="26"/>
  <c r="Q48" i="26" s="1"/>
  <c r="S48" i="26" s="1"/>
  <c r="U48" i="26" s="1"/>
  <c r="AQ48" i="26" s="1"/>
  <c r="AU48" i="26" s="1"/>
  <c r="O49" i="26"/>
  <c r="P65" i="14"/>
  <c r="Q65" i="14" s="1"/>
  <c r="S65" i="14" s="1"/>
  <c r="U65" i="14" s="1"/>
  <c r="AQ65" i="14" s="1"/>
  <c r="AU65" i="14" s="1"/>
  <c r="O66" i="14"/>
  <c r="P111" i="26"/>
  <c r="Q111" i="26" s="1"/>
  <c r="S111" i="26" s="1"/>
  <c r="U111" i="26" s="1"/>
  <c r="AT111" i="26" s="1"/>
  <c r="AX111" i="26" s="1"/>
  <c r="O112" i="26"/>
  <c r="P32" i="24"/>
  <c r="Q32" i="24" s="1"/>
  <c r="S32" i="24" s="1"/>
  <c r="U32" i="24" s="1"/>
  <c r="AQ32" i="24" s="1"/>
  <c r="AU32" i="24" s="1"/>
  <c r="O33" i="24"/>
  <c r="P33" i="17"/>
  <c r="Q33" i="17" s="1"/>
  <c r="S33" i="17" s="1"/>
  <c r="U33" i="17" s="1"/>
  <c r="AQ33" i="17" s="1"/>
  <c r="AU33" i="17" s="1"/>
  <c r="O34" i="17"/>
  <c r="P110" i="7"/>
  <c r="Q110" i="7" s="1"/>
  <c r="S110" i="7" s="1"/>
  <c r="U110" i="7" s="1"/>
  <c r="AT110" i="7" s="1"/>
  <c r="AX110" i="7" s="1"/>
  <c r="O79" i="1"/>
  <c r="O78" i="30"/>
  <c r="P126" i="33"/>
  <c r="Q126" i="33" s="1"/>
  <c r="S126" i="33" s="1"/>
  <c r="U126" i="33" s="1"/>
  <c r="AT126" i="33" s="1"/>
  <c r="O127" i="33"/>
  <c r="BA128" i="15"/>
  <c r="AX128" i="15"/>
  <c r="P30" i="20"/>
  <c r="Q30" i="20" s="1"/>
  <c r="S30" i="20" s="1"/>
  <c r="U30" i="20" s="1"/>
  <c r="AQ30" i="20" s="1"/>
  <c r="AU30" i="20" s="1"/>
  <c r="O31" i="20"/>
  <c r="P128" i="24"/>
  <c r="Q128" i="24" s="1"/>
  <c r="S128" i="24" s="1"/>
  <c r="U128" i="24" s="1"/>
  <c r="AT128" i="24" s="1"/>
  <c r="O129" i="24"/>
  <c r="AX128" i="31"/>
  <c r="BA128" i="31"/>
  <c r="P65" i="19"/>
  <c r="Q65" i="19" s="1"/>
  <c r="S65" i="19" s="1"/>
  <c r="U65" i="19" s="1"/>
  <c r="AQ65" i="19" s="1"/>
  <c r="AU65" i="19" s="1"/>
  <c r="O66" i="19"/>
  <c r="P127" i="10"/>
  <c r="Q127" i="10" s="1"/>
  <c r="S127" i="10" s="1"/>
  <c r="U127" i="10" s="1"/>
  <c r="AT127" i="10" s="1"/>
  <c r="P31" i="4"/>
  <c r="Q31" i="4" s="1"/>
  <c r="S31" i="4" s="1"/>
  <c r="U31" i="4" s="1"/>
  <c r="AQ31" i="4" s="1"/>
  <c r="AU31" i="4" s="1"/>
  <c r="O32" i="4"/>
  <c r="P48" i="24"/>
  <c r="Q48" i="24" s="1"/>
  <c r="S48" i="24" s="1"/>
  <c r="U48" i="24" s="1"/>
  <c r="AQ48" i="24" s="1"/>
  <c r="AU48" i="24" s="1"/>
  <c r="O49" i="24"/>
  <c r="P130" i="26"/>
  <c r="Q130" i="26" s="1"/>
  <c r="S130" i="26" s="1"/>
  <c r="U130" i="26" s="1"/>
  <c r="AT130" i="26" s="1"/>
  <c r="P30" i="12"/>
  <c r="Q30" i="12" s="1"/>
  <c r="S30" i="12" s="1"/>
  <c r="U30" i="12" s="1"/>
  <c r="AQ30" i="12" s="1"/>
  <c r="AU30" i="12" s="1"/>
  <c r="O31" i="12"/>
  <c r="P78" i="8"/>
  <c r="Q78" i="8" s="1"/>
  <c r="S78" i="8" s="1"/>
  <c r="U78" i="8" s="1"/>
  <c r="AQ78" i="8" s="1"/>
  <c r="AU78" i="8" s="1"/>
  <c r="O79" i="8"/>
  <c r="P31" i="8"/>
  <c r="Q31" i="8" s="1"/>
  <c r="S31" i="8" s="1"/>
  <c r="U31" i="8" s="1"/>
  <c r="AQ31" i="8" s="1"/>
  <c r="AU31" i="8" s="1"/>
  <c r="O32" i="8"/>
  <c r="P63" i="17"/>
  <c r="Q63" i="17" s="1"/>
  <c r="S63" i="17" s="1"/>
  <c r="U63" i="17" s="1"/>
  <c r="AQ63" i="17" s="1"/>
  <c r="AU63" i="17" s="1"/>
  <c r="O64" i="17"/>
  <c r="P78" i="11"/>
  <c r="Q78" i="11" s="1"/>
  <c r="S78" i="11" s="1"/>
  <c r="U78" i="11" s="1"/>
  <c r="AQ78" i="11" s="1"/>
  <c r="AU78" i="11" s="1"/>
  <c r="P62" i="3"/>
  <c r="Q62" i="3" s="1"/>
  <c r="S62" i="3" s="1"/>
  <c r="U62" i="3" s="1"/>
  <c r="AQ62" i="3" s="1"/>
  <c r="AU62" i="3" s="1"/>
  <c r="P49" i="2"/>
  <c r="Q49" i="2" s="1"/>
  <c r="S49" i="2" s="1"/>
  <c r="U49" i="2" s="1"/>
  <c r="AQ49" i="2" s="1"/>
  <c r="AU49" i="2" s="1"/>
  <c r="O50" i="2"/>
  <c r="P142" i="13"/>
  <c r="Q142" i="13" s="1"/>
  <c r="S142" i="13" s="1"/>
  <c r="U142" i="13" s="1"/>
  <c r="AT142" i="13" s="1"/>
  <c r="AX142" i="13" s="1"/>
  <c r="P48" i="23"/>
  <c r="Q48" i="23" s="1"/>
  <c r="S48" i="23" s="1"/>
  <c r="U48" i="23" s="1"/>
  <c r="AQ48" i="23" s="1"/>
  <c r="AU48" i="23" s="1"/>
  <c r="O49" i="23"/>
  <c r="BA125" i="33"/>
  <c r="AX125" i="33"/>
  <c r="P48" i="12"/>
  <c r="Q48" i="12" s="1"/>
  <c r="S48" i="12" s="1"/>
  <c r="U48" i="12" s="1"/>
  <c r="AQ48" i="12" s="1"/>
  <c r="AU48" i="12" s="1"/>
  <c r="P142" i="31"/>
  <c r="Q142" i="31" s="1"/>
  <c r="S142" i="31" s="1"/>
  <c r="U142" i="31" s="1"/>
  <c r="AT142" i="31" s="1"/>
  <c r="AX142" i="31" s="1"/>
  <c r="O143" i="31"/>
  <c r="P31" i="11"/>
  <c r="Q31" i="11" s="1"/>
  <c r="S31" i="11" s="1"/>
  <c r="U31" i="11" s="1"/>
  <c r="AQ31" i="11" s="1"/>
  <c r="AU31" i="11" s="1"/>
  <c r="P109" i="20"/>
  <c r="Q109" i="20" s="1"/>
  <c r="S109" i="20" s="1"/>
  <c r="U109" i="20" s="1"/>
  <c r="AT109" i="20" s="1"/>
  <c r="AX109" i="20" s="1"/>
  <c r="O81" i="7"/>
  <c r="O48" i="30"/>
  <c r="P127" i="2"/>
  <c r="Q127" i="2" s="1"/>
  <c r="S127" i="2" s="1"/>
  <c r="U127" i="2" s="1"/>
  <c r="AT127" i="2" s="1"/>
  <c r="BA126" i="10"/>
  <c r="AX126" i="10"/>
  <c r="O142" i="26"/>
  <c r="O128" i="17"/>
  <c r="BA129" i="26"/>
  <c r="AX129" i="26"/>
  <c r="P64" i="18"/>
  <c r="Q64" i="18" s="1"/>
  <c r="S64" i="18" s="1"/>
  <c r="U64" i="18" s="1"/>
  <c r="AQ64" i="18" s="1"/>
  <c r="AU64" i="18" s="1"/>
  <c r="O65" i="18"/>
  <c r="P31" i="16"/>
  <c r="Q31" i="16" s="1"/>
  <c r="S31" i="16" s="1"/>
  <c r="U31" i="16" s="1"/>
  <c r="AQ31" i="16" s="1"/>
  <c r="AU31" i="16" s="1"/>
  <c r="O111" i="24"/>
  <c r="O65" i="30"/>
  <c r="P113" i="5"/>
  <c r="Q113" i="5" s="1"/>
  <c r="S113" i="5" s="1"/>
  <c r="U113" i="5" s="1"/>
  <c r="AT113" i="5" s="1"/>
  <c r="AX113" i="5" s="1"/>
  <c r="O114" i="5"/>
  <c r="P94" i="24"/>
  <c r="Q94" i="24" s="1"/>
  <c r="S94" i="24" s="1"/>
  <c r="U94" i="24" s="1"/>
  <c r="AJ94" i="24" s="1"/>
  <c r="AN94" i="24" s="1"/>
  <c r="P33" i="9"/>
  <c r="Q33" i="9" s="1"/>
  <c r="S33" i="9" s="1"/>
  <c r="U33" i="9" s="1"/>
  <c r="AQ33" i="9" s="1"/>
  <c r="AU33" i="9" s="1"/>
  <c r="P96" i="2"/>
  <c r="Q96" i="2" s="1"/>
  <c r="S96" i="2" s="1"/>
  <c r="U96" i="2" s="1"/>
  <c r="AJ96" i="2" s="1"/>
  <c r="AN96" i="2" s="1"/>
  <c r="P96" i="7"/>
  <c r="Q96" i="7" s="1"/>
  <c r="S96" i="7" s="1"/>
  <c r="U96" i="7" s="1"/>
  <c r="AJ96" i="7" s="1"/>
  <c r="AN96" i="7" s="1"/>
  <c r="P63" i="25"/>
  <c r="Q63" i="25" s="1"/>
  <c r="S63" i="25" s="1"/>
  <c r="U63" i="25" s="1"/>
  <c r="AQ63" i="25" s="1"/>
  <c r="AU63" i="25" s="1"/>
  <c r="O64" i="25"/>
  <c r="P96" i="28"/>
  <c r="Q96" i="28" s="1"/>
  <c r="S96" i="28" s="1"/>
  <c r="U96" i="28" s="1"/>
  <c r="AJ96" i="28" s="1"/>
  <c r="AN96" i="28" s="1"/>
  <c r="O127" i="21"/>
  <c r="O110" i="15"/>
  <c r="P78" i="13"/>
  <c r="Q78" i="13" s="1"/>
  <c r="S78" i="13" s="1"/>
  <c r="U78" i="13" s="1"/>
  <c r="AQ78" i="13" s="1"/>
  <c r="AU78" i="13" s="1"/>
  <c r="O79" i="13"/>
  <c r="P95" i="27"/>
  <c r="Q95" i="27" s="1"/>
  <c r="S95" i="27" s="1"/>
  <c r="U95" i="27" s="1"/>
  <c r="AJ95" i="27" s="1"/>
  <c r="AN95" i="27" s="1"/>
  <c r="P46" i="29"/>
  <c r="Q46" i="29" s="1"/>
  <c r="S46" i="29" s="1"/>
  <c r="U46" i="29" s="1"/>
  <c r="AQ46" i="29" s="1"/>
  <c r="AU46" i="29" s="1"/>
  <c r="O47" i="29"/>
  <c r="P63" i="24"/>
  <c r="Q63" i="24" s="1"/>
  <c r="S63" i="24" s="1"/>
  <c r="U63" i="24" s="1"/>
  <c r="AQ63" i="24" s="1"/>
  <c r="AU63" i="24" s="1"/>
  <c r="O64" i="24"/>
  <c r="P64" i="15"/>
  <c r="Q64" i="15" s="1"/>
  <c r="S64" i="15" s="1"/>
  <c r="U64" i="15" s="1"/>
  <c r="AQ64" i="15" s="1"/>
  <c r="AU64" i="15" s="1"/>
  <c r="O65" i="15"/>
  <c r="P50" i="15"/>
  <c r="Q50" i="15" s="1"/>
  <c r="S50" i="15" s="1"/>
  <c r="U50" i="15" s="1"/>
  <c r="AQ50" i="15" s="1"/>
  <c r="AU50" i="15" s="1"/>
  <c r="AX127" i="17"/>
  <c r="BA127" i="17"/>
  <c r="P111" i="23"/>
  <c r="Q111" i="23" s="1"/>
  <c r="S111" i="23" s="1"/>
  <c r="U111" i="23" s="1"/>
  <c r="AT111" i="23" s="1"/>
  <c r="AX111" i="23" s="1"/>
  <c r="O112" i="23"/>
  <c r="P93" i="16"/>
  <c r="Q93" i="16" s="1"/>
  <c r="S93" i="16" s="1"/>
  <c r="U93" i="16" s="1"/>
  <c r="AJ93" i="16" s="1"/>
  <c r="AN93" i="16" s="1"/>
  <c r="P63" i="23"/>
  <c r="Q63" i="23" s="1"/>
  <c r="S63" i="23" s="1"/>
  <c r="U63" i="23" s="1"/>
  <c r="AQ63" i="23" s="1"/>
  <c r="AU63" i="23" s="1"/>
  <c r="O64" i="23"/>
  <c r="P94" i="13"/>
  <c r="Q94" i="13" s="1"/>
  <c r="S94" i="13" s="1"/>
  <c r="U94" i="13" s="1"/>
  <c r="AJ94" i="13" s="1"/>
  <c r="AN94" i="13" s="1"/>
  <c r="P96" i="12"/>
  <c r="Q96" i="12" s="1"/>
  <c r="S96" i="12" s="1"/>
  <c r="U96" i="12" s="1"/>
  <c r="AJ96" i="12" s="1"/>
  <c r="AN96" i="12" s="1"/>
  <c r="O97" i="12"/>
  <c r="P47" i="4"/>
  <c r="Q47" i="4" s="1"/>
  <c r="S47" i="4" s="1"/>
  <c r="U47" i="4" s="1"/>
  <c r="AQ47" i="4" s="1"/>
  <c r="AU47" i="4" s="1"/>
  <c r="O48" i="4"/>
  <c r="P112" i="11"/>
  <c r="Q112" i="11" s="1"/>
  <c r="S112" i="11" s="1"/>
  <c r="U112" i="11" s="1"/>
  <c r="AT112" i="11" s="1"/>
  <c r="AX112" i="11" s="1"/>
  <c r="P33" i="33"/>
  <c r="Q33" i="33" s="1"/>
  <c r="S33" i="33" s="1"/>
  <c r="U33" i="33" s="1"/>
  <c r="AQ33" i="33" s="1"/>
  <c r="AU33" i="33" s="1"/>
  <c r="O34" i="33"/>
  <c r="P94" i="11"/>
  <c r="Q94" i="11" s="1"/>
  <c r="S94" i="11" s="1"/>
  <c r="U94" i="11" s="1"/>
  <c r="AJ94" i="11" s="1"/>
  <c r="AN94" i="11" s="1"/>
  <c r="O95" i="11"/>
  <c r="BA126" i="21"/>
  <c r="AX126" i="21"/>
  <c r="P126" i="8"/>
  <c r="Q126" i="8" s="1"/>
  <c r="S126" i="8" s="1"/>
  <c r="U126" i="8" s="1"/>
  <c r="AT126" i="8" s="1"/>
  <c r="O127" i="8"/>
  <c r="P66" i="1"/>
  <c r="Q66" i="1" s="1"/>
  <c r="S66" i="1" s="1"/>
  <c r="U66" i="1" s="1"/>
  <c r="AQ66" i="1" s="1"/>
  <c r="AU66" i="1" s="1"/>
  <c r="P65" i="16"/>
  <c r="Q65" i="16" s="1"/>
  <c r="S65" i="16" s="1"/>
  <c r="U65" i="16" s="1"/>
  <c r="AQ65" i="16" s="1"/>
  <c r="AU65" i="16" s="1"/>
  <c r="P126" i="18"/>
  <c r="Q126" i="18" s="1"/>
  <c r="S126" i="18" s="1"/>
  <c r="U126" i="18" s="1"/>
  <c r="AT126" i="18" s="1"/>
  <c r="O127" i="18"/>
  <c r="O129" i="15"/>
  <c r="O111" i="28"/>
  <c r="P96" i="23"/>
  <c r="Q96" i="23" s="1"/>
  <c r="S96" i="23" s="1"/>
  <c r="U96" i="23" s="1"/>
  <c r="AJ96" i="23" s="1"/>
  <c r="AN96" i="23" s="1"/>
  <c r="O97" i="23"/>
  <c r="O143" i="12"/>
  <c r="P95" i="4"/>
  <c r="Q95" i="4" s="1"/>
  <c r="S95" i="4" s="1"/>
  <c r="U95" i="4" s="1"/>
  <c r="AJ95" i="4" s="1"/>
  <c r="AN95" i="4" s="1"/>
  <c r="O96" i="4"/>
  <c r="O113" i="21"/>
  <c r="O50" i="3"/>
  <c r="P112" i="9"/>
  <c r="Q112" i="9" s="1"/>
  <c r="S112" i="9" s="1"/>
  <c r="U112" i="9" s="1"/>
  <c r="AT112" i="9" s="1"/>
  <c r="AX112" i="9" s="1"/>
  <c r="O113" i="9"/>
  <c r="P49" i="11"/>
  <c r="Q49" i="11" s="1"/>
  <c r="S49" i="11" s="1"/>
  <c r="U49" i="11" s="1"/>
  <c r="AQ49" i="11" s="1"/>
  <c r="AU49" i="11" s="1"/>
  <c r="O50" i="11"/>
  <c r="O127" i="30"/>
  <c r="O49" i="6"/>
  <c r="O33" i="22"/>
  <c r="P62" i="4"/>
  <c r="Q62" i="4" s="1"/>
  <c r="S62" i="4" s="1"/>
  <c r="U62" i="4" s="1"/>
  <c r="AQ62" i="4" s="1"/>
  <c r="AU62" i="4" s="1"/>
  <c r="P95" i="8"/>
  <c r="Q95" i="8" s="1"/>
  <c r="S95" i="8" s="1"/>
  <c r="U95" i="8" s="1"/>
  <c r="AJ95" i="8" s="1"/>
  <c r="AN95" i="8" s="1"/>
  <c r="O96" i="8"/>
  <c r="O31" i="29"/>
  <c r="O96" i="10"/>
  <c r="O34" i="6"/>
  <c r="P79" i="10"/>
  <c r="Q79" i="10" s="1"/>
  <c r="S79" i="10" s="1"/>
  <c r="U79" i="10" s="1"/>
  <c r="AQ79" i="10" s="1"/>
  <c r="AU79" i="10" s="1"/>
  <c r="O50" i="22"/>
  <c r="O63" i="2"/>
  <c r="O110" i="12"/>
  <c r="P94" i="3"/>
  <c r="Q94" i="3" s="1"/>
  <c r="S94" i="3" s="1"/>
  <c r="U94" i="3" s="1"/>
  <c r="AJ94" i="3" s="1"/>
  <c r="AN94" i="3" s="1"/>
  <c r="O97" i="14"/>
  <c r="O112" i="4"/>
  <c r="O79" i="31"/>
  <c r="O113" i="14"/>
  <c r="P48" i="18"/>
  <c r="Q48" i="18" s="1"/>
  <c r="S48" i="18" s="1"/>
  <c r="U48" i="18" s="1"/>
  <c r="AQ48" i="18" s="1"/>
  <c r="AU48" i="18" s="1"/>
  <c r="O46" i="25"/>
  <c r="O112" i="1"/>
  <c r="O33" i="26"/>
  <c r="O112" i="31"/>
  <c r="BA128" i="9"/>
  <c r="AX128" i="9"/>
  <c r="O141" i="23"/>
  <c r="P32" i="1"/>
  <c r="Q32" i="1" s="1"/>
  <c r="S32" i="1" s="1"/>
  <c r="U32" i="1" s="1"/>
  <c r="AQ32" i="1" s="1"/>
  <c r="AU32" i="1" s="1"/>
  <c r="P127" i="13"/>
  <c r="Q127" i="13" s="1"/>
  <c r="S127" i="13" s="1"/>
  <c r="U127" i="13" s="1"/>
  <c r="AT127" i="13" s="1"/>
  <c r="O128" i="13"/>
  <c r="BA125" i="8"/>
  <c r="AX125" i="8"/>
  <c r="O77" i="18"/>
  <c r="BA127" i="24"/>
  <c r="AX127" i="24"/>
  <c r="O141" i="24"/>
  <c r="BA125" i="11"/>
  <c r="AX125" i="11"/>
  <c r="O78" i="25"/>
  <c r="P110" i="27"/>
  <c r="Q110" i="27" s="1"/>
  <c r="S110" i="27" s="1"/>
  <c r="U110" i="27" s="1"/>
  <c r="AT110" i="27" s="1"/>
  <c r="AX110" i="27" s="1"/>
  <c r="P141" i="33"/>
  <c r="Q141" i="33" s="1"/>
  <c r="S141" i="33" s="1"/>
  <c r="U141" i="33" s="1"/>
  <c r="AT141" i="33" s="1"/>
  <c r="AX141" i="33" s="1"/>
  <c r="O142" i="33"/>
  <c r="P125" i="3"/>
  <c r="Q125" i="3" s="1"/>
  <c r="S125" i="3" s="1"/>
  <c r="U125" i="3" s="1"/>
  <c r="AT125" i="3" s="1"/>
  <c r="O126" i="3"/>
  <c r="P65" i="6"/>
  <c r="Q65" i="6" s="1"/>
  <c r="S65" i="6" s="1"/>
  <c r="U65" i="6" s="1"/>
  <c r="AQ65" i="6" s="1"/>
  <c r="AU65" i="6" s="1"/>
  <c r="P79" i="20"/>
  <c r="Q79" i="20" s="1"/>
  <c r="S79" i="20" s="1"/>
  <c r="U79" i="20" s="1"/>
  <c r="AQ79" i="20" s="1"/>
  <c r="AU79" i="20" s="1"/>
  <c r="O80" i="20"/>
  <c r="P112" i="29"/>
  <c r="Q112" i="29" s="1"/>
  <c r="S112" i="29" s="1"/>
  <c r="U112" i="29" s="1"/>
  <c r="AT112" i="29" s="1"/>
  <c r="AX112" i="29" s="1"/>
  <c r="O113" i="29"/>
  <c r="P94" i="25"/>
  <c r="Q94" i="25" s="1"/>
  <c r="S94" i="25" s="1"/>
  <c r="U94" i="25" s="1"/>
  <c r="AJ94" i="25" s="1"/>
  <c r="AN94" i="25" s="1"/>
  <c r="P65" i="13"/>
  <c r="Q65" i="13" s="1"/>
  <c r="S65" i="13" s="1"/>
  <c r="U65" i="13" s="1"/>
  <c r="AQ65" i="13" s="1"/>
  <c r="AU65" i="13" s="1"/>
  <c r="O66" i="13"/>
  <c r="P64" i="29"/>
  <c r="Q64" i="29" s="1"/>
  <c r="S64" i="29" s="1"/>
  <c r="U64" i="29" s="1"/>
  <c r="AQ64" i="29" s="1"/>
  <c r="AU64" i="29" s="1"/>
  <c r="BA126" i="13"/>
  <c r="AX126" i="13"/>
  <c r="O31" i="18"/>
  <c r="O32" i="28"/>
  <c r="P97" i="29"/>
  <c r="Q97" i="29" s="1"/>
  <c r="S97" i="29" s="1"/>
  <c r="U97" i="29" s="1"/>
  <c r="AJ97" i="29" s="1"/>
  <c r="AN97" i="29" s="1"/>
  <c r="P31" i="3"/>
  <c r="Q31" i="3" s="1"/>
  <c r="S31" i="3" s="1"/>
  <c r="U31" i="3" s="1"/>
  <c r="AQ31" i="3" s="1"/>
  <c r="AU31" i="3" s="1"/>
  <c r="O32" i="3"/>
  <c r="P65" i="31"/>
  <c r="Q65" i="31" s="1"/>
  <c r="S65" i="31" s="1"/>
  <c r="U65" i="31" s="1"/>
  <c r="AQ65" i="31" s="1"/>
  <c r="AU65" i="31" s="1"/>
  <c r="O66" i="31"/>
  <c r="P80" i="14"/>
  <c r="Q80" i="14" s="1"/>
  <c r="S80" i="14" s="1"/>
  <c r="U80" i="14" s="1"/>
  <c r="AQ80" i="14" s="1"/>
  <c r="AU80" i="14" s="1"/>
  <c r="O33" i="10"/>
  <c r="O65" i="5"/>
  <c r="P143" i="18"/>
  <c r="Q143" i="18" s="1"/>
  <c r="S143" i="18" s="1"/>
  <c r="U143" i="18" s="1"/>
  <c r="AT143" i="18" s="1"/>
  <c r="AX143" i="18" s="1"/>
  <c r="O95" i="6"/>
  <c r="O64" i="27"/>
  <c r="N46" i="25"/>
  <c r="O78" i="22"/>
  <c r="P64" i="10"/>
  <c r="Q64" i="10" s="1"/>
  <c r="S64" i="10" s="1"/>
  <c r="U64" i="10" s="1"/>
  <c r="AQ64" i="10" s="1"/>
  <c r="AU64" i="10" s="1"/>
  <c r="P95" i="31"/>
  <c r="Q95" i="31" s="1"/>
  <c r="S95" i="31" s="1"/>
  <c r="U95" i="31" s="1"/>
  <c r="AJ95" i="31" s="1"/>
  <c r="AN95" i="31" s="1"/>
  <c r="P81" i="6"/>
  <c r="Q81" i="6" s="1"/>
  <c r="S81" i="6" s="1"/>
  <c r="U81" i="6" s="1"/>
  <c r="AQ81" i="6" s="1"/>
  <c r="AU81" i="6" s="1"/>
  <c r="O82" i="6"/>
  <c r="P33" i="15"/>
  <c r="Q33" i="15" s="1"/>
  <c r="S33" i="15" s="1"/>
  <c r="U33" i="15" s="1"/>
  <c r="AQ33" i="15" s="1"/>
  <c r="AU33" i="15" s="1"/>
  <c r="P33" i="30"/>
  <c r="Q33" i="30" s="1"/>
  <c r="S33" i="30" s="1"/>
  <c r="U33" i="30" s="1"/>
  <c r="AQ33" i="30" s="1"/>
  <c r="AU33" i="30" s="1"/>
  <c r="O34" i="30"/>
  <c r="P142" i="17"/>
  <c r="Q142" i="17" s="1"/>
  <c r="S142" i="17" s="1"/>
  <c r="U142" i="17" s="1"/>
  <c r="AT142" i="17" s="1"/>
  <c r="AX142" i="17" s="1"/>
  <c r="O143" i="17"/>
  <c r="O78" i="2"/>
  <c r="O141" i="28"/>
  <c r="P141" i="30"/>
  <c r="Q141" i="30" s="1"/>
  <c r="S141" i="30" s="1"/>
  <c r="U141" i="30" s="1"/>
  <c r="AT141" i="30" s="1"/>
  <c r="AX141" i="30" s="1"/>
  <c r="O142" i="30"/>
  <c r="P94" i="33"/>
  <c r="Q94" i="33" s="1"/>
  <c r="S94" i="33" s="1"/>
  <c r="U94" i="33" s="1"/>
  <c r="AJ94" i="33" s="1"/>
  <c r="AN94" i="33" s="1"/>
  <c r="P34" i="27"/>
  <c r="Q34" i="27" s="1"/>
  <c r="S34" i="27" s="1"/>
  <c r="U34" i="27" s="1"/>
  <c r="AQ34" i="27" s="1"/>
  <c r="AU34" i="27" s="1"/>
  <c r="P94" i="20"/>
  <c r="Q94" i="20" s="1"/>
  <c r="S94" i="20" s="1"/>
  <c r="U94" i="20" s="1"/>
  <c r="AJ94" i="20" s="1"/>
  <c r="AN94" i="20" s="1"/>
  <c r="O95" i="20"/>
  <c r="P127" i="19"/>
  <c r="Q127" i="19" s="1"/>
  <c r="S127" i="19" s="1"/>
  <c r="U127" i="19" s="1"/>
  <c r="AT127" i="19" s="1"/>
  <c r="P47" i="17"/>
  <c r="Q47" i="17" s="1"/>
  <c r="S47" i="17" s="1"/>
  <c r="U47" i="17" s="1"/>
  <c r="AQ47" i="17" s="1"/>
  <c r="AU47" i="17" s="1"/>
  <c r="O48" i="17"/>
  <c r="O142" i="6"/>
  <c r="O126" i="1"/>
  <c r="N140" i="27"/>
  <c r="O140" i="27" s="1"/>
  <c r="O112" i="3"/>
  <c r="O64" i="11"/>
  <c r="P112" i="33"/>
  <c r="Q112" i="33" s="1"/>
  <c r="S112" i="33" s="1"/>
  <c r="U112" i="33" s="1"/>
  <c r="AT112" i="33" s="1"/>
  <c r="AX112" i="33" s="1"/>
  <c r="O81" i="3"/>
  <c r="P48" i="10"/>
  <c r="Q48" i="10" s="1"/>
  <c r="S48" i="10" s="1"/>
  <c r="U48" i="10" s="1"/>
  <c r="AQ48" i="10" s="1"/>
  <c r="AU48" i="10" s="1"/>
  <c r="O96" i="17"/>
  <c r="O127" i="28"/>
  <c r="P33" i="13"/>
  <c r="Q33" i="13" s="1"/>
  <c r="S33" i="13" s="1"/>
  <c r="U33" i="13" s="1"/>
  <c r="AQ33" i="13" s="1"/>
  <c r="AU33" i="13" s="1"/>
  <c r="P80" i="21"/>
  <c r="Q80" i="21" s="1"/>
  <c r="S80" i="21" s="1"/>
  <c r="U80" i="21" s="1"/>
  <c r="AQ80" i="21" s="1"/>
  <c r="AU80" i="21" s="1"/>
  <c r="O81" i="21"/>
  <c r="P111" i="2"/>
  <c r="Q111" i="2" s="1"/>
  <c r="S111" i="2" s="1"/>
  <c r="U111" i="2" s="1"/>
  <c r="AT111" i="2" s="1"/>
  <c r="AX111" i="2" s="1"/>
  <c r="O112" i="2"/>
  <c r="P143" i="2"/>
  <c r="Q143" i="2" s="1"/>
  <c r="S143" i="2" s="1"/>
  <c r="U143" i="2" s="1"/>
  <c r="AT143" i="2" s="1"/>
  <c r="AX143" i="2" s="1"/>
  <c r="BA126" i="30"/>
  <c r="AX126" i="30"/>
  <c r="P78" i="33"/>
  <c r="Q78" i="33" s="1"/>
  <c r="S78" i="33" s="1"/>
  <c r="U78" i="33" s="1"/>
  <c r="AQ78" i="33" s="1"/>
  <c r="AU78" i="33" s="1"/>
  <c r="P48" i="31"/>
  <c r="Q48" i="31" s="1"/>
  <c r="S48" i="31" s="1"/>
  <c r="U48" i="31" s="1"/>
  <c r="AQ48" i="31" s="1"/>
  <c r="AU48" i="31" s="1"/>
  <c r="P79" i="12"/>
  <c r="Q79" i="12" s="1"/>
  <c r="S79" i="12" s="1"/>
  <c r="U79" i="12" s="1"/>
  <c r="AQ79" i="12" s="1"/>
  <c r="AU79" i="12" s="1"/>
  <c r="O80" i="12"/>
  <c r="P31" i="5"/>
  <c r="Q31" i="5" s="1"/>
  <c r="S31" i="5" s="1"/>
  <c r="U31" i="5" s="1"/>
  <c r="AQ31" i="5" s="1"/>
  <c r="AU31" i="5" s="1"/>
  <c r="P47" i="28"/>
  <c r="Q47" i="28" s="1"/>
  <c r="S47" i="28" s="1"/>
  <c r="U47" i="28" s="1"/>
  <c r="AQ47" i="28" s="1"/>
  <c r="AU47" i="28" s="1"/>
  <c r="O48" i="28"/>
  <c r="AX125" i="1"/>
  <c r="BA125" i="1"/>
  <c r="P128" i="7"/>
  <c r="Q128" i="7" s="1"/>
  <c r="S128" i="7" s="1"/>
  <c r="U128" i="7" s="1"/>
  <c r="AT128" i="7" s="1"/>
  <c r="P96" i="22"/>
  <c r="Q96" i="22" s="1"/>
  <c r="S96" i="22" s="1"/>
  <c r="U96" i="22" s="1"/>
  <c r="AJ96" i="22" s="1"/>
  <c r="AN96" i="22" s="1"/>
  <c r="O97" i="22"/>
  <c r="P65" i="12"/>
  <c r="Q65" i="12" s="1"/>
  <c r="S65" i="12" s="1"/>
  <c r="U65" i="12" s="1"/>
  <c r="AQ65" i="12" s="1"/>
  <c r="AU65" i="12" s="1"/>
  <c r="P110" i="18"/>
  <c r="Q110" i="18" s="1"/>
  <c r="S110" i="18" s="1"/>
  <c r="U110" i="18" s="1"/>
  <c r="AT110" i="18" s="1"/>
  <c r="AX110" i="18" s="1"/>
  <c r="P64" i="20"/>
  <c r="Q64" i="20" s="1"/>
  <c r="S64" i="20" s="1"/>
  <c r="U64" i="20" s="1"/>
  <c r="AQ64" i="20" s="1"/>
  <c r="AU64" i="20" s="1"/>
  <c r="O65" i="20"/>
  <c r="P78" i="4"/>
  <c r="Q78" i="4" s="1"/>
  <c r="S78" i="4" s="1"/>
  <c r="U78" i="4" s="1"/>
  <c r="AQ78" i="4" s="1"/>
  <c r="AU78" i="4" s="1"/>
  <c r="BA126" i="28"/>
  <c r="AX126" i="28"/>
  <c r="O96" i="30"/>
  <c r="O31" i="21"/>
  <c r="P94" i="21"/>
  <c r="Q94" i="21" s="1"/>
  <c r="S94" i="21" s="1"/>
  <c r="U94" i="21" s="1"/>
  <c r="AJ94" i="21" s="1"/>
  <c r="AN94" i="21" s="1"/>
  <c r="P111" i="16"/>
  <c r="Q111" i="16" s="1"/>
  <c r="S111" i="16" s="1"/>
  <c r="U111" i="16" s="1"/>
  <c r="AT111" i="16" s="1"/>
  <c r="AX111" i="16" s="1"/>
  <c r="O112" i="16"/>
  <c r="P80" i="27"/>
  <c r="Q80" i="27" s="1"/>
  <c r="S80" i="27" s="1"/>
  <c r="U80" i="27" s="1"/>
  <c r="AQ80" i="27" s="1"/>
  <c r="AU80" i="27" s="1"/>
  <c r="P142" i="16"/>
  <c r="Q142" i="16" s="1"/>
  <c r="S142" i="16" s="1"/>
  <c r="U142" i="16" s="1"/>
  <c r="AT142" i="16" s="1"/>
  <c r="AX142" i="16" s="1"/>
  <c r="P78" i="15"/>
  <c r="Q78" i="15" s="1"/>
  <c r="S78" i="15" s="1"/>
  <c r="U78" i="15" s="1"/>
  <c r="AQ78" i="15" s="1"/>
  <c r="AU78" i="15" s="1"/>
  <c r="O79" i="15"/>
  <c r="P79" i="9"/>
  <c r="Q79" i="9" s="1"/>
  <c r="S79" i="9" s="1"/>
  <c r="U79" i="9" s="1"/>
  <c r="AQ79" i="9" s="1"/>
  <c r="AU79" i="9" s="1"/>
  <c r="P141" i="3"/>
  <c r="Q141" i="3" s="1"/>
  <c r="S141" i="3" s="1"/>
  <c r="U141" i="3" s="1"/>
  <c r="AT141" i="3" s="1"/>
  <c r="AX141" i="3" s="1"/>
  <c r="AX127" i="7"/>
  <c r="BA127" i="7"/>
  <c r="P49" i="13"/>
  <c r="Q49" i="13" s="1"/>
  <c r="S49" i="13" s="1"/>
  <c r="U49" i="13" s="1"/>
  <c r="AQ49" i="13" s="1"/>
  <c r="AU49" i="13" s="1"/>
  <c r="P47" i="5"/>
  <c r="Q47" i="5" s="1"/>
  <c r="S47" i="5" s="1"/>
  <c r="U47" i="5" s="1"/>
  <c r="AQ47" i="5" s="1"/>
  <c r="AU47" i="5" s="1"/>
  <c r="O48" i="5"/>
  <c r="P127" i="20"/>
  <c r="Q127" i="20" s="1"/>
  <c r="S127" i="20" s="1"/>
  <c r="U127" i="20" s="1"/>
  <c r="AT127" i="20" s="1"/>
  <c r="P127" i="12"/>
  <c r="Q127" i="12" s="1"/>
  <c r="S127" i="12" s="1"/>
  <c r="U127" i="12" s="1"/>
  <c r="AT127" i="12" s="1"/>
  <c r="P141" i="14"/>
  <c r="Q141" i="14" s="1"/>
  <c r="S141" i="14" s="1"/>
  <c r="U141" i="14" s="1"/>
  <c r="AT141" i="14" s="1"/>
  <c r="AX141" i="14" s="1"/>
  <c r="O142" i="14"/>
  <c r="P142" i="1"/>
  <c r="Q142" i="1" s="1"/>
  <c r="S142" i="1" s="1"/>
  <c r="U142" i="1" s="1"/>
  <c r="AT142" i="1" s="1"/>
  <c r="AX142" i="1" s="1"/>
  <c r="P141" i="29"/>
  <c r="Q141" i="29" s="1"/>
  <c r="S141" i="29" s="1"/>
  <c r="U141" i="29" s="1"/>
  <c r="AT141" i="29" s="1"/>
  <c r="AX141" i="29" s="1"/>
  <c r="P80" i="26"/>
  <c r="Q80" i="26" s="1"/>
  <c r="S80" i="26" s="1"/>
  <c r="U80" i="26" s="1"/>
  <c r="AQ80" i="26" s="1"/>
  <c r="AU80" i="26" s="1"/>
  <c r="O81" i="26"/>
  <c r="P95" i="26"/>
  <c r="Q95" i="26" s="1"/>
  <c r="S95" i="26" s="1"/>
  <c r="U95" i="26" s="1"/>
  <c r="AJ95" i="26" s="1"/>
  <c r="AN95" i="26" s="1"/>
  <c r="P127" i="27"/>
  <c r="Q127" i="27" s="1"/>
  <c r="S127" i="27" s="1"/>
  <c r="U127" i="27" s="1"/>
  <c r="AT127" i="27" s="1"/>
  <c r="O128" i="27"/>
  <c r="P126" i="29"/>
  <c r="Q126" i="29" s="1"/>
  <c r="S126" i="29" s="1"/>
  <c r="U126" i="29" s="1"/>
  <c r="AT126" i="29" s="1"/>
  <c r="P142" i="19"/>
  <c r="Q142" i="19" s="1"/>
  <c r="S142" i="19" s="1"/>
  <c r="U142" i="19" s="1"/>
  <c r="AT142" i="19" s="1"/>
  <c r="AX142" i="19" s="1"/>
  <c r="P143" i="25"/>
  <c r="Q143" i="25" s="1"/>
  <c r="S143" i="25" s="1"/>
  <c r="U143" i="25" s="1"/>
  <c r="AT143" i="25" s="1"/>
  <c r="AX143" i="25" s="1"/>
  <c r="O144" i="25"/>
  <c r="P31" i="23"/>
  <c r="Q31" i="23" s="1"/>
  <c r="S31" i="23" s="1"/>
  <c r="U31" i="23" s="1"/>
  <c r="AQ31" i="23" s="1"/>
  <c r="AU31" i="23" s="1"/>
  <c r="P126" i="16"/>
  <c r="Q126" i="16" s="1"/>
  <c r="S126" i="16" s="1"/>
  <c r="U126" i="16" s="1"/>
  <c r="AT126" i="16" s="1"/>
  <c r="P111" i="6"/>
  <c r="Q111" i="6" s="1"/>
  <c r="S111" i="6" s="1"/>
  <c r="U111" i="6" s="1"/>
  <c r="AT111" i="6" s="1"/>
  <c r="AX111" i="6" s="1"/>
  <c r="O112" i="6"/>
  <c r="P65" i="7"/>
  <c r="Q65" i="7" s="1"/>
  <c r="S65" i="7" s="1"/>
  <c r="U65" i="7" s="1"/>
  <c r="AQ65" i="7" s="1"/>
  <c r="AU65" i="7" s="1"/>
  <c r="P77" i="24"/>
  <c r="Q77" i="24" s="1"/>
  <c r="S77" i="24" s="1"/>
  <c r="U77" i="24" s="1"/>
  <c r="AQ77" i="24" s="1"/>
  <c r="AU77" i="24" s="1"/>
  <c r="O78" i="24"/>
  <c r="AX126" i="20"/>
  <c r="BA126" i="20"/>
  <c r="P109" i="17"/>
  <c r="Q109" i="17" s="1"/>
  <c r="S109" i="17" s="1"/>
  <c r="U109" i="17" s="1"/>
  <c r="AT109" i="17" s="1"/>
  <c r="AX109" i="17" s="1"/>
  <c r="O128" i="23"/>
  <c r="AX126" i="12"/>
  <c r="BA126" i="12"/>
  <c r="O111" i="10"/>
  <c r="P141" i="22"/>
  <c r="Q141" i="22" s="1"/>
  <c r="S141" i="22" s="1"/>
  <c r="U141" i="22" s="1"/>
  <c r="AT141" i="22" s="1"/>
  <c r="AX141" i="22" s="1"/>
  <c r="P128" i="6"/>
  <c r="Q128" i="6" s="1"/>
  <c r="S128" i="6" s="1"/>
  <c r="U128" i="6" s="1"/>
  <c r="AT128" i="6" s="1"/>
  <c r="BA125" i="29"/>
  <c r="AX125" i="29"/>
  <c r="O94" i="18"/>
  <c r="O31" i="19"/>
  <c r="P126" i="4"/>
  <c r="Q126" i="4" s="1"/>
  <c r="S126" i="4" s="1"/>
  <c r="U126" i="4" s="1"/>
  <c r="AT126" i="4" s="1"/>
  <c r="P79" i="29"/>
  <c r="Q79" i="29" s="1"/>
  <c r="S79" i="29" s="1"/>
  <c r="U79" i="29" s="1"/>
  <c r="AQ79" i="29" s="1"/>
  <c r="AU79" i="29" s="1"/>
  <c r="P62" i="33"/>
  <c r="Q62" i="33" s="1"/>
  <c r="S62" i="33" s="1"/>
  <c r="U62" i="33" s="1"/>
  <c r="AQ62" i="33" s="1"/>
  <c r="AU62" i="33" s="1"/>
  <c r="O63" i="33"/>
  <c r="O67" i="9"/>
  <c r="O32" i="31"/>
  <c r="N46" i="14"/>
  <c r="O46" i="14" s="1"/>
  <c r="P79" i="23"/>
  <c r="Q79" i="23" s="1"/>
  <c r="S79" i="23" s="1"/>
  <c r="U79" i="23" s="1"/>
  <c r="AQ79" i="23" s="1"/>
  <c r="AU79" i="23" s="1"/>
  <c r="O80" i="23"/>
  <c r="P125" i="5"/>
  <c r="Q125" i="5" s="1"/>
  <c r="S125" i="5" s="1"/>
  <c r="U125" i="5" s="1"/>
  <c r="AT125" i="5" s="1"/>
  <c r="O126" i="5"/>
  <c r="P79" i="19"/>
  <c r="Q79" i="19" s="1"/>
  <c r="S79" i="19" s="1"/>
  <c r="U79" i="19" s="1"/>
  <c r="AQ79" i="19" s="1"/>
  <c r="AU79" i="19" s="1"/>
  <c r="O80" i="19"/>
  <c r="P32" i="25"/>
  <c r="Q32" i="25" s="1"/>
  <c r="S32" i="25" s="1"/>
  <c r="U32" i="25" s="1"/>
  <c r="AQ32" i="25" s="1"/>
  <c r="AU32" i="25" s="1"/>
  <c r="P48" i="20"/>
  <c r="Q48" i="20" s="1"/>
  <c r="S48" i="20" s="1"/>
  <c r="U48" i="20" s="1"/>
  <c r="AQ48" i="20" s="1"/>
  <c r="AU48" i="20" s="1"/>
  <c r="O49" i="20"/>
  <c r="P95" i="9"/>
  <c r="Q95" i="9" s="1"/>
  <c r="S95" i="9" s="1"/>
  <c r="U95" i="9" s="1"/>
  <c r="AJ95" i="9" s="1"/>
  <c r="AN95" i="9" s="1"/>
  <c r="O96" i="9"/>
  <c r="P112" i="22"/>
  <c r="Q112" i="22" s="1"/>
  <c r="S112" i="22" s="1"/>
  <c r="U112" i="22" s="1"/>
  <c r="AT112" i="22" s="1"/>
  <c r="AX112" i="22" s="1"/>
  <c r="BA127" i="23"/>
  <c r="AX127" i="23"/>
  <c r="P142" i="5"/>
  <c r="Q142" i="5" s="1"/>
  <c r="S142" i="5" s="1"/>
  <c r="U142" i="5" s="1"/>
  <c r="AT142" i="5" s="1"/>
  <c r="AX142" i="5" s="1"/>
  <c r="P142" i="10"/>
  <c r="Q142" i="10" s="1"/>
  <c r="S142" i="10" s="1"/>
  <c r="U142" i="10" s="1"/>
  <c r="AT142" i="10" s="1"/>
  <c r="AX142" i="10" s="1"/>
  <c r="P78" i="16"/>
  <c r="Q78" i="16" s="1"/>
  <c r="S78" i="16" s="1"/>
  <c r="U78" i="16" s="1"/>
  <c r="AQ78" i="16" s="1"/>
  <c r="AU78" i="16" s="1"/>
  <c r="O79" i="16"/>
  <c r="P48" i="1"/>
  <c r="Q48" i="1" s="1"/>
  <c r="S48" i="1" s="1"/>
  <c r="U48" i="1" s="1"/>
  <c r="AQ48" i="1" s="1"/>
  <c r="AU48" i="1" s="1"/>
  <c r="P142" i="20"/>
  <c r="Q142" i="20" s="1"/>
  <c r="S142" i="20" s="1"/>
  <c r="U142" i="20" s="1"/>
  <c r="AT142" i="20" s="1"/>
  <c r="AX142" i="20" s="1"/>
  <c r="P65" i="26"/>
  <c r="Q65" i="26" s="1"/>
  <c r="S65" i="26" s="1"/>
  <c r="U65" i="26" s="1"/>
  <c r="AQ65" i="26" s="1"/>
  <c r="AU65" i="26" s="1"/>
  <c r="O66" i="26"/>
  <c r="P49" i="27"/>
  <c r="Q49" i="27" s="1"/>
  <c r="S49" i="27" s="1"/>
  <c r="U49" i="27" s="1"/>
  <c r="AQ49" i="27" s="1"/>
  <c r="AU49" i="27" s="1"/>
  <c r="AX125" i="4"/>
  <c r="BA125" i="4"/>
  <c r="P126" i="11"/>
  <c r="Q126" i="11" s="1"/>
  <c r="S126" i="11" s="1"/>
  <c r="U126" i="11" s="1"/>
  <c r="AT126" i="11" s="1"/>
  <c r="P49" i="8"/>
  <c r="Q49" i="8" s="1"/>
  <c r="S49" i="8" s="1"/>
  <c r="U49" i="8" s="1"/>
  <c r="AQ49" i="8" s="1"/>
  <c r="AU49" i="8" s="1"/>
  <c r="O47" i="7"/>
  <c r="O34" i="14"/>
  <c r="O112" i="19"/>
  <c r="O141" i="11"/>
  <c r="O143" i="9"/>
  <c r="N140" i="7"/>
  <c r="O140" i="7" s="1"/>
  <c r="O128" i="22"/>
  <c r="O79" i="28"/>
  <c r="P127" i="25"/>
  <c r="Q127" i="25" s="1"/>
  <c r="S127" i="25" s="1"/>
  <c r="U127" i="25" s="1"/>
  <c r="AT127" i="25" s="1"/>
  <c r="P47" i="9"/>
  <c r="Q47" i="9" s="1"/>
  <c r="S47" i="9" s="1"/>
  <c r="U47" i="9" s="1"/>
  <c r="AQ47" i="9" s="1"/>
  <c r="AU47" i="9" s="1"/>
  <c r="O31" i="7"/>
  <c r="O94" i="15"/>
  <c r="P96" i="34" l="1"/>
  <c r="Q96" i="34" s="1"/>
  <c r="S96" i="34" s="1"/>
  <c r="U96" i="34" s="1"/>
  <c r="AJ96" i="34" s="1"/>
  <c r="AN96" i="34" s="1"/>
  <c r="O97" i="34"/>
  <c r="O35" i="34"/>
  <c r="P112" i="34"/>
  <c r="Q112" i="34" s="1"/>
  <c r="S112" i="34" s="1"/>
  <c r="U112" i="34" s="1"/>
  <c r="AT112" i="34" s="1"/>
  <c r="AX112" i="34" s="1"/>
  <c r="O113" i="34"/>
  <c r="P50" i="34"/>
  <c r="Q50" i="34" s="1"/>
  <c r="S50" i="34" s="1"/>
  <c r="U50" i="34" s="1"/>
  <c r="AQ50" i="34" s="1"/>
  <c r="AU50" i="34" s="1"/>
  <c r="P141" i="34"/>
  <c r="Q141" i="34" s="1"/>
  <c r="S141" i="34" s="1"/>
  <c r="U141" i="34" s="1"/>
  <c r="AT141" i="34" s="1"/>
  <c r="AX141" i="34" s="1"/>
  <c r="O142" i="34"/>
  <c r="P64" i="34"/>
  <c r="Q64" i="34" s="1"/>
  <c r="S64" i="34" s="1"/>
  <c r="U64" i="34" s="1"/>
  <c r="AQ64" i="34" s="1"/>
  <c r="AU64" i="34" s="1"/>
  <c r="O65" i="34"/>
  <c r="P81" i="34"/>
  <c r="Q81" i="34" s="1"/>
  <c r="S81" i="34" s="1"/>
  <c r="U81" i="34" s="1"/>
  <c r="AQ81" i="34" s="1"/>
  <c r="AU81" i="34" s="1"/>
  <c r="P126" i="34"/>
  <c r="Q126" i="34" s="1"/>
  <c r="S126" i="34" s="1"/>
  <c r="U126" i="34" s="1"/>
  <c r="AT126" i="34" s="1"/>
  <c r="AX125" i="34"/>
  <c r="BA125" i="34"/>
  <c r="P140" i="27"/>
  <c r="Q140" i="27" s="1"/>
  <c r="S140" i="27" s="1"/>
  <c r="U140" i="27" s="1"/>
  <c r="AT140" i="27" s="1"/>
  <c r="AX140" i="27" s="1"/>
  <c r="O141" i="27"/>
  <c r="P140" i="7"/>
  <c r="Q140" i="7" s="1"/>
  <c r="S140" i="7" s="1"/>
  <c r="U140" i="7" s="1"/>
  <c r="AT140" i="7" s="1"/>
  <c r="AX140" i="7" s="1"/>
  <c r="O141" i="7"/>
  <c r="P79" i="13"/>
  <c r="Q79" i="13" s="1"/>
  <c r="S79" i="13" s="1"/>
  <c r="U79" i="13" s="1"/>
  <c r="AQ79" i="13" s="1"/>
  <c r="AU79" i="13" s="1"/>
  <c r="O80" i="13"/>
  <c r="P114" i="5"/>
  <c r="Q114" i="5" s="1"/>
  <c r="S114" i="5" s="1"/>
  <c r="U114" i="5" s="1"/>
  <c r="AT114" i="5" s="1"/>
  <c r="AX114" i="5" s="1"/>
  <c r="P50" i="2"/>
  <c r="Q50" i="2" s="1"/>
  <c r="S50" i="2" s="1"/>
  <c r="U50" i="2" s="1"/>
  <c r="AQ50" i="2" s="1"/>
  <c r="AU50" i="2" s="1"/>
  <c r="P50" i="21"/>
  <c r="Q50" i="21" s="1"/>
  <c r="S50" i="21" s="1"/>
  <c r="U50" i="21" s="1"/>
  <c r="AQ50" i="21" s="1"/>
  <c r="AU50" i="21" s="1"/>
  <c r="P128" i="22"/>
  <c r="Q128" i="22" s="1"/>
  <c r="S128" i="22" s="1"/>
  <c r="U128" i="22" s="1"/>
  <c r="AT128" i="22" s="1"/>
  <c r="O129" i="22"/>
  <c r="P96" i="17"/>
  <c r="Q96" i="17" s="1"/>
  <c r="S96" i="17" s="1"/>
  <c r="U96" i="17" s="1"/>
  <c r="AJ96" i="17" s="1"/>
  <c r="AN96" i="17" s="1"/>
  <c r="P66" i="31"/>
  <c r="Q66" i="31" s="1"/>
  <c r="S66" i="31" s="1"/>
  <c r="U66" i="31" s="1"/>
  <c r="AQ66" i="31" s="1"/>
  <c r="AU66" i="31" s="1"/>
  <c r="P113" i="29"/>
  <c r="Q113" i="29" s="1"/>
  <c r="S113" i="29" s="1"/>
  <c r="U113" i="29" s="1"/>
  <c r="AT113" i="29" s="1"/>
  <c r="AX113" i="29" s="1"/>
  <c r="O114" i="29"/>
  <c r="P46" i="25"/>
  <c r="Q46" i="25" s="1"/>
  <c r="S46" i="25" s="1"/>
  <c r="U46" i="25" s="1"/>
  <c r="AQ46" i="25" s="1"/>
  <c r="AU46" i="25" s="1"/>
  <c r="O47" i="25"/>
  <c r="P96" i="10"/>
  <c r="Q96" i="10" s="1"/>
  <c r="S96" i="10" s="1"/>
  <c r="U96" i="10" s="1"/>
  <c r="AJ96" i="10" s="1"/>
  <c r="AN96" i="10" s="1"/>
  <c r="P95" i="11"/>
  <c r="Q95" i="11" s="1"/>
  <c r="S95" i="11" s="1"/>
  <c r="U95" i="11" s="1"/>
  <c r="AJ95" i="11" s="1"/>
  <c r="AN95" i="11" s="1"/>
  <c r="P112" i="23"/>
  <c r="Q112" i="23" s="1"/>
  <c r="S112" i="23" s="1"/>
  <c r="U112" i="23" s="1"/>
  <c r="AT112" i="23" s="1"/>
  <c r="AX112" i="23" s="1"/>
  <c r="P81" i="7"/>
  <c r="Q81" i="7" s="1"/>
  <c r="S81" i="7" s="1"/>
  <c r="U81" i="7" s="1"/>
  <c r="AQ81" i="7" s="1"/>
  <c r="AU81" i="7" s="1"/>
  <c r="O82" i="7"/>
  <c r="P49" i="24"/>
  <c r="Q49" i="24" s="1"/>
  <c r="S49" i="24" s="1"/>
  <c r="U49" i="24" s="1"/>
  <c r="AQ49" i="24" s="1"/>
  <c r="AU49" i="24" s="1"/>
  <c r="P127" i="33"/>
  <c r="Q127" i="33" s="1"/>
  <c r="S127" i="33" s="1"/>
  <c r="U127" i="33" s="1"/>
  <c r="AT127" i="33" s="1"/>
  <c r="P94" i="1"/>
  <c r="Q94" i="1" s="1"/>
  <c r="S94" i="1" s="1"/>
  <c r="U94" i="1" s="1"/>
  <c r="AJ94" i="1" s="1"/>
  <c r="AN94" i="1" s="1"/>
  <c r="O95" i="1"/>
  <c r="AX130" i="26"/>
  <c r="BA130" i="26"/>
  <c r="P142" i="8"/>
  <c r="Q142" i="8" s="1"/>
  <c r="S142" i="8" s="1"/>
  <c r="U142" i="8" s="1"/>
  <c r="AT142" i="8" s="1"/>
  <c r="AX142" i="8" s="1"/>
  <c r="P96" i="9"/>
  <c r="Q96" i="9" s="1"/>
  <c r="S96" i="9" s="1"/>
  <c r="U96" i="9" s="1"/>
  <c r="AJ96" i="9" s="1"/>
  <c r="AN96" i="9" s="1"/>
  <c r="P128" i="23"/>
  <c r="Q128" i="23" s="1"/>
  <c r="S128" i="23" s="1"/>
  <c r="U128" i="23" s="1"/>
  <c r="AT128" i="23" s="1"/>
  <c r="O143" i="20"/>
  <c r="O80" i="29"/>
  <c r="O110" i="17"/>
  <c r="O143" i="19"/>
  <c r="O128" i="12"/>
  <c r="O143" i="16"/>
  <c r="O111" i="18"/>
  <c r="O49" i="31"/>
  <c r="O49" i="10"/>
  <c r="O35" i="27"/>
  <c r="O96" i="31"/>
  <c r="O49" i="18"/>
  <c r="P31" i="29"/>
  <c r="Q31" i="29" s="1"/>
  <c r="S31" i="29" s="1"/>
  <c r="U31" i="29" s="1"/>
  <c r="AQ31" i="29" s="1"/>
  <c r="AU31" i="29" s="1"/>
  <c r="P143" i="12"/>
  <c r="Q143" i="12" s="1"/>
  <c r="S143" i="12" s="1"/>
  <c r="U143" i="12" s="1"/>
  <c r="AT143" i="12" s="1"/>
  <c r="AX143" i="12" s="1"/>
  <c r="P110" i="15"/>
  <c r="Q110" i="15" s="1"/>
  <c r="S110" i="15" s="1"/>
  <c r="U110" i="15" s="1"/>
  <c r="AT110" i="15" s="1"/>
  <c r="AX110" i="15" s="1"/>
  <c r="P65" i="30"/>
  <c r="Q65" i="30" s="1"/>
  <c r="S65" i="30" s="1"/>
  <c r="U65" i="30" s="1"/>
  <c r="AQ65" i="30" s="1"/>
  <c r="AU65" i="30" s="1"/>
  <c r="O110" i="20"/>
  <c r="O63" i="3"/>
  <c r="AX126" i="33"/>
  <c r="BA126" i="33"/>
  <c r="O50" i="16"/>
  <c r="O112" i="30"/>
  <c r="P110" i="13"/>
  <c r="Q110" i="13" s="1"/>
  <c r="S110" i="13" s="1"/>
  <c r="U110" i="13" s="1"/>
  <c r="AT110" i="13" s="1"/>
  <c r="AX110" i="13" s="1"/>
  <c r="P65" i="20"/>
  <c r="Q65" i="20" s="1"/>
  <c r="S65" i="20" s="1"/>
  <c r="U65" i="20" s="1"/>
  <c r="AQ65" i="20" s="1"/>
  <c r="AU65" i="20" s="1"/>
  <c r="P112" i="1"/>
  <c r="Q112" i="1" s="1"/>
  <c r="S112" i="1" s="1"/>
  <c r="U112" i="1" s="1"/>
  <c r="AT112" i="1" s="1"/>
  <c r="AX112" i="1" s="1"/>
  <c r="P48" i="30"/>
  <c r="Q48" i="30" s="1"/>
  <c r="S48" i="30" s="1"/>
  <c r="U48" i="30" s="1"/>
  <c r="AQ48" i="30" s="1"/>
  <c r="AU48" i="30" s="1"/>
  <c r="P49" i="20"/>
  <c r="Q49" i="20" s="1"/>
  <c r="S49" i="20" s="1"/>
  <c r="U49" i="20" s="1"/>
  <c r="AQ49" i="20" s="1"/>
  <c r="AU49" i="20" s="1"/>
  <c r="BA127" i="12"/>
  <c r="AX127" i="12"/>
  <c r="P32" i="3"/>
  <c r="Q32" i="3" s="1"/>
  <c r="S32" i="3" s="1"/>
  <c r="U32" i="3" s="1"/>
  <c r="AQ32" i="3" s="1"/>
  <c r="AU32" i="3" s="1"/>
  <c r="P80" i="20"/>
  <c r="Q80" i="20" s="1"/>
  <c r="S80" i="20" s="1"/>
  <c r="U80" i="20" s="1"/>
  <c r="AQ80" i="20" s="1"/>
  <c r="AU80" i="20" s="1"/>
  <c r="O81" i="20"/>
  <c r="P77" i="18"/>
  <c r="Q77" i="18" s="1"/>
  <c r="S77" i="18" s="1"/>
  <c r="U77" i="18" s="1"/>
  <c r="AQ77" i="18" s="1"/>
  <c r="AU77" i="18" s="1"/>
  <c r="P96" i="8"/>
  <c r="Q96" i="8" s="1"/>
  <c r="S96" i="8" s="1"/>
  <c r="U96" i="8" s="1"/>
  <c r="AJ96" i="8" s="1"/>
  <c r="AN96" i="8" s="1"/>
  <c r="P97" i="23"/>
  <c r="Q97" i="23" s="1"/>
  <c r="S97" i="23" s="1"/>
  <c r="U97" i="23" s="1"/>
  <c r="AJ97" i="23" s="1"/>
  <c r="AN97" i="23" s="1"/>
  <c r="P34" i="33"/>
  <c r="Q34" i="33" s="1"/>
  <c r="S34" i="33" s="1"/>
  <c r="U34" i="33" s="1"/>
  <c r="AQ34" i="33" s="1"/>
  <c r="AU34" i="33" s="1"/>
  <c r="P127" i="21"/>
  <c r="Q127" i="21" s="1"/>
  <c r="S127" i="21" s="1"/>
  <c r="U127" i="21" s="1"/>
  <c r="AT127" i="21" s="1"/>
  <c r="P111" i="24"/>
  <c r="Q111" i="24" s="1"/>
  <c r="S111" i="24" s="1"/>
  <c r="U111" i="24" s="1"/>
  <c r="AT111" i="24" s="1"/>
  <c r="AX111" i="24" s="1"/>
  <c r="P32" i="4"/>
  <c r="Q32" i="4" s="1"/>
  <c r="S32" i="4" s="1"/>
  <c r="U32" i="4" s="1"/>
  <c r="AQ32" i="4" s="1"/>
  <c r="AU32" i="4" s="1"/>
  <c r="P78" i="30"/>
  <c r="Q78" i="30" s="1"/>
  <c r="S78" i="30" s="1"/>
  <c r="U78" i="30" s="1"/>
  <c r="AQ78" i="30" s="1"/>
  <c r="AU78" i="30" s="1"/>
  <c r="P79" i="15"/>
  <c r="Q79" i="15" s="1"/>
  <c r="S79" i="15" s="1"/>
  <c r="U79" i="15" s="1"/>
  <c r="AQ79" i="15" s="1"/>
  <c r="AU79" i="15" s="1"/>
  <c r="P34" i="6"/>
  <c r="Q34" i="6" s="1"/>
  <c r="S34" i="6" s="1"/>
  <c r="U34" i="6" s="1"/>
  <c r="AQ34" i="6" s="1"/>
  <c r="AU34" i="6" s="1"/>
  <c r="P49" i="26"/>
  <c r="Q49" i="26" s="1"/>
  <c r="S49" i="26" s="1"/>
  <c r="U49" i="26" s="1"/>
  <c r="AQ49" i="26" s="1"/>
  <c r="AU49" i="26" s="1"/>
  <c r="P143" i="9"/>
  <c r="Q143" i="9" s="1"/>
  <c r="S143" i="9" s="1"/>
  <c r="U143" i="9" s="1"/>
  <c r="AT143" i="9" s="1"/>
  <c r="AX143" i="9" s="1"/>
  <c r="P141" i="11"/>
  <c r="Q141" i="11" s="1"/>
  <c r="S141" i="11" s="1"/>
  <c r="U141" i="11" s="1"/>
  <c r="AT141" i="11" s="1"/>
  <c r="AX141" i="11" s="1"/>
  <c r="O49" i="1"/>
  <c r="O127" i="4"/>
  <c r="O127" i="29"/>
  <c r="O128" i="20"/>
  <c r="O81" i="27"/>
  <c r="O66" i="12"/>
  <c r="O79" i="33"/>
  <c r="P81" i="3"/>
  <c r="Q81" i="3" s="1"/>
  <c r="S81" i="3" s="1"/>
  <c r="U81" i="3" s="1"/>
  <c r="AQ81" i="3" s="1"/>
  <c r="AU81" i="3" s="1"/>
  <c r="O82" i="3"/>
  <c r="O95" i="33"/>
  <c r="O65" i="10"/>
  <c r="P113" i="14"/>
  <c r="Q113" i="14" s="1"/>
  <c r="S113" i="14" s="1"/>
  <c r="U113" i="14" s="1"/>
  <c r="AT113" i="14" s="1"/>
  <c r="AX113" i="14" s="1"/>
  <c r="O114" i="14"/>
  <c r="O97" i="28"/>
  <c r="O32" i="16"/>
  <c r="O32" i="11"/>
  <c r="O79" i="11"/>
  <c r="P79" i="1"/>
  <c r="Q79" i="1" s="1"/>
  <c r="S79" i="1" s="1"/>
  <c r="U79" i="1" s="1"/>
  <c r="AQ79" i="1" s="1"/>
  <c r="AU79" i="1" s="1"/>
  <c r="O80" i="1"/>
  <c r="O130" i="31"/>
  <c r="O143" i="15"/>
  <c r="P47" i="33"/>
  <c r="Q47" i="33" s="1"/>
  <c r="S47" i="33" s="1"/>
  <c r="U47" i="33" s="1"/>
  <c r="AQ47" i="33" s="1"/>
  <c r="AU47" i="33" s="1"/>
  <c r="O48" i="33"/>
  <c r="O33" i="25"/>
  <c r="AX126" i="4"/>
  <c r="BA126" i="4"/>
  <c r="AX126" i="29"/>
  <c r="BA126" i="29"/>
  <c r="AX127" i="20"/>
  <c r="BA127" i="20"/>
  <c r="O113" i="33"/>
  <c r="O98" i="29"/>
  <c r="O66" i="6"/>
  <c r="P79" i="31"/>
  <c r="Q79" i="31" s="1"/>
  <c r="S79" i="31" s="1"/>
  <c r="U79" i="31" s="1"/>
  <c r="AQ79" i="31" s="1"/>
  <c r="AU79" i="31" s="1"/>
  <c r="O80" i="31"/>
  <c r="O63" i="4"/>
  <c r="P111" i="28"/>
  <c r="Q111" i="28" s="1"/>
  <c r="S111" i="28" s="1"/>
  <c r="U111" i="28" s="1"/>
  <c r="AT111" i="28" s="1"/>
  <c r="AX111" i="28" s="1"/>
  <c r="O113" i="11"/>
  <c r="O51" i="15"/>
  <c r="O128" i="10"/>
  <c r="O111" i="7"/>
  <c r="AX129" i="31"/>
  <c r="BA129" i="31"/>
  <c r="P66" i="26"/>
  <c r="Q66" i="26" s="1"/>
  <c r="S66" i="26" s="1"/>
  <c r="U66" i="26" s="1"/>
  <c r="AQ66" i="26" s="1"/>
  <c r="AU66" i="26" s="1"/>
  <c r="P96" i="4"/>
  <c r="Q96" i="4" s="1"/>
  <c r="S96" i="4" s="1"/>
  <c r="U96" i="4" s="1"/>
  <c r="AJ96" i="4" s="1"/>
  <c r="AN96" i="4" s="1"/>
  <c r="P34" i="14"/>
  <c r="Q34" i="14" s="1"/>
  <c r="S34" i="14" s="1"/>
  <c r="U34" i="14" s="1"/>
  <c r="AQ34" i="14" s="1"/>
  <c r="AU34" i="14" s="1"/>
  <c r="P97" i="22"/>
  <c r="Q97" i="22" s="1"/>
  <c r="S97" i="22" s="1"/>
  <c r="U97" i="22" s="1"/>
  <c r="AJ97" i="22" s="1"/>
  <c r="AN97" i="22" s="1"/>
  <c r="P143" i="31"/>
  <c r="Q143" i="31" s="1"/>
  <c r="S143" i="31" s="1"/>
  <c r="U143" i="31" s="1"/>
  <c r="AT143" i="31" s="1"/>
  <c r="AX143" i="31" s="1"/>
  <c r="P47" i="7"/>
  <c r="Q47" i="7" s="1"/>
  <c r="S47" i="7" s="1"/>
  <c r="U47" i="7" s="1"/>
  <c r="AQ47" i="7" s="1"/>
  <c r="AU47" i="7" s="1"/>
  <c r="AX127" i="27"/>
  <c r="BA127" i="27"/>
  <c r="P64" i="11"/>
  <c r="Q64" i="11" s="1"/>
  <c r="S64" i="11" s="1"/>
  <c r="U64" i="11" s="1"/>
  <c r="AQ64" i="11" s="1"/>
  <c r="AU64" i="11" s="1"/>
  <c r="P32" i="28"/>
  <c r="Q32" i="28" s="1"/>
  <c r="S32" i="28" s="1"/>
  <c r="U32" i="28" s="1"/>
  <c r="AQ32" i="28" s="1"/>
  <c r="AU32" i="28" s="1"/>
  <c r="P126" i="3"/>
  <c r="Q126" i="3" s="1"/>
  <c r="S126" i="3" s="1"/>
  <c r="U126" i="3" s="1"/>
  <c r="AT126" i="3" s="1"/>
  <c r="AX127" i="13"/>
  <c r="BA127" i="13"/>
  <c r="P97" i="14"/>
  <c r="Q97" i="14" s="1"/>
  <c r="S97" i="14" s="1"/>
  <c r="U97" i="14" s="1"/>
  <c r="AJ97" i="14" s="1"/>
  <c r="AN97" i="14" s="1"/>
  <c r="P33" i="22"/>
  <c r="Q33" i="22" s="1"/>
  <c r="S33" i="22" s="1"/>
  <c r="U33" i="22" s="1"/>
  <c r="AQ33" i="22" s="1"/>
  <c r="AU33" i="22" s="1"/>
  <c r="P127" i="18"/>
  <c r="Q127" i="18" s="1"/>
  <c r="S127" i="18" s="1"/>
  <c r="U127" i="18" s="1"/>
  <c r="AT127" i="18" s="1"/>
  <c r="P48" i="4"/>
  <c r="Q48" i="4" s="1"/>
  <c r="S48" i="4" s="1"/>
  <c r="U48" i="4" s="1"/>
  <c r="AQ48" i="4" s="1"/>
  <c r="AU48" i="4" s="1"/>
  <c r="P65" i="15"/>
  <c r="Q65" i="15" s="1"/>
  <c r="S65" i="15" s="1"/>
  <c r="U65" i="15" s="1"/>
  <c r="AQ65" i="15" s="1"/>
  <c r="AU65" i="15" s="1"/>
  <c r="P66" i="19"/>
  <c r="Q66" i="19" s="1"/>
  <c r="S66" i="19" s="1"/>
  <c r="U66" i="19" s="1"/>
  <c r="AQ66" i="19" s="1"/>
  <c r="AU66" i="19" s="1"/>
  <c r="P34" i="17"/>
  <c r="Q34" i="17" s="1"/>
  <c r="S34" i="17" s="1"/>
  <c r="U34" i="17" s="1"/>
  <c r="AQ34" i="17" s="1"/>
  <c r="AU34" i="17" s="1"/>
  <c r="P141" i="4"/>
  <c r="Q141" i="4" s="1"/>
  <c r="S141" i="4" s="1"/>
  <c r="U141" i="4" s="1"/>
  <c r="AT141" i="4" s="1"/>
  <c r="AX141" i="4" s="1"/>
  <c r="BA125" i="14"/>
  <c r="AX125" i="14"/>
  <c r="P142" i="14"/>
  <c r="Q142" i="14" s="1"/>
  <c r="S142" i="14" s="1"/>
  <c r="U142" i="14" s="1"/>
  <c r="AT142" i="14" s="1"/>
  <c r="AX142" i="14" s="1"/>
  <c r="P141" i="24"/>
  <c r="Q141" i="24" s="1"/>
  <c r="S141" i="24" s="1"/>
  <c r="U141" i="24" s="1"/>
  <c r="AT141" i="24" s="1"/>
  <c r="AX141" i="24" s="1"/>
  <c r="P112" i="16"/>
  <c r="Q112" i="16" s="1"/>
  <c r="S112" i="16" s="1"/>
  <c r="U112" i="16" s="1"/>
  <c r="AT112" i="16" s="1"/>
  <c r="AX112" i="16" s="1"/>
  <c r="P80" i="19"/>
  <c r="Q80" i="19" s="1"/>
  <c r="S80" i="19" s="1"/>
  <c r="U80" i="19" s="1"/>
  <c r="AQ80" i="19" s="1"/>
  <c r="AU80" i="19" s="1"/>
  <c r="P94" i="18"/>
  <c r="Q94" i="18" s="1"/>
  <c r="S94" i="18" s="1"/>
  <c r="U94" i="18" s="1"/>
  <c r="AJ94" i="18" s="1"/>
  <c r="AN94" i="18" s="1"/>
  <c r="O50" i="8"/>
  <c r="O143" i="10"/>
  <c r="O66" i="7"/>
  <c r="O96" i="26"/>
  <c r="O50" i="13"/>
  <c r="O95" i="21"/>
  <c r="O129" i="7"/>
  <c r="O144" i="2"/>
  <c r="P112" i="3"/>
  <c r="Q112" i="3" s="1"/>
  <c r="S112" i="3" s="1"/>
  <c r="U112" i="3" s="1"/>
  <c r="AT112" i="3" s="1"/>
  <c r="AX112" i="3" s="1"/>
  <c r="P141" i="28"/>
  <c r="Q141" i="28" s="1"/>
  <c r="S141" i="28" s="1"/>
  <c r="U141" i="28" s="1"/>
  <c r="AT141" i="28" s="1"/>
  <c r="AX141" i="28" s="1"/>
  <c r="P64" i="27"/>
  <c r="Q64" i="27" s="1"/>
  <c r="S64" i="27" s="1"/>
  <c r="U64" i="27" s="1"/>
  <c r="AQ64" i="27" s="1"/>
  <c r="AU64" i="27" s="1"/>
  <c r="P31" i="18"/>
  <c r="Q31" i="18" s="1"/>
  <c r="S31" i="18" s="1"/>
  <c r="U31" i="18" s="1"/>
  <c r="AQ31" i="18" s="1"/>
  <c r="AU31" i="18" s="1"/>
  <c r="AX125" i="3"/>
  <c r="BA125" i="3"/>
  <c r="O33" i="1"/>
  <c r="O95" i="3"/>
  <c r="P49" i="6"/>
  <c r="Q49" i="6" s="1"/>
  <c r="S49" i="6" s="1"/>
  <c r="U49" i="6" s="1"/>
  <c r="AQ49" i="6" s="1"/>
  <c r="AU49" i="6" s="1"/>
  <c r="BA126" i="18"/>
  <c r="AX126" i="18"/>
  <c r="O97" i="7"/>
  <c r="O49" i="12"/>
  <c r="P32" i="8"/>
  <c r="Q32" i="8" s="1"/>
  <c r="S32" i="8" s="1"/>
  <c r="U32" i="8" s="1"/>
  <c r="AQ32" i="8" s="1"/>
  <c r="AU32" i="8" s="1"/>
  <c r="O130" i="9"/>
  <c r="P33" i="2"/>
  <c r="Q33" i="2" s="1"/>
  <c r="S33" i="2" s="1"/>
  <c r="U33" i="2" s="1"/>
  <c r="AQ33" i="2" s="1"/>
  <c r="AU33" i="2" s="1"/>
  <c r="O34" i="2"/>
  <c r="O63" i="28"/>
  <c r="P79" i="28"/>
  <c r="Q79" i="28" s="1"/>
  <c r="S79" i="28" s="1"/>
  <c r="U79" i="28" s="1"/>
  <c r="AQ79" i="28" s="1"/>
  <c r="AU79" i="28" s="1"/>
  <c r="P80" i="12"/>
  <c r="Q80" i="12" s="1"/>
  <c r="S80" i="12" s="1"/>
  <c r="U80" i="12" s="1"/>
  <c r="AQ80" i="12" s="1"/>
  <c r="AU80" i="12" s="1"/>
  <c r="P65" i="18"/>
  <c r="Q65" i="18" s="1"/>
  <c r="S65" i="18" s="1"/>
  <c r="U65" i="18" s="1"/>
  <c r="AQ65" i="18" s="1"/>
  <c r="AU65" i="18" s="1"/>
  <c r="P126" i="5"/>
  <c r="Q126" i="5" s="1"/>
  <c r="S126" i="5" s="1"/>
  <c r="U126" i="5" s="1"/>
  <c r="AT126" i="5" s="1"/>
  <c r="BA128" i="7"/>
  <c r="AX128" i="7"/>
  <c r="P78" i="2"/>
  <c r="Q78" i="2" s="1"/>
  <c r="S78" i="2" s="1"/>
  <c r="U78" i="2" s="1"/>
  <c r="AQ78" i="2" s="1"/>
  <c r="AU78" i="2" s="1"/>
  <c r="P142" i="33"/>
  <c r="Q142" i="33" s="1"/>
  <c r="S142" i="33" s="1"/>
  <c r="U142" i="33" s="1"/>
  <c r="AT142" i="33" s="1"/>
  <c r="AX142" i="33" s="1"/>
  <c r="P127" i="30"/>
  <c r="Q127" i="30" s="1"/>
  <c r="S127" i="30" s="1"/>
  <c r="U127" i="30" s="1"/>
  <c r="AT127" i="30" s="1"/>
  <c r="O66" i="16"/>
  <c r="P97" i="12"/>
  <c r="Q97" i="12" s="1"/>
  <c r="S97" i="12" s="1"/>
  <c r="U97" i="12" s="1"/>
  <c r="AJ97" i="12" s="1"/>
  <c r="AN97" i="12" s="1"/>
  <c r="O98" i="12"/>
  <c r="P64" i="24"/>
  <c r="Q64" i="24" s="1"/>
  <c r="S64" i="24" s="1"/>
  <c r="U64" i="24" s="1"/>
  <c r="AQ64" i="24" s="1"/>
  <c r="AU64" i="24" s="1"/>
  <c r="O65" i="24"/>
  <c r="P33" i="24"/>
  <c r="Q33" i="24" s="1"/>
  <c r="S33" i="24" s="1"/>
  <c r="U33" i="24" s="1"/>
  <c r="AQ33" i="24" s="1"/>
  <c r="AU33" i="24" s="1"/>
  <c r="O34" i="24"/>
  <c r="AX129" i="9"/>
  <c r="BA129" i="9"/>
  <c r="P78" i="24"/>
  <c r="Q78" i="24" s="1"/>
  <c r="S78" i="24" s="1"/>
  <c r="U78" i="24" s="1"/>
  <c r="AQ78" i="24" s="1"/>
  <c r="AU78" i="24" s="1"/>
  <c r="O79" i="24"/>
  <c r="P78" i="22"/>
  <c r="Q78" i="22" s="1"/>
  <c r="S78" i="22" s="1"/>
  <c r="U78" i="22" s="1"/>
  <c r="AQ78" i="22" s="1"/>
  <c r="AU78" i="22" s="1"/>
  <c r="O79" i="22"/>
  <c r="AX127" i="10"/>
  <c r="BA127" i="10"/>
  <c r="P94" i="15"/>
  <c r="Q94" i="15" s="1"/>
  <c r="S94" i="15" s="1"/>
  <c r="U94" i="15" s="1"/>
  <c r="AJ94" i="15" s="1"/>
  <c r="AN94" i="15" s="1"/>
  <c r="O95" i="15"/>
  <c r="O127" i="11"/>
  <c r="O143" i="5"/>
  <c r="BA125" i="5"/>
  <c r="AX125" i="5"/>
  <c r="O129" i="6"/>
  <c r="P112" i="6"/>
  <c r="Q112" i="6" s="1"/>
  <c r="S112" i="6" s="1"/>
  <c r="U112" i="6" s="1"/>
  <c r="AT112" i="6" s="1"/>
  <c r="AX112" i="6" s="1"/>
  <c r="P81" i="26"/>
  <c r="Q81" i="26" s="1"/>
  <c r="S81" i="26" s="1"/>
  <c r="U81" i="26" s="1"/>
  <c r="AQ81" i="26" s="1"/>
  <c r="AU81" i="26" s="1"/>
  <c r="P31" i="21"/>
  <c r="Q31" i="21" s="1"/>
  <c r="S31" i="21" s="1"/>
  <c r="U31" i="21" s="1"/>
  <c r="AQ31" i="21" s="1"/>
  <c r="AU31" i="21" s="1"/>
  <c r="P112" i="2"/>
  <c r="Q112" i="2" s="1"/>
  <c r="S112" i="2" s="1"/>
  <c r="U112" i="2" s="1"/>
  <c r="AT112" i="2" s="1"/>
  <c r="AX112" i="2" s="1"/>
  <c r="P126" i="1"/>
  <c r="Q126" i="1" s="1"/>
  <c r="S126" i="1" s="1"/>
  <c r="U126" i="1" s="1"/>
  <c r="AT126" i="1" s="1"/>
  <c r="P143" i="17"/>
  <c r="Q143" i="17" s="1"/>
  <c r="S143" i="17" s="1"/>
  <c r="U143" i="17" s="1"/>
  <c r="AT143" i="17" s="1"/>
  <c r="AX143" i="17" s="1"/>
  <c r="P95" i="6"/>
  <c r="Q95" i="6" s="1"/>
  <c r="S95" i="6" s="1"/>
  <c r="U95" i="6" s="1"/>
  <c r="AJ95" i="6" s="1"/>
  <c r="AN95" i="6" s="1"/>
  <c r="P141" i="23"/>
  <c r="Q141" i="23" s="1"/>
  <c r="S141" i="23" s="1"/>
  <c r="U141" i="23" s="1"/>
  <c r="AT141" i="23" s="1"/>
  <c r="AX141" i="23" s="1"/>
  <c r="P50" i="11"/>
  <c r="Q50" i="11" s="1"/>
  <c r="S50" i="11" s="1"/>
  <c r="U50" i="11" s="1"/>
  <c r="AQ50" i="11" s="1"/>
  <c r="AU50" i="11" s="1"/>
  <c r="O97" i="2"/>
  <c r="P128" i="17"/>
  <c r="Q128" i="17" s="1"/>
  <c r="S128" i="17" s="1"/>
  <c r="U128" i="17" s="1"/>
  <c r="AT128" i="17" s="1"/>
  <c r="O129" i="17"/>
  <c r="P79" i="8"/>
  <c r="Q79" i="8" s="1"/>
  <c r="S79" i="8" s="1"/>
  <c r="U79" i="8" s="1"/>
  <c r="AQ79" i="8" s="1"/>
  <c r="AU79" i="8" s="1"/>
  <c r="P111" i="8"/>
  <c r="Q111" i="8" s="1"/>
  <c r="S111" i="8" s="1"/>
  <c r="U111" i="8" s="1"/>
  <c r="AT111" i="8" s="1"/>
  <c r="AX111" i="8" s="1"/>
  <c r="P63" i="8"/>
  <c r="Q63" i="8" s="1"/>
  <c r="S63" i="8" s="1"/>
  <c r="U63" i="8" s="1"/>
  <c r="AQ63" i="8" s="1"/>
  <c r="AU63" i="8" s="1"/>
  <c r="P31" i="19"/>
  <c r="Q31" i="19" s="1"/>
  <c r="S31" i="19" s="1"/>
  <c r="U31" i="19" s="1"/>
  <c r="AQ31" i="19" s="1"/>
  <c r="AU31" i="19" s="1"/>
  <c r="P97" i="19"/>
  <c r="Q97" i="19" s="1"/>
  <c r="S97" i="19" s="1"/>
  <c r="U97" i="19" s="1"/>
  <c r="AJ97" i="19" s="1"/>
  <c r="AN97" i="19" s="1"/>
  <c r="P31" i="7"/>
  <c r="Q31" i="7" s="1"/>
  <c r="S31" i="7" s="1"/>
  <c r="U31" i="7" s="1"/>
  <c r="AQ31" i="7" s="1"/>
  <c r="AU31" i="7" s="1"/>
  <c r="BA126" i="11"/>
  <c r="AX126" i="11"/>
  <c r="P80" i="23"/>
  <c r="Q80" i="23" s="1"/>
  <c r="S80" i="23" s="1"/>
  <c r="U80" i="23" s="1"/>
  <c r="AQ80" i="23" s="1"/>
  <c r="AU80" i="23" s="1"/>
  <c r="AX128" i="6"/>
  <c r="BA128" i="6"/>
  <c r="P96" i="30"/>
  <c r="Q96" i="30" s="1"/>
  <c r="S96" i="30" s="1"/>
  <c r="U96" i="30" s="1"/>
  <c r="AJ96" i="30" s="1"/>
  <c r="AN96" i="30" s="1"/>
  <c r="P142" i="6"/>
  <c r="Q142" i="6" s="1"/>
  <c r="S142" i="6" s="1"/>
  <c r="U142" i="6" s="1"/>
  <c r="AT142" i="6" s="1"/>
  <c r="AX142" i="6" s="1"/>
  <c r="O144" i="18"/>
  <c r="O65" i="29"/>
  <c r="O111" i="27"/>
  <c r="P110" i="12"/>
  <c r="Q110" i="12" s="1"/>
  <c r="S110" i="12" s="1"/>
  <c r="U110" i="12" s="1"/>
  <c r="AT110" i="12" s="1"/>
  <c r="AX110" i="12" s="1"/>
  <c r="O111" i="12"/>
  <c r="O67" i="1"/>
  <c r="O95" i="13"/>
  <c r="P47" i="29"/>
  <c r="Q47" i="29" s="1"/>
  <c r="S47" i="29" s="1"/>
  <c r="U47" i="29" s="1"/>
  <c r="AQ47" i="29" s="1"/>
  <c r="AU47" i="29" s="1"/>
  <c r="O48" i="29"/>
  <c r="P142" i="26"/>
  <c r="Q142" i="26" s="1"/>
  <c r="S142" i="26" s="1"/>
  <c r="U142" i="26" s="1"/>
  <c r="AT142" i="26" s="1"/>
  <c r="AX142" i="26" s="1"/>
  <c r="O143" i="26"/>
  <c r="P129" i="24"/>
  <c r="Q129" i="24" s="1"/>
  <c r="S129" i="24" s="1"/>
  <c r="U129" i="24" s="1"/>
  <c r="AT129" i="24" s="1"/>
  <c r="O130" i="24"/>
  <c r="P112" i="26"/>
  <c r="Q112" i="26" s="1"/>
  <c r="S112" i="26" s="1"/>
  <c r="U112" i="26" s="1"/>
  <c r="AT112" i="26" s="1"/>
  <c r="AX112" i="26" s="1"/>
  <c r="O113" i="26"/>
  <c r="P79" i="5"/>
  <c r="Q79" i="5" s="1"/>
  <c r="S79" i="5" s="1"/>
  <c r="U79" i="5" s="1"/>
  <c r="AQ79" i="5" s="1"/>
  <c r="AU79" i="5" s="1"/>
  <c r="O80" i="5"/>
  <c r="P112" i="4"/>
  <c r="Q112" i="4" s="1"/>
  <c r="S112" i="4" s="1"/>
  <c r="U112" i="4" s="1"/>
  <c r="AT112" i="4" s="1"/>
  <c r="AX112" i="4" s="1"/>
  <c r="O113" i="4"/>
  <c r="P64" i="25"/>
  <c r="Q64" i="25" s="1"/>
  <c r="S64" i="25" s="1"/>
  <c r="U64" i="25" s="1"/>
  <c r="AQ64" i="25" s="1"/>
  <c r="AU64" i="25" s="1"/>
  <c r="O65" i="25"/>
  <c r="P111" i="25"/>
  <c r="Q111" i="25" s="1"/>
  <c r="S111" i="25" s="1"/>
  <c r="U111" i="25" s="1"/>
  <c r="AT111" i="25" s="1"/>
  <c r="AX111" i="25" s="1"/>
  <c r="O112" i="25"/>
  <c r="O48" i="9"/>
  <c r="O142" i="22"/>
  <c r="O127" i="16"/>
  <c r="O142" i="29"/>
  <c r="O142" i="3"/>
  <c r="P48" i="28"/>
  <c r="Q48" i="28" s="1"/>
  <c r="S48" i="28" s="1"/>
  <c r="U48" i="28" s="1"/>
  <c r="AQ48" i="28" s="1"/>
  <c r="AU48" i="28" s="1"/>
  <c r="P81" i="21"/>
  <c r="Q81" i="21" s="1"/>
  <c r="S81" i="21" s="1"/>
  <c r="U81" i="21" s="1"/>
  <c r="AQ81" i="21" s="1"/>
  <c r="AU81" i="21" s="1"/>
  <c r="P48" i="17"/>
  <c r="Q48" i="17" s="1"/>
  <c r="S48" i="17" s="1"/>
  <c r="U48" i="17" s="1"/>
  <c r="AQ48" i="17" s="1"/>
  <c r="AU48" i="17" s="1"/>
  <c r="P34" i="30"/>
  <c r="Q34" i="30" s="1"/>
  <c r="S34" i="30" s="1"/>
  <c r="U34" i="30" s="1"/>
  <c r="AQ34" i="30" s="1"/>
  <c r="AU34" i="30" s="1"/>
  <c r="P63" i="2"/>
  <c r="Q63" i="2" s="1"/>
  <c r="S63" i="2" s="1"/>
  <c r="U63" i="2" s="1"/>
  <c r="AQ63" i="2" s="1"/>
  <c r="AU63" i="2" s="1"/>
  <c r="P113" i="9"/>
  <c r="Q113" i="9" s="1"/>
  <c r="S113" i="9" s="1"/>
  <c r="U113" i="9" s="1"/>
  <c r="AT113" i="9" s="1"/>
  <c r="AX113" i="9" s="1"/>
  <c r="O34" i="9"/>
  <c r="P49" i="23"/>
  <c r="Q49" i="23" s="1"/>
  <c r="S49" i="23" s="1"/>
  <c r="U49" i="23" s="1"/>
  <c r="AQ49" i="23" s="1"/>
  <c r="AU49" i="23" s="1"/>
  <c r="O50" i="23"/>
  <c r="P31" i="12"/>
  <c r="Q31" i="12" s="1"/>
  <c r="S31" i="12" s="1"/>
  <c r="U31" i="12" s="1"/>
  <c r="AQ31" i="12" s="1"/>
  <c r="AU31" i="12" s="1"/>
  <c r="O32" i="12"/>
  <c r="BA128" i="24"/>
  <c r="AX128" i="24"/>
  <c r="P80" i="17"/>
  <c r="Q80" i="17" s="1"/>
  <c r="S80" i="17" s="1"/>
  <c r="U80" i="17" s="1"/>
  <c r="AQ80" i="17" s="1"/>
  <c r="AU80" i="17" s="1"/>
  <c r="O81" i="17"/>
  <c r="P141" i="21"/>
  <c r="Q141" i="21" s="1"/>
  <c r="S141" i="21" s="1"/>
  <c r="U141" i="21" s="1"/>
  <c r="AT141" i="21" s="1"/>
  <c r="AX141" i="21" s="1"/>
  <c r="O142" i="21"/>
  <c r="P63" i="33"/>
  <c r="Q63" i="33" s="1"/>
  <c r="S63" i="33" s="1"/>
  <c r="U63" i="33" s="1"/>
  <c r="AQ63" i="33" s="1"/>
  <c r="AU63" i="33" s="1"/>
  <c r="O64" i="33"/>
  <c r="P82" i="6"/>
  <c r="Q82" i="6" s="1"/>
  <c r="S82" i="6" s="1"/>
  <c r="U82" i="6" s="1"/>
  <c r="AQ82" i="6" s="1"/>
  <c r="AU82" i="6" s="1"/>
  <c r="N83" i="6"/>
  <c r="O83" i="6" s="1"/>
  <c r="P79" i="16"/>
  <c r="Q79" i="16" s="1"/>
  <c r="S79" i="16" s="1"/>
  <c r="U79" i="16" s="1"/>
  <c r="AQ79" i="16" s="1"/>
  <c r="AU79" i="16" s="1"/>
  <c r="P128" i="27"/>
  <c r="Q128" i="27" s="1"/>
  <c r="S128" i="27" s="1"/>
  <c r="U128" i="27" s="1"/>
  <c r="AT128" i="27" s="1"/>
  <c r="P142" i="30"/>
  <c r="Q142" i="30" s="1"/>
  <c r="S142" i="30" s="1"/>
  <c r="U142" i="30" s="1"/>
  <c r="AT142" i="30" s="1"/>
  <c r="AX142" i="30" s="1"/>
  <c r="P128" i="13"/>
  <c r="Q128" i="13" s="1"/>
  <c r="S128" i="13" s="1"/>
  <c r="U128" i="13" s="1"/>
  <c r="AT128" i="13" s="1"/>
  <c r="P129" i="15"/>
  <c r="Q129" i="15" s="1"/>
  <c r="S129" i="15" s="1"/>
  <c r="U129" i="15" s="1"/>
  <c r="AT129" i="15" s="1"/>
  <c r="P64" i="17"/>
  <c r="Q64" i="17" s="1"/>
  <c r="S64" i="17" s="1"/>
  <c r="U64" i="17" s="1"/>
  <c r="AQ64" i="17" s="1"/>
  <c r="AU64" i="17" s="1"/>
  <c r="P46" i="14"/>
  <c r="Q46" i="14" s="1"/>
  <c r="S46" i="14" s="1"/>
  <c r="U46" i="14" s="1"/>
  <c r="AQ46" i="14" s="1"/>
  <c r="AU46" i="14" s="1"/>
  <c r="AX126" i="16"/>
  <c r="BA126" i="16"/>
  <c r="P65" i="5"/>
  <c r="Q65" i="5" s="1"/>
  <c r="S65" i="5" s="1"/>
  <c r="U65" i="5" s="1"/>
  <c r="AQ65" i="5" s="1"/>
  <c r="AU65" i="5" s="1"/>
  <c r="P66" i="13"/>
  <c r="Q66" i="13" s="1"/>
  <c r="S66" i="13" s="1"/>
  <c r="U66" i="13" s="1"/>
  <c r="AQ66" i="13" s="1"/>
  <c r="AU66" i="13" s="1"/>
  <c r="P78" i="25"/>
  <c r="Q78" i="25" s="1"/>
  <c r="S78" i="25" s="1"/>
  <c r="U78" i="25" s="1"/>
  <c r="AQ78" i="25" s="1"/>
  <c r="AU78" i="25" s="1"/>
  <c r="P50" i="22"/>
  <c r="Q50" i="22" s="1"/>
  <c r="S50" i="22" s="1"/>
  <c r="U50" i="22" s="1"/>
  <c r="AQ50" i="22" s="1"/>
  <c r="AU50" i="22" s="1"/>
  <c r="P127" i="8"/>
  <c r="Q127" i="8" s="1"/>
  <c r="S127" i="8" s="1"/>
  <c r="U127" i="8" s="1"/>
  <c r="AT127" i="8" s="1"/>
  <c r="P64" i="23"/>
  <c r="Q64" i="23" s="1"/>
  <c r="S64" i="23" s="1"/>
  <c r="U64" i="23" s="1"/>
  <c r="AQ64" i="23" s="1"/>
  <c r="AU64" i="23" s="1"/>
  <c r="P31" i="20"/>
  <c r="Q31" i="20" s="1"/>
  <c r="S31" i="20" s="1"/>
  <c r="U31" i="20" s="1"/>
  <c r="AQ31" i="20" s="1"/>
  <c r="AU31" i="20" s="1"/>
  <c r="P66" i="14"/>
  <c r="Q66" i="14" s="1"/>
  <c r="S66" i="14" s="1"/>
  <c r="U66" i="14" s="1"/>
  <c r="AQ66" i="14" s="1"/>
  <c r="AU66" i="14" s="1"/>
  <c r="P49" i="19"/>
  <c r="Q49" i="19" s="1"/>
  <c r="S49" i="19" s="1"/>
  <c r="U49" i="19" s="1"/>
  <c r="AQ49" i="19" s="1"/>
  <c r="AU49" i="19" s="1"/>
  <c r="P127" i="28"/>
  <c r="Q127" i="28" s="1"/>
  <c r="S127" i="28" s="1"/>
  <c r="U127" i="28" s="1"/>
  <c r="AT127" i="28" s="1"/>
  <c r="P126" i="14"/>
  <c r="Q126" i="14" s="1"/>
  <c r="S126" i="14" s="1"/>
  <c r="U126" i="14" s="1"/>
  <c r="AT126" i="14" s="1"/>
  <c r="O128" i="25"/>
  <c r="O50" i="27"/>
  <c r="P32" i="31"/>
  <c r="Q32" i="31" s="1"/>
  <c r="S32" i="31" s="1"/>
  <c r="U32" i="31" s="1"/>
  <c r="AQ32" i="31" s="1"/>
  <c r="AU32" i="31" s="1"/>
  <c r="P111" i="10"/>
  <c r="Q111" i="10" s="1"/>
  <c r="S111" i="10" s="1"/>
  <c r="U111" i="10" s="1"/>
  <c r="AT111" i="10" s="1"/>
  <c r="AX111" i="10" s="1"/>
  <c r="O32" i="23"/>
  <c r="O143" i="1"/>
  <c r="O80" i="9"/>
  <c r="O79" i="4"/>
  <c r="O32" i="5"/>
  <c r="O34" i="13"/>
  <c r="O128" i="19"/>
  <c r="O34" i="15"/>
  <c r="P33" i="10"/>
  <c r="Q33" i="10" s="1"/>
  <c r="S33" i="10" s="1"/>
  <c r="U33" i="10" s="1"/>
  <c r="AQ33" i="10" s="1"/>
  <c r="AU33" i="10" s="1"/>
  <c r="P112" i="31"/>
  <c r="Q112" i="31" s="1"/>
  <c r="S112" i="31" s="1"/>
  <c r="U112" i="31" s="1"/>
  <c r="AT112" i="31" s="1"/>
  <c r="AX112" i="31" s="1"/>
  <c r="O113" i="31"/>
  <c r="O80" i="10"/>
  <c r="P50" i="3"/>
  <c r="Q50" i="3" s="1"/>
  <c r="S50" i="3" s="1"/>
  <c r="U50" i="3" s="1"/>
  <c r="AQ50" i="3" s="1"/>
  <c r="AU50" i="3" s="1"/>
  <c r="BA126" i="8"/>
  <c r="AX126" i="8"/>
  <c r="O96" i="27"/>
  <c r="O95" i="24"/>
  <c r="O128" i="2"/>
  <c r="O143" i="13"/>
  <c r="O131" i="26"/>
  <c r="O95" i="5"/>
  <c r="O64" i="21"/>
  <c r="P63" i="22"/>
  <c r="Q63" i="22" s="1"/>
  <c r="S63" i="22" s="1"/>
  <c r="U63" i="22" s="1"/>
  <c r="AQ63" i="22" s="1"/>
  <c r="AU63" i="22" s="1"/>
  <c r="O64" i="22"/>
  <c r="P144" i="25"/>
  <c r="Q144" i="25" s="1"/>
  <c r="S144" i="25" s="1"/>
  <c r="U144" i="25" s="1"/>
  <c r="AT144" i="25" s="1"/>
  <c r="AX144" i="25" s="1"/>
  <c r="O145" i="25"/>
  <c r="P95" i="20"/>
  <c r="Q95" i="20" s="1"/>
  <c r="S95" i="20" s="1"/>
  <c r="U95" i="20" s="1"/>
  <c r="AJ95" i="20" s="1"/>
  <c r="AN95" i="20" s="1"/>
  <c r="O96" i="20"/>
  <c r="P112" i="19"/>
  <c r="Q112" i="19" s="1"/>
  <c r="S112" i="19" s="1"/>
  <c r="U112" i="19" s="1"/>
  <c r="AT112" i="19" s="1"/>
  <c r="AX112" i="19" s="1"/>
  <c r="O113" i="19"/>
  <c r="P48" i="5"/>
  <c r="Q48" i="5" s="1"/>
  <c r="S48" i="5" s="1"/>
  <c r="U48" i="5" s="1"/>
  <c r="AQ48" i="5" s="1"/>
  <c r="AU48" i="5" s="1"/>
  <c r="O49" i="5"/>
  <c r="BA127" i="25"/>
  <c r="AX127" i="25"/>
  <c r="O113" i="22"/>
  <c r="N68" i="9"/>
  <c r="P67" i="9"/>
  <c r="Q67" i="9" s="1"/>
  <c r="S67" i="9" s="1"/>
  <c r="U67" i="9" s="1"/>
  <c r="AQ67" i="9" s="1"/>
  <c r="AU67" i="9" s="1"/>
  <c r="O68" i="9"/>
  <c r="BA127" i="19"/>
  <c r="AX127" i="19"/>
  <c r="O81" i="14"/>
  <c r="O95" i="25"/>
  <c r="P33" i="26"/>
  <c r="Q33" i="26" s="1"/>
  <c r="S33" i="26" s="1"/>
  <c r="U33" i="26" s="1"/>
  <c r="AQ33" i="26" s="1"/>
  <c r="AU33" i="26" s="1"/>
  <c r="P113" i="21"/>
  <c r="Q113" i="21" s="1"/>
  <c r="S113" i="21" s="1"/>
  <c r="U113" i="21" s="1"/>
  <c r="AT113" i="21" s="1"/>
  <c r="AX113" i="21" s="1"/>
  <c r="O94" i="16"/>
  <c r="BA127" i="2"/>
  <c r="AX127" i="2"/>
  <c r="N131" i="26"/>
  <c r="O82" i="34" l="1"/>
  <c r="BA126" i="34"/>
  <c r="AX126" i="34"/>
  <c r="P65" i="34"/>
  <c r="Q65" i="34" s="1"/>
  <c r="S65" i="34" s="1"/>
  <c r="U65" i="34" s="1"/>
  <c r="AQ65" i="34" s="1"/>
  <c r="AU65" i="34" s="1"/>
  <c r="O66" i="34"/>
  <c r="P142" i="34"/>
  <c r="Q142" i="34" s="1"/>
  <c r="S142" i="34" s="1"/>
  <c r="U142" i="34" s="1"/>
  <c r="AT142" i="34" s="1"/>
  <c r="AX142" i="34" s="1"/>
  <c r="O143" i="34"/>
  <c r="O51" i="34"/>
  <c r="P113" i="34"/>
  <c r="Q113" i="34" s="1"/>
  <c r="S113" i="34" s="1"/>
  <c r="U113" i="34" s="1"/>
  <c r="AT113" i="34" s="1"/>
  <c r="AX113" i="34" s="1"/>
  <c r="O114" i="34"/>
  <c r="P35" i="34"/>
  <c r="Q35" i="34" s="1"/>
  <c r="S35" i="34" s="1"/>
  <c r="U35" i="34" s="1"/>
  <c r="AQ35" i="34" s="1"/>
  <c r="AU35" i="34" s="1"/>
  <c r="N36" i="34"/>
  <c r="O36" i="34"/>
  <c r="P97" i="34"/>
  <c r="Q97" i="34" s="1"/>
  <c r="S97" i="34" s="1"/>
  <c r="U97" i="34" s="1"/>
  <c r="AJ97" i="34" s="1"/>
  <c r="AN97" i="34" s="1"/>
  <c r="O127" i="34"/>
  <c r="P83" i="6"/>
  <c r="Q83" i="6" s="1"/>
  <c r="S83" i="6" s="1"/>
  <c r="U83" i="6" s="1"/>
  <c r="AQ83" i="6" s="1"/>
  <c r="AU83" i="6" s="1"/>
  <c r="O84" i="6"/>
  <c r="P84" i="6" s="1"/>
  <c r="Q84" i="6" s="1"/>
  <c r="S84" i="6" s="1"/>
  <c r="U84" i="6" s="1"/>
  <c r="AQ84" i="6" s="1"/>
  <c r="AU84" i="6" s="1"/>
  <c r="AV84" i="6" s="1"/>
  <c r="P64" i="22"/>
  <c r="Q64" i="22" s="1"/>
  <c r="S64" i="22" s="1"/>
  <c r="U64" i="22" s="1"/>
  <c r="AQ64" i="22" s="1"/>
  <c r="AU64" i="22" s="1"/>
  <c r="O65" i="22"/>
  <c r="P95" i="15"/>
  <c r="Q95" i="15" s="1"/>
  <c r="S95" i="15" s="1"/>
  <c r="U95" i="15" s="1"/>
  <c r="AJ95" i="15" s="1"/>
  <c r="AN95" i="15" s="1"/>
  <c r="O96" i="15"/>
  <c r="P66" i="16"/>
  <c r="Q66" i="16" s="1"/>
  <c r="S66" i="16" s="1"/>
  <c r="U66" i="16" s="1"/>
  <c r="AQ66" i="16" s="1"/>
  <c r="AU66" i="16" s="1"/>
  <c r="O67" i="16"/>
  <c r="P50" i="8"/>
  <c r="Q50" i="8" s="1"/>
  <c r="S50" i="8" s="1"/>
  <c r="U50" i="8" s="1"/>
  <c r="AQ50" i="8" s="1"/>
  <c r="AU50" i="8" s="1"/>
  <c r="O51" i="8"/>
  <c r="BA126" i="3"/>
  <c r="AX126" i="3"/>
  <c r="P113" i="33"/>
  <c r="Q113" i="33" s="1"/>
  <c r="S113" i="33" s="1"/>
  <c r="U113" i="33" s="1"/>
  <c r="AT113" i="33" s="1"/>
  <c r="AX113" i="33" s="1"/>
  <c r="P32" i="16"/>
  <c r="Q32" i="16" s="1"/>
  <c r="S32" i="16" s="1"/>
  <c r="U32" i="16" s="1"/>
  <c r="AQ32" i="16" s="1"/>
  <c r="AU32" i="16" s="1"/>
  <c r="O33" i="16"/>
  <c r="BA127" i="21"/>
  <c r="AX127" i="21"/>
  <c r="P110" i="17"/>
  <c r="Q110" i="17" s="1"/>
  <c r="S110" i="17" s="1"/>
  <c r="U110" i="17" s="1"/>
  <c r="AT110" i="17" s="1"/>
  <c r="AX110" i="17" s="1"/>
  <c r="O111" i="17"/>
  <c r="P128" i="25"/>
  <c r="Q128" i="25" s="1"/>
  <c r="S128" i="25" s="1"/>
  <c r="U128" i="25" s="1"/>
  <c r="AT128" i="25" s="1"/>
  <c r="O129" i="25"/>
  <c r="AX128" i="13"/>
  <c r="BA128" i="13"/>
  <c r="P113" i="26"/>
  <c r="Q113" i="26" s="1"/>
  <c r="S113" i="26" s="1"/>
  <c r="U113" i="26" s="1"/>
  <c r="AT113" i="26" s="1"/>
  <c r="AX113" i="26" s="1"/>
  <c r="O114" i="26"/>
  <c r="O34" i="10"/>
  <c r="O127" i="14"/>
  <c r="O79" i="25"/>
  <c r="O143" i="30"/>
  <c r="O49" i="28"/>
  <c r="O97" i="30"/>
  <c r="O112" i="8"/>
  <c r="O127" i="1"/>
  <c r="O128" i="30"/>
  <c r="P63" i="28"/>
  <c r="Q63" i="28" s="1"/>
  <c r="S63" i="28" s="1"/>
  <c r="U63" i="28" s="1"/>
  <c r="AQ63" i="28" s="1"/>
  <c r="AU63" i="28" s="1"/>
  <c r="O64" i="28"/>
  <c r="O32" i="18"/>
  <c r="O95" i="18"/>
  <c r="O67" i="19"/>
  <c r="O33" i="28"/>
  <c r="O67" i="26"/>
  <c r="P97" i="28"/>
  <c r="Q97" i="28" s="1"/>
  <c r="S97" i="28" s="1"/>
  <c r="U97" i="28" s="1"/>
  <c r="AJ97" i="28" s="1"/>
  <c r="AN97" i="28" s="1"/>
  <c r="O144" i="9"/>
  <c r="O35" i="33"/>
  <c r="O49" i="30"/>
  <c r="O111" i="15"/>
  <c r="P80" i="29"/>
  <c r="Q80" i="29" s="1"/>
  <c r="S80" i="29" s="1"/>
  <c r="U80" i="29" s="1"/>
  <c r="AQ80" i="29" s="1"/>
  <c r="AU80" i="29" s="1"/>
  <c r="O81" i="29"/>
  <c r="P82" i="7"/>
  <c r="Q82" i="7" s="1"/>
  <c r="S82" i="7" s="1"/>
  <c r="U82" i="7" s="1"/>
  <c r="AQ82" i="7" s="1"/>
  <c r="AU82" i="7" s="1"/>
  <c r="P129" i="22"/>
  <c r="Q129" i="22" s="1"/>
  <c r="S129" i="22" s="1"/>
  <c r="U129" i="22" s="1"/>
  <c r="AT129" i="22" s="1"/>
  <c r="O130" i="22"/>
  <c r="BA126" i="14"/>
  <c r="AX126" i="14"/>
  <c r="P32" i="12"/>
  <c r="Q32" i="12" s="1"/>
  <c r="S32" i="12" s="1"/>
  <c r="U32" i="12" s="1"/>
  <c r="AQ32" i="12" s="1"/>
  <c r="AU32" i="12" s="1"/>
  <c r="BA126" i="1"/>
  <c r="AX126" i="1"/>
  <c r="BA127" i="30"/>
  <c r="AX127" i="30"/>
  <c r="P34" i="2"/>
  <c r="Q34" i="2" s="1"/>
  <c r="S34" i="2" s="1"/>
  <c r="U34" i="2" s="1"/>
  <c r="AQ34" i="2" s="1"/>
  <c r="AU34" i="2" s="1"/>
  <c r="P114" i="14"/>
  <c r="Q114" i="14" s="1"/>
  <c r="S114" i="14" s="1"/>
  <c r="U114" i="14" s="1"/>
  <c r="AT114" i="14" s="1"/>
  <c r="AX114" i="14" s="1"/>
  <c r="P143" i="20"/>
  <c r="Q143" i="20" s="1"/>
  <c r="S143" i="20" s="1"/>
  <c r="U143" i="20" s="1"/>
  <c r="AT143" i="20" s="1"/>
  <c r="AX143" i="20" s="1"/>
  <c r="O144" i="20"/>
  <c r="BA128" i="22"/>
  <c r="AX128" i="22"/>
  <c r="P130" i="24"/>
  <c r="Q130" i="24" s="1"/>
  <c r="S130" i="24" s="1"/>
  <c r="U130" i="24" s="1"/>
  <c r="AT130" i="24" s="1"/>
  <c r="N131" i="24"/>
  <c r="P95" i="5"/>
  <c r="Q95" i="5" s="1"/>
  <c r="S95" i="5" s="1"/>
  <c r="U95" i="5" s="1"/>
  <c r="AJ95" i="5" s="1"/>
  <c r="AN95" i="5" s="1"/>
  <c r="O96" i="5"/>
  <c r="P34" i="15"/>
  <c r="Q34" i="15" s="1"/>
  <c r="S34" i="15" s="1"/>
  <c r="U34" i="15" s="1"/>
  <c r="AQ34" i="15" s="1"/>
  <c r="AU34" i="15" s="1"/>
  <c r="O35" i="15"/>
  <c r="O128" i="28"/>
  <c r="O67" i="13"/>
  <c r="O129" i="27"/>
  <c r="P142" i="3"/>
  <c r="Q142" i="3" s="1"/>
  <c r="S142" i="3" s="1"/>
  <c r="U142" i="3" s="1"/>
  <c r="AT142" i="3" s="1"/>
  <c r="AX142" i="3" s="1"/>
  <c r="AX129" i="24"/>
  <c r="BA129" i="24"/>
  <c r="O80" i="8"/>
  <c r="O113" i="2"/>
  <c r="O143" i="33"/>
  <c r="O65" i="27"/>
  <c r="O81" i="19"/>
  <c r="O66" i="15"/>
  <c r="O65" i="11"/>
  <c r="O50" i="26"/>
  <c r="O98" i="23"/>
  <c r="O113" i="1"/>
  <c r="O144" i="12"/>
  <c r="O129" i="23"/>
  <c r="O113" i="23"/>
  <c r="O51" i="21"/>
  <c r="P64" i="21"/>
  <c r="Q64" i="21" s="1"/>
  <c r="S64" i="21" s="1"/>
  <c r="U64" i="21" s="1"/>
  <c r="AQ64" i="21" s="1"/>
  <c r="AU64" i="21" s="1"/>
  <c r="P131" i="26"/>
  <c r="Q131" i="26" s="1"/>
  <c r="S131" i="26" s="1"/>
  <c r="U131" i="26" s="1"/>
  <c r="AT131" i="26" s="1"/>
  <c r="P128" i="19"/>
  <c r="Q128" i="19" s="1"/>
  <c r="S128" i="19" s="1"/>
  <c r="U128" i="19" s="1"/>
  <c r="AT128" i="19" s="1"/>
  <c r="O129" i="19"/>
  <c r="AX128" i="27"/>
  <c r="BA128" i="27"/>
  <c r="P65" i="10"/>
  <c r="Q65" i="10" s="1"/>
  <c r="S65" i="10" s="1"/>
  <c r="U65" i="10" s="1"/>
  <c r="AQ65" i="10" s="1"/>
  <c r="AU65" i="10" s="1"/>
  <c r="AX128" i="23"/>
  <c r="BA128" i="23"/>
  <c r="P68" i="9"/>
  <c r="Q68" i="9" s="1"/>
  <c r="S68" i="9" s="1"/>
  <c r="U68" i="9" s="1"/>
  <c r="AQ68" i="9" s="1"/>
  <c r="AU68" i="9" s="1"/>
  <c r="O69" i="9"/>
  <c r="P69" i="9" s="1"/>
  <c r="Q69" i="9" s="1"/>
  <c r="S69" i="9" s="1"/>
  <c r="U69" i="9" s="1"/>
  <c r="AQ69" i="9" s="1"/>
  <c r="AU69" i="9" s="1"/>
  <c r="AV69" i="9" s="1"/>
  <c r="AX127" i="28"/>
  <c r="BA127" i="28"/>
  <c r="P50" i="23"/>
  <c r="Q50" i="23" s="1"/>
  <c r="S50" i="23" s="1"/>
  <c r="U50" i="23" s="1"/>
  <c r="AQ50" i="23" s="1"/>
  <c r="AU50" i="23" s="1"/>
  <c r="P142" i="29"/>
  <c r="Q142" i="29" s="1"/>
  <c r="S142" i="29" s="1"/>
  <c r="U142" i="29" s="1"/>
  <c r="AT142" i="29" s="1"/>
  <c r="AX142" i="29" s="1"/>
  <c r="P143" i="26"/>
  <c r="Q143" i="26" s="1"/>
  <c r="S143" i="26" s="1"/>
  <c r="U143" i="26" s="1"/>
  <c r="AT143" i="26" s="1"/>
  <c r="AX143" i="26" s="1"/>
  <c r="O144" i="26"/>
  <c r="P79" i="22"/>
  <c r="Q79" i="22" s="1"/>
  <c r="S79" i="22" s="1"/>
  <c r="U79" i="22" s="1"/>
  <c r="AQ79" i="22" s="1"/>
  <c r="AU79" i="22" s="1"/>
  <c r="O80" i="22"/>
  <c r="N131" i="9"/>
  <c r="O131" i="9" s="1"/>
  <c r="P130" i="9"/>
  <c r="Q130" i="9" s="1"/>
  <c r="S130" i="9" s="1"/>
  <c r="U130" i="9" s="1"/>
  <c r="AT130" i="9" s="1"/>
  <c r="P113" i="22"/>
  <c r="Q113" i="22" s="1"/>
  <c r="S113" i="22" s="1"/>
  <c r="U113" i="22" s="1"/>
  <c r="AT113" i="22" s="1"/>
  <c r="AX113" i="22" s="1"/>
  <c r="P143" i="13"/>
  <c r="Q143" i="13" s="1"/>
  <c r="S143" i="13" s="1"/>
  <c r="U143" i="13" s="1"/>
  <c r="AT143" i="13" s="1"/>
  <c r="AX143" i="13" s="1"/>
  <c r="O144" i="13"/>
  <c r="P34" i="13"/>
  <c r="Q34" i="13" s="1"/>
  <c r="S34" i="13" s="1"/>
  <c r="U34" i="13" s="1"/>
  <c r="AQ34" i="13" s="1"/>
  <c r="AU34" i="13" s="1"/>
  <c r="O35" i="13"/>
  <c r="O50" i="19"/>
  <c r="O66" i="5"/>
  <c r="O80" i="16"/>
  <c r="P127" i="16"/>
  <c r="Q127" i="16" s="1"/>
  <c r="S127" i="16" s="1"/>
  <c r="U127" i="16" s="1"/>
  <c r="AT127" i="16" s="1"/>
  <c r="O128" i="16"/>
  <c r="O81" i="23"/>
  <c r="O32" i="21"/>
  <c r="O79" i="2"/>
  <c r="O33" i="8"/>
  <c r="O142" i="28"/>
  <c r="O113" i="16"/>
  <c r="O49" i="4"/>
  <c r="P111" i="7"/>
  <c r="Q111" i="7" s="1"/>
  <c r="S111" i="7" s="1"/>
  <c r="U111" i="7" s="1"/>
  <c r="AT111" i="7" s="1"/>
  <c r="AX111" i="7" s="1"/>
  <c r="P95" i="33"/>
  <c r="Q95" i="33" s="1"/>
  <c r="S95" i="33" s="1"/>
  <c r="U95" i="33" s="1"/>
  <c r="AJ95" i="33" s="1"/>
  <c r="AN95" i="33" s="1"/>
  <c r="O96" i="33"/>
  <c r="O35" i="6"/>
  <c r="O97" i="8"/>
  <c r="O66" i="20"/>
  <c r="O32" i="29"/>
  <c r="O97" i="9"/>
  <c r="O96" i="11"/>
  <c r="O51" i="2"/>
  <c r="P95" i="24"/>
  <c r="Q95" i="24" s="1"/>
  <c r="S95" i="24" s="1"/>
  <c r="U95" i="24" s="1"/>
  <c r="AJ95" i="24" s="1"/>
  <c r="AN95" i="24" s="1"/>
  <c r="P79" i="4"/>
  <c r="Q79" i="4" s="1"/>
  <c r="S79" i="4" s="1"/>
  <c r="U79" i="4" s="1"/>
  <c r="AQ79" i="4" s="1"/>
  <c r="AU79" i="4" s="1"/>
  <c r="O80" i="4"/>
  <c r="O67" i="14"/>
  <c r="O114" i="9"/>
  <c r="P48" i="9"/>
  <c r="Q48" i="9" s="1"/>
  <c r="S48" i="9" s="1"/>
  <c r="U48" i="9" s="1"/>
  <c r="AQ48" i="9" s="1"/>
  <c r="AU48" i="9" s="1"/>
  <c r="O49" i="9"/>
  <c r="AX128" i="17"/>
  <c r="BA128" i="17"/>
  <c r="O82" i="26"/>
  <c r="P49" i="12"/>
  <c r="Q49" i="12" s="1"/>
  <c r="S49" i="12" s="1"/>
  <c r="U49" i="12" s="1"/>
  <c r="AQ49" i="12" s="1"/>
  <c r="AU49" i="12" s="1"/>
  <c r="O50" i="12"/>
  <c r="O113" i="3"/>
  <c r="O142" i="24"/>
  <c r="O128" i="18"/>
  <c r="O48" i="7"/>
  <c r="P51" i="15"/>
  <c r="Q51" i="15" s="1"/>
  <c r="S51" i="15" s="1"/>
  <c r="U51" i="15" s="1"/>
  <c r="AQ51" i="15" s="1"/>
  <c r="AU51" i="15" s="1"/>
  <c r="P33" i="25"/>
  <c r="Q33" i="25" s="1"/>
  <c r="S33" i="25" s="1"/>
  <c r="U33" i="25" s="1"/>
  <c r="AQ33" i="25" s="1"/>
  <c r="AU33" i="25" s="1"/>
  <c r="O34" i="25"/>
  <c r="O80" i="15"/>
  <c r="O78" i="18"/>
  <c r="O111" i="13"/>
  <c r="P49" i="18"/>
  <c r="Q49" i="18" s="1"/>
  <c r="S49" i="18" s="1"/>
  <c r="U49" i="18" s="1"/>
  <c r="AQ49" i="18" s="1"/>
  <c r="AU49" i="18" s="1"/>
  <c r="O50" i="18"/>
  <c r="O143" i="8"/>
  <c r="O97" i="10"/>
  <c r="O115" i="5"/>
  <c r="P32" i="5"/>
  <c r="Q32" i="5" s="1"/>
  <c r="S32" i="5" s="1"/>
  <c r="U32" i="5" s="1"/>
  <c r="AQ32" i="5" s="1"/>
  <c r="AU32" i="5" s="1"/>
  <c r="P142" i="22"/>
  <c r="Q142" i="22" s="1"/>
  <c r="S142" i="22" s="1"/>
  <c r="U142" i="22" s="1"/>
  <c r="AT142" i="22" s="1"/>
  <c r="AX142" i="22" s="1"/>
  <c r="P128" i="10"/>
  <c r="Q128" i="10" s="1"/>
  <c r="S128" i="10" s="1"/>
  <c r="U128" i="10" s="1"/>
  <c r="AT128" i="10" s="1"/>
  <c r="O129" i="10"/>
  <c r="P112" i="25"/>
  <c r="Q112" i="25" s="1"/>
  <c r="S112" i="25" s="1"/>
  <c r="U112" i="25" s="1"/>
  <c r="AT112" i="25" s="1"/>
  <c r="AX112" i="25" s="1"/>
  <c r="O113" i="25"/>
  <c r="P95" i="13"/>
  <c r="Q95" i="13" s="1"/>
  <c r="S95" i="13" s="1"/>
  <c r="U95" i="13" s="1"/>
  <c r="AJ95" i="13" s="1"/>
  <c r="AN95" i="13" s="1"/>
  <c r="P97" i="2"/>
  <c r="Q97" i="2" s="1"/>
  <c r="S97" i="2" s="1"/>
  <c r="U97" i="2" s="1"/>
  <c r="AJ97" i="2" s="1"/>
  <c r="AN97" i="2" s="1"/>
  <c r="P97" i="7"/>
  <c r="Q97" i="7" s="1"/>
  <c r="S97" i="7" s="1"/>
  <c r="U97" i="7" s="1"/>
  <c r="AJ97" i="7" s="1"/>
  <c r="AN97" i="7" s="1"/>
  <c r="BA127" i="18"/>
  <c r="AX127" i="18"/>
  <c r="P113" i="11"/>
  <c r="Q113" i="11" s="1"/>
  <c r="S113" i="11" s="1"/>
  <c r="U113" i="11" s="1"/>
  <c r="AT113" i="11" s="1"/>
  <c r="AX113" i="11" s="1"/>
  <c r="P48" i="33"/>
  <c r="Q48" i="33" s="1"/>
  <c r="S48" i="33" s="1"/>
  <c r="U48" i="33" s="1"/>
  <c r="AQ48" i="33" s="1"/>
  <c r="AU48" i="33" s="1"/>
  <c r="P79" i="33"/>
  <c r="Q79" i="33" s="1"/>
  <c r="S79" i="33" s="1"/>
  <c r="U79" i="33" s="1"/>
  <c r="AQ79" i="33" s="1"/>
  <c r="AU79" i="33" s="1"/>
  <c r="O80" i="33"/>
  <c r="P96" i="31"/>
  <c r="Q96" i="31" s="1"/>
  <c r="S96" i="31" s="1"/>
  <c r="U96" i="31" s="1"/>
  <c r="AJ96" i="31" s="1"/>
  <c r="AN96" i="31" s="1"/>
  <c r="O97" i="31"/>
  <c r="P128" i="2"/>
  <c r="Q128" i="2" s="1"/>
  <c r="S128" i="2" s="1"/>
  <c r="U128" i="2" s="1"/>
  <c r="AT128" i="2" s="1"/>
  <c r="P49" i="5"/>
  <c r="Q49" i="5" s="1"/>
  <c r="S49" i="5" s="1"/>
  <c r="U49" i="5" s="1"/>
  <c r="AQ49" i="5" s="1"/>
  <c r="AU49" i="5" s="1"/>
  <c r="P80" i="9"/>
  <c r="Q80" i="9" s="1"/>
  <c r="S80" i="9" s="1"/>
  <c r="U80" i="9" s="1"/>
  <c r="AQ80" i="9" s="1"/>
  <c r="AU80" i="9" s="1"/>
  <c r="O114" i="21"/>
  <c r="P143" i="1"/>
  <c r="Q143" i="1" s="1"/>
  <c r="S143" i="1" s="1"/>
  <c r="U143" i="1" s="1"/>
  <c r="AT143" i="1" s="1"/>
  <c r="AX143" i="1" s="1"/>
  <c r="O32" i="20"/>
  <c r="O47" i="14"/>
  <c r="O64" i="2"/>
  <c r="P67" i="1"/>
  <c r="Q67" i="1" s="1"/>
  <c r="S67" i="1" s="1"/>
  <c r="U67" i="1" s="1"/>
  <c r="AQ67" i="1" s="1"/>
  <c r="AU67" i="1" s="1"/>
  <c r="O32" i="7"/>
  <c r="O51" i="11"/>
  <c r="O113" i="6"/>
  <c r="O127" i="5"/>
  <c r="P144" i="2"/>
  <c r="Q144" i="2" s="1"/>
  <c r="S144" i="2" s="1"/>
  <c r="U144" i="2" s="1"/>
  <c r="AT144" i="2" s="1"/>
  <c r="AX144" i="2" s="1"/>
  <c r="O145" i="2"/>
  <c r="O143" i="14"/>
  <c r="O34" i="22"/>
  <c r="O144" i="31"/>
  <c r="O112" i="28"/>
  <c r="P66" i="12"/>
  <c r="Q66" i="12" s="1"/>
  <c r="S66" i="12" s="1"/>
  <c r="U66" i="12" s="1"/>
  <c r="AQ66" i="12" s="1"/>
  <c r="AU66" i="12" s="1"/>
  <c r="O67" i="12"/>
  <c r="O79" i="30"/>
  <c r="P81" i="20"/>
  <c r="Q81" i="20" s="1"/>
  <c r="S81" i="20" s="1"/>
  <c r="U81" i="20" s="1"/>
  <c r="AQ81" i="20" s="1"/>
  <c r="AU81" i="20" s="1"/>
  <c r="O82" i="20"/>
  <c r="P112" i="30"/>
  <c r="Q112" i="30" s="1"/>
  <c r="S112" i="30" s="1"/>
  <c r="U112" i="30" s="1"/>
  <c r="AT112" i="30" s="1"/>
  <c r="AX112" i="30" s="1"/>
  <c r="O113" i="30"/>
  <c r="N36" i="27"/>
  <c r="P35" i="27"/>
  <c r="Q35" i="27" s="1"/>
  <c r="S35" i="27" s="1"/>
  <c r="U35" i="27" s="1"/>
  <c r="AQ35" i="27" s="1"/>
  <c r="AU35" i="27" s="1"/>
  <c r="O36" i="27"/>
  <c r="P47" i="25"/>
  <c r="Q47" i="25" s="1"/>
  <c r="S47" i="25" s="1"/>
  <c r="U47" i="25" s="1"/>
  <c r="AQ47" i="25" s="1"/>
  <c r="AU47" i="25" s="1"/>
  <c r="O48" i="25"/>
  <c r="N115" i="5"/>
  <c r="P111" i="12"/>
  <c r="Q111" i="12" s="1"/>
  <c r="S111" i="12" s="1"/>
  <c r="U111" i="12" s="1"/>
  <c r="AT111" i="12" s="1"/>
  <c r="AX111" i="12" s="1"/>
  <c r="O112" i="12"/>
  <c r="P34" i="24"/>
  <c r="Q34" i="24" s="1"/>
  <c r="S34" i="24" s="1"/>
  <c r="U34" i="24" s="1"/>
  <c r="AQ34" i="24" s="1"/>
  <c r="AU34" i="24" s="1"/>
  <c r="BA126" i="5"/>
  <c r="AX126" i="5"/>
  <c r="P129" i="7"/>
  <c r="Q129" i="7" s="1"/>
  <c r="S129" i="7" s="1"/>
  <c r="U129" i="7" s="1"/>
  <c r="AT129" i="7" s="1"/>
  <c r="O130" i="7"/>
  <c r="P143" i="15"/>
  <c r="Q143" i="15" s="1"/>
  <c r="S143" i="15" s="1"/>
  <c r="U143" i="15" s="1"/>
  <c r="AT143" i="15" s="1"/>
  <c r="AX143" i="15" s="1"/>
  <c r="P81" i="27"/>
  <c r="Q81" i="27" s="1"/>
  <c r="S81" i="27" s="1"/>
  <c r="U81" i="27" s="1"/>
  <c r="AQ81" i="27" s="1"/>
  <c r="AU81" i="27" s="1"/>
  <c r="P50" i="16"/>
  <c r="Q50" i="16" s="1"/>
  <c r="S50" i="16" s="1"/>
  <c r="U50" i="16" s="1"/>
  <c r="AQ50" i="16" s="1"/>
  <c r="AU50" i="16" s="1"/>
  <c r="P49" i="10"/>
  <c r="Q49" i="10" s="1"/>
  <c r="S49" i="10" s="1"/>
  <c r="U49" i="10" s="1"/>
  <c r="AQ49" i="10" s="1"/>
  <c r="AU49" i="10" s="1"/>
  <c r="P80" i="13"/>
  <c r="Q80" i="13" s="1"/>
  <c r="S80" i="13" s="1"/>
  <c r="U80" i="13" s="1"/>
  <c r="AQ80" i="13" s="1"/>
  <c r="AU80" i="13" s="1"/>
  <c r="O81" i="13"/>
  <c r="P48" i="29"/>
  <c r="Q48" i="29" s="1"/>
  <c r="S48" i="29" s="1"/>
  <c r="U48" i="29" s="1"/>
  <c r="AQ48" i="29" s="1"/>
  <c r="AU48" i="29" s="1"/>
  <c r="P94" i="16"/>
  <c r="Q94" i="16" s="1"/>
  <c r="S94" i="16" s="1"/>
  <c r="U94" i="16" s="1"/>
  <c r="AJ94" i="16" s="1"/>
  <c r="AN94" i="16" s="1"/>
  <c r="P96" i="27"/>
  <c r="Q96" i="27" s="1"/>
  <c r="S96" i="27" s="1"/>
  <c r="U96" i="27" s="1"/>
  <c r="AJ96" i="27" s="1"/>
  <c r="AN96" i="27" s="1"/>
  <c r="O97" i="27"/>
  <c r="P113" i="19"/>
  <c r="Q113" i="19" s="1"/>
  <c r="S113" i="19" s="1"/>
  <c r="U113" i="19" s="1"/>
  <c r="AT113" i="19" s="1"/>
  <c r="AX113" i="19" s="1"/>
  <c r="P32" i="23"/>
  <c r="Q32" i="23" s="1"/>
  <c r="S32" i="23" s="1"/>
  <c r="U32" i="23" s="1"/>
  <c r="AQ32" i="23" s="1"/>
  <c r="AU32" i="23" s="1"/>
  <c r="P64" i="33"/>
  <c r="Q64" i="33" s="1"/>
  <c r="S64" i="33" s="1"/>
  <c r="U64" i="33" s="1"/>
  <c r="AQ64" i="33" s="1"/>
  <c r="AU64" i="33" s="1"/>
  <c r="P65" i="25"/>
  <c r="Q65" i="25" s="1"/>
  <c r="S65" i="25" s="1"/>
  <c r="U65" i="25" s="1"/>
  <c r="AQ65" i="25" s="1"/>
  <c r="AU65" i="25" s="1"/>
  <c r="O34" i="26"/>
  <c r="O51" i="3"/>
  <c r="O112" i="10"/>
  <c r="O65" i="23"/>
  <c r="O65" i="17"/>
  <c r="O35" i="30"/>
  <c r="O98" i="19"/>
  <c r="O142" i="23"/>
  <c r="P129" i="6"/>
  <c r="Q129" i="6" s="1"/>
  <c r="S129" i="6" s="1"/>
  <c r="U129" i="6" s="1"/>
  <c r="AT129" i="6" s="1"/>
  <c r="O66" i="18"/>
  <c r="O50" i="6"/>
  <c r="P95" i="21"/>
  <c r="Q95" i="21" s="1"/>
  <c r="S95" i="21" s="1"/>
  <c r="U95" i="21" s="1"/>
  <c r="AJ95" i="21" s="1"/>
  <c r="AN95" i="21" s="1"/>
  <c r="O98" i="14"/>
  <c r="O98" i="22"/>
  <c r="P63" i="4"/>
  <c r="Q63" i="4" s="1"/>
  <c r="S63" i="4" s="1"/>
  <c r="U63" i="4" s="1"/>
  <c r="AQ63" i="4" s="1"/>
  <c r="AU63" i="4" s="1"/>
  <c r="O64" i="4"/>
  <c r="P130" i="31"/>
  <c r="Q130" i="31" s="1"/>
  <c r="S130" i="31" s="1"/>
  <c r="U130" i="31" s="1"/>
  <c r="AT130" i="31" s="1"/>
  <c r="P128" i="20"/>
  <c r="Q128" i="20" s="1"/>
  <c r="S128" i="20" s="1"/>
  <c r="U128" i="20" s="1"/>
  <c r="AT128" i="20" s="1"/>
  <c r="O129" i="20"/>
  <c r="O33" i="4"/>
  <c r="O33" i="3"/>
  <c r="P49" i="31"/>
  <c r="Q49" i="31" s="1"/>
  <c r="S49" i="31" s="1"/>
  <c r="U49" i="31" s="1"/>
  <c r="AQ49" i="31" s="1"/>
  <c r="AU49" i="31" s="1"/>
  <c r="O50" i="31"/>
  <c r="P95" i="1"/>
  <c r="Q95" i="1" s="1"/>
  <c r="S95" i="1" s="1"/>
  <c r="U95" i="1" s="1"/>
  <c r="AJ95" i="1" s="1"/>
  <c r="AN95" i="1" s="1"/>
  <c r="O96" i="1"/>
  <c r="P114" i="29"/>
  <c r="Q114" i="29" s="1"/>
  <c r="S114" i="29" s="1"/>
  <c r="U114" i="29" s="1"/>
  <c r="AT114" i="29" s="1"/>
  <c r="AX114" i="29" s="1"/>
  <c r="P96" i="20"/>
  <c r="Q96" i="20" s="1"/>
  <c r="S96" i="20" s="1"/>
  <c r="U96" i="20" s="1"/>
  <c r="AJ96" i="20" s="1"/>
  <c r="AN96" i="20" s="1"/>
  <c r="O97" i="20"/>
  <c r="P142" i="21"/>
  <c r="Q142" i="21" s="1"/>
  <c r="S142" i="21" s="1"/>
  <c r="U142" i="21" s="1"/>
  <c r="AT142" i="21" s="1"/>
  <c r="AX142" i="21" s="1"/>
  <c r="P113" i="4"/>
  <c r="Q113" i="4" s="1"/>
  <c r="S113" i="4" s="1"/>
  <c r="U113" i="4" s="1"/>
  <c r="AT113" i="4" s="1"/>
  <c r="AX113" i="4" s="1"/>
  <c r="P111" i="27"/>
  <c r="Q111" i="27" s="1"/>
  <c r="S111" i="27" s="1"/>
  <c r="U111" i="27" s="1"/>
  <c r="AT111" i="27" s="1"/>
  <c r="AX111" i="27" s="1"/>
  <c r="O112" i="27"/>
  <c r="P65" i="24"/>
  <c r="Q65" i="24" s="1"/>
  <c r="S65" i="24" s="1"/>
  <c r="U65" i="24" s="1"/>
  <c r="AQ65" i="24" s="1"/>
  <c r="AU65" i="24" s="1"/>
  <c r="P50" i="13"/>
  <c r="Q50" i="13" s="1"/>
  <c r="S50" i="13" s="1"/>
  <c r="U50" i="13" s="1"/>
  <c r="AQ50" i="13" s="1"/>
  <c r="AU50" i="13" s="1"/>
  <c r="P80" i="31"/>
  <c r="Q80" i="31" s="1"/>
  <c r="S80" i="31" s="1"/>
  <c r="U80" i="31" s="1"/>
  <c r="AQ80" i="31" s="1"/>
  <c r="AU80" i="31" s="1"/>
  <c r="P80" i="1"/>
  <c r="Q80" i="1" s="1"/>
  <c r="S80" i="1" s="1"/>
  <c r="U80" i="1" s="1"/>
  <c r="AQ80" i="1" s="1"/>
  <c r="AU80" i="1" s="1"/>
  <c r="P127" i="29"/>
  <c r="Q127" i="29" s="1"/>
  <c r="S127" i="29" s="1"/>
  <c r="U127" i="29" s="1"/>
  <c r="AT127" i="29" s="1"/>
  <c r="O128" i="29"/>
  <c r="P111" i="18"/>
  <c r="Q111" i="18" s="1"/>
  <c r="S111" i="18" s="1"/>
  <c r="U111" i="18" s="1"/>
  <c r="AT111" i="18" s="1"/>
  <c r="AX111" i="18" s="1"/>
  <c r="P141" i="7"/>
  <c r="Q141" i="7" s="1"/>
  <c r="S141" i="7" s="1"/>
  <c r="U141" i="7" s="1"/>
  <c r="AT141" i="7" s="1"/>
  <c r="AX141" i="7" s="1"/>
  <c r="P80" i="10"/>
  <c r="Q80" i="10" s="1"/>
  <c r="S80" i="10" s="1"/>
  <c r="U80" i="10" s="1"/>
  <c r="AQ80" i="10" s="1"/>
  <c r="AU80" i="10" s="1"/>
  <c r="O81" i="10"/>
  <c r="O33" i="31"/>
  <c r="O128" i="8"/>
  <c r="O130" i="15"/>
  <c r="O49" i="17"/>
  <c r="P65" i="29"/>
  <c r="Q65" i="29" s="1"/>
  <c r="S65" i="29" s="1"/>
  <c r="U65" i="29" s="1"/>
  <c r="AQ65" i="29" s="1"/>
  <c r="AU65" i="29" s="1"/>
  <c r="O32" i="19"/>
  <c r="O96" i="6"/>
  <c r="O81" i="12"/>
  <c r="P95" i="3"/>
  <c r="Q95" i="3" s="1"/>
  <c r="S95" i="3" s="1"/>
  <c r="U95" i="3" s="1"/>
  <c r="AJ95" i="3" s="1"/>
  <c r="AN95" i="3" s="1"/>
  <c r="P96" i="26"/>
  <c r="Q96" i="26" s="1"/>
  <c r="S96" i="26" s="1"/>
  <c r="U96" i="26" s="1"/>
  <c r="AJ96" i="26" s="1"/>
  <c r="AN96" i="26" s="1"/>
  <c r="O97" i="26"/>
  <c r="O142" i="4"/>
  <c r="O35" i="14"/>
  <c r="P127" i="4"/>
  <c r="Q127" i="4" s="1"/>
  <c r="S127" i="4" s="1"/>
  <c r="U127" i="4" s="1"/>
  <c r="AT127" i="4" s="1"/>
  <c r="O112" i="24"/>
  <c r="P63" i="3"/>
  <c r="Q63" i="3" s="1"/>
  <c r="S63" i="3" s="1"/>
  <c r="U63" i="3" s="1"/>
  <c r="AQ63" i="3" s="1"/>
  <c r="AU63" i="3" s="1"/>
  <c r="P143" i="16"/>
  <c r="Q143" i="16" s="1"/>
  <c r="S143" i="16" s="1"/>
  <c r="U143" i="16" s="1"/>
  <c r="AT143" i="16" s="1"/>
  <c r="AX143" i="16" s="1"/>
  <c r="O128" i="33"/>
  <c r="O67" i="31"/>
  <c r="P34" i="9"/>
  <c r="Q34" i="9" s="1"/>
  <c r="S34" i="9" s="1"/>
  <c r="U34" i="9" s="1"/>
  <c r="AQ34" i="9" s="1"/>
  <c r="AU34" i="9" s="1"/>
  <c r="O35" i="9"/>
  <c r="P79" i="24"/>
  <c r="Q79" i="24" s="1"/>
  <c r="S79" i="24" s="1"/>
  <c r="U79" i="24" s="1"/>
  <c r="AQ79" i="24" s="1"/>
  <c r="AU79" i="24" s="1"/>
  <c r="N83" i="3"/>
  <c r="P82" i="3"/>
  <c r="Q82" i="3" s="1"/>
  <c r="S82" i="3" s="1"/>
  <c r="U82" i="3" s="1"/>
  <c r="AQ82" i="3" s="1"/>
  <c r="AU82" i="3" s="1"/>
  <c r="O83" i="3"/>
  <c r="N146" i="25"/>
  <c r="P145" i="25"/>
  <c r="Q145" i="25" s="1"/>
  <c r="S145" i="25" s="1"/>
  <c r="U145" i="25" s="1"/>
  <c r="AT145" i="25" s="1"/>
  <c r="AX145" i="25" s="1"/>
  <c r="P113" i="31"/>
  <c r="Q113" i="31" s="1"/>
  <c r="S113" i="31" s="1"/>
  <c r="U113" i="31" s="1"/>
  <c r="AT113" i="31" s="1"/>
  <c r="AX113" i="31" s="1"/>
  <c r="AX127" i="8"/>
  <c r="BA127" i="8"/>
  <c r="P80" i="5"/>
  <c r="Q80" i="5" s="1"/>
  <c r="S80" i="5" s="1"/>
  <c r="U80" i="5" s="1"/>
  <c r="AQ80" i="5" s="1"/>
  <c r="AU80" i="5" s="1"/>
  <c r="P144" i="18"/>
  <c r="Q144" i="18" s="1"/>
  <c r="S144" i="18" s="1"/>
  <c r="U144" i="18" s="1"/>
  <c r="AT144" i="18" s="1"/>
  <c r="AX144" i="18" s="1"/>
  <c r="O145" i="18"/>
  <c r="P143" i="5"/>
  <c r="Q143" i="5" s="1"/>
  <c r="S143" i="5" s="1"/>
  <c r="U143" i="5" s="1"/>
  <c r="AT143" i="5" s="1"/>
  <c r="AX143" i="5" s="1"/>
  <c r="N99" i="12"/>
  <c r="O99" i="12" s="1"/>
  <c r="P98" i="12"/>
  <c r="Q98" i="12" s="1"/>
  <c r="S98" i="12" s="1"/>
  <c r="U98" i="12" s="1"/>
  <c r="AJ98" i="12" s="1"/>
  <c r="AN98" i="12" s="1"/>
  <c r="P33" i="1"/>
  <c r="Q33" i="1" s="1"/>
  <c r="S33" i="1" s="1"/>
  <c r="U33" i="1" s="1"/>
  <c r="AQ33" i="1" s="1"/>
  <c r="AU33" i="1" s="1"/>
  <c r="P66" i="7"/>
  <c r="Q66" i="7" s="1"/>
  <c r="S66" i="7" s="1"/>
  <c r="U66" i="7" s="1"/>
  <c r="AQ66" i="7" s="1"/>
  <c r="AU66" i="7" s="1"/>
  <c r="O67" i="7"/>
  <c r="P66" i="6"/>
  <c r="Q66" i="6" s="1"/>
  <c r="S66" i="6" s="1"/>
  <c r="U66" i="6" s="1"/>
  <c r="AQ66" i="6" s="1"/>
  <c r="AU66" i="6" s="1"/>
  <c r="O67" i="6"/>
  <c r="P79" i="11"/>
  <c r="Q79" i="11" s="1"/>
  <c r="S79" i="11" s="1"/>
  <c r="U79" i="11" s="1"/>
  <c r="AQ79" i="11" s="1"/>
  <c r="AU79" i="11" s="1"/>
  <c r="O80" i="11"/>
  <c r="P49" i="1"/>
  <c r="Q49" i="1" s="1"/>
  <c r="S49" i="1" s="1"/>
  <c r="U49" i="1" s="1"/>
  <c r="AQ49" i="1" s="1"/>
  <c r="AU49" i="1" s="1"/>
  <c r="O50" i="1"/>
  <c r="P110" i="20"/>
  <c r="Q110" i="20" s="1"/>
  <c r="S110" i="20" s="1"/>
  <c r="U110" i="20" s="1"/>
  <c r="AT110" i="20" s="1"/>
  <c r="AX110" i="20" s="1"/>
  <c r="P128" i="12"/>
  <c r="Q128" i="12" s="1"/>
  <c r="S128" i="12" s="1"/>
  <c r="U128" i="12" s="1"/>
  <c r="AT128" i="12" s="1"/>
  <c r="O129" i="12"/>
  <c r="BA127" i="33"/>
  <c r="AX127" i="33"/>
  <c r="P141" i="27"/>
  <c r="Q141" i="27" s="1"/>
  <c r="S141" i="27" s="1"/>
  <c r="U141" i="27" s="1"/>
  <c r="AT141" i="27" s="1"/>
  <c r="AX141" i="27" s="1"/>
  <c r="P129" i="17"/>
  <c r="Q129" i="17" s="1"/>
  <c r="S129" i="17" s="1"/>
  <c r="U129" i="17" s="1"/>
  <c r="AT129" i="17" s="1"/>
  <c r="O130" i="17"/>
  <c r="P95" i="25"/>
  <c r="Q95" i="25" s="1"/>
  <c r="S95" i="25" s="1"/>
  <c r="U95" i="25" s="1"/>
  <c r="AJ95" i="25" s="1"/>
  <c r="AN95" i="25" s="1"/>
  <c r="O96" i="25"/>
  <c r="AX129" i="15"/>
  <c r="BA129" i="15"/>
  <c r="P81" i="17"/>
  <c r="Q81" i="17" s="1"/>
  <c r="S81" i="17" s="1"/>
  <c r="U81" i="17" s="1"/>
  <c r="AQ81" i="17" s="1"/>
  <c r="AU81" i="17" s="1"/>
  <c r="P81" i="14"/>
  <c r="Q81" i="14" s="1"/>
  <c r="S81" i="14" s="1"/>
  <c r="U81" i="14" s="1"/>
  <c r="AQ81" i="14" s="1"/>
  <c r="AU81" i="14" s="1"/>
  <c r="P50" i="27"/>
  <c r="Q50" i="27" s="1"/>
  <c r="S50" i="27" s="1"/>
  <c r="U50" i="27" s="1"/>
  <c r="AQ50" i="27" s="1"/>
  <c r="AU50" i="27" s="1"/>
  <c r="O51" i="27"/>
  <c r="O51" i="22"/>
  <c r="O129" i="13"/>
  <c r="O82" i="21"/>
  <c r="O143" i="6"/>
  <c r="O64" i="8"/>
  <c r="O144" i="17"/>
  <c r="P127" i="11"/>
  <c r="Q127" i="11" s="1"/>
  <c r="S127" i="11" s="1"/>
  <c r="U127" i="11" s="1"/>
  <c r="AT127" i="11" s="1"/>
  <c r="O128" i="11"/>
  <c r="O80" i="28"/>
  <c r="P143" i="10"/>
  <c r="Q143" i="10" s="1"/>
  <c r="S143" i="10" s="1"/>
  <c r="U143" i="10" s="1"/>
  <c r="AT143" i="10" s="1"/>
  <c r="AX143" i="10" s="1"/>
  <c r="O35" i="17"/>
  <c r="O127" i="3"/>
  <c r="O97" i="4"/>
  <c r="P98" i="29"/>
  <c r="Q98" i="29" s="1"/>
  <c r="S98" i="29" s="1"/>
  <c r="U98" i="29" s="1"/>
  <c r="AJ98" i="29" s="1"/>
  <c r="AN98" i="29" s="1"/>
  <c r="P32" i="11"/>
  <c r="Q32" i="11" s="1"/>
  <c r="S32" i="11" s="1"/>
  <c r="U32" i="11" s="1"/>
  <c r="AQ32" i="11" s="1"/>
  <c r="AU32" i="11" s="1"/>
  <c r="O33" i="11"/>
  <c r="O142" i="11"/>
  <c r="O128" i="21"/>
  <c r="O50" i="20"/>
  <c r="O66" i="30"/>
  <c r="P143" i="19"/>
  <c r="Q143" i="19" s="1"/>
  <c r="S143" i="19" s="1"/>
  <c r="U143" i="19" s="1"/>
  <c r="AT143" i="19" s="1"/>
  <c r="AX143" i="19" s="1"/>
  <c r="O50" i="24"/>
  <c r="O97" i="17"/>
  <c r="O98" i="34" l="1"/>
  <c r="P36" i="34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P114" i="34"/>
  <c r="Q114" i="34" s="1"/>
  <c r="S114" i="34" s="1"/>
  <c r="U114" i="34" s="1"/>
  <c r="AT114" i="34" s="1"/>
  <c r="AX114" i="34" s="1"/>
  <c r="N115" i="34"/>
  <c r="O115" i="34" s="1"/>
  <c r="P127" i="34"/>
  <c r="Q127" i="34" s="1"/>
  <c r="S127" i="34" s="1"/>
  <c r="U127" i="34" s="1"/>
  <c r="AT127" i="34" s="1"/>
  <c r="O128" i="34"/>
  <c r="P51" i="34"/>
  <c r="Q51" i="34" s="1"/>
  <c r="S51" i="34" s="1"/>
  <c r="U51" i="34" s="1"/>
  <c r="AQ51" i="34" s="1"/>
  <c r="AU51" i="34" s="1"/>
  <c r="N52" i="34"/>
  <c r="O52" i="34"/>
  <c r="P143" i="34"/>
  <c r="Q143" i="34" s="1"/>
  <c r="S143" i="34" s="1"/>
  <c r="U143" i="34" s="1"/>
  <c r="AT143" i="34" s="1"/>
  <c r="AX143" i="34" s="1"/>
  <c r="O144" i="34"/>
  <c r="P66" i="34"/>
  <c r="Q66" i="34" s="1"/>
  <c r="S66" i="34" s="1"/>
  <c r="U66" i="34" s="1"/>
  <c r="AQ66" i="34" s="1"/>
  <c r="AU66" i="34" s="1"/>
  <c r="P82" i="34"/>
  <c r="Q82" i="34" s="1"/>
  <c r="S82" i="34" s="1"/>
  <c r="U82" i="34" s="1"/>
  <c r="AQ82" i="34" s="1"/>
  <c r="AU82" i="34" s="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P81" i="13"/>
  <c r="Q81" i="13" s="1"/>
  <c r="S81" i="13" s="1"/>
  <c r="U81" i="13" s="1"/>
  <c r="AQ81" i="13" s="1"/>
  <c r="AU81" i="13" s="1"/>
  <c r="O82" i="13"/>
  <c r="P81" i="10"/>
  <c r="Q81" i="10" s="1"/>
  <c r="S81" i="10" s="1"/>
  <c r="U81" i="10" s="1"/>
  <c r="AQ81" i="10" s="1"/>
  <c r="AU81" i="10" s="1"/>
  <c r="O82" i="10"/>
  <c r="P97" i="27"/>
  <c r="Q97" i="27" s="1"/>
  <c r="S97" i="27" s="1"/>
  <c r="U97" i="27" s="1"/>
  <c r="AJ97" i="27" s="1"/>
  <c r="AN97" i="27" s="1"/>
  <c r="O98" i="27"/>
  <c r="P80" i="33"/>
  <c r="Q80" i="33" s="1"/>
  <c r="S80" i="33" s="1"/>
  <c r="U80" i="33" s="1"/>
  <c r="AQ80" i="33" s="1"/>
  <c r="AU80" i="33" s="1"/>
  <c r="O81" i="33"/>
  <c r="P113" i="16"/>
  <c r="Q113" i="16" s="1"/>
  <c r="S113" i="16" s="1"/>
  <c r="U113" i="16" s="1"/>
  <c r="AT113" i="16" s="1"/>
  <c r="AX113" i="16" s="1"/>
  <c r="O114" i="16"/>
  <c r="P111" i="15"/>
  <c r="Q111" i="15" s="1"/>
  <c r="S111" i="15" s="1"/>
  <c r="U111" i="15" s="1"/>
  <c r="AT111" i="15" s="1"/>
  <c r="AX111" i="15" s="1"/>
  <c r="O112" i="15"/>
  <c r="P83" i="3"/>
  <c r="Q83" i="3" s="1"/>
  <c r="S83" i="3" s="1"/>
  <c r="U83" i="3" s="1"/>
  <c r="AQ83" i="3" s="1"/>
  <c r="AU83" i="3" s="1"/>
  <c r="O84" i="3"/>
  <c r="P84" i="3" s="1"/>
  <c r="Q84" i="3" s="1"/>
  <c r="S84" i="3" s="1"/>
  <c r="U84" i="3" s="1"/>
  <c r="AQ84" i="3" s="1"/>
  <c r="AU84" i="3" s="1"/>
  <c r="AV84" i="3" s="1"/>
  <c r="P129" i="20"/>
  <c r="Q129" i="20" s="1"/>
  <c r="S129" i="20" s="1"/>
  <c r="U129" i="20" s="1"/>
  <c r="AT129" i="20" s="1"/>
  <c r="O130" i="20"/>
  <c r="N99" i="19"/>
  <c r="P98" i="19"/>
  <c r="Q98" i="19" s="1"/>
  <c r="S98" i="19" s="1"/>
  <c r="U98" i="19" s="1"/>
  <c r="AJ98" i="19" s="1"/>
  <c r="AN98" i="19" s="1"/>
  <c r="O99" i="19"/>
  <c r="AX129" i="7"/>
  <c r="BA129" i="7"/>
  <c r="N68" i="1"/>
  <c r="BA128" i="10"/>
  <c r="AX128" i="10"/>
  <c r="P142" i="28"/>
  <c r="Q142" i="28" s="1"/>
  <c r="S142" i="28" s="1"/>
  <c r="U142" i="28" s="1"/>
  <c r="AT142" i="28" s="1"/>
  <c r="AX142" i="28" s="1"/>
  <c r="O143" i="28"/>
  <c r="P98" i="23"/>
  <c r="Q98" i="23" s="1"/>
  <c r="S98" i="23" s="1"/>
  <c r="U98" i="23" s="1"/>
  <c r="AJ98" i="23" s="1"/>
  <c r="AN98" i="23" s="1"/>
  <c r="P35" i="15"/>
  <c r="Q35" i="15" s="1"/>
  <c r="S35" i="15" s="1"/>
  <c r="U35" i="15" s="1"/>
  <c r="AQ35" i="15" s="1"/>
  <c r="AU35" i="15" s="1"/>
  <c r="P49" i="30"/>
  <c r="Q49" i="30" s="1"/>
  <c r="S49" i="30" s="1"/>
  <c r="U49" i="30" s="1"/>
  <c r="AQ49" i="30" s="1"/>
  <c r="AU49" i="30" s="1"/>
  <c r="O50" i="30"/>
  <c r="P49" i="28"/>
  <c r="Q49" i="28" s="1"/>
  <c r="S49" i="28" s="1"/>
  <c r="U49" i="28" s="1"/>
  <c r="AQ49" i="28" s="1"/>
  <c r="AU49" i="28" s="1"/>
  <c r="P35" i="9"/>
  <c r="Q35" i="9" s="1"/>
  <c r="S35" i="9" s="1"/>
  <c r="U35" i="9" s="1"/>
  <c r="AQ35" i="9" s="1"/>
  <c r="AU35" i="9" s="1"/>
  <c r="N36" i="9"/>
  <c r="O36" i="9" s="1"/>
  <c r="P144" i="26"/>
  <c r="Q144" i="26" s="1"/>
  <c r="S144" i="26" s="1"/>
  <c r="U144" i="26" s="1"/>
  <c r="AT144" i="26" s="1"/>
  <c r="AX144" i="26" s="1"/>
  <c r="O145" i="26"/>
  <c r="P33" i="11"/>
  <c r="Q33" i="11" s="1"/>
  <c r="S33" i="11" s="1"/>
  <c r="U33" i="11" s="1"/>
  <c r="AQ33" i="11" s="1"/>
  <c r="AU33" i="11" s="1"/>
  <c r="O34" i="11"/>
  <c r="P33" i="4"/>
  <c r="Q33" i="4" s="1"/>
  <c r="S33" i="4" s="1"/>
  <c r="U33" i="4" s="1"/>
  <c r="AQ33" i="4" s="1"/>
  <c r="AU33" i="4" s="1"/>
  <c r="P130" i="7"/>
  <c r="Q130" i="7" s="1"/>
  <c r="S130" i="7" s="1"/>
  <c r="U130" i="7" s="1"/>
  <c r="AT130" i="7" s="1"/>
  <c r="P129" i="10"/>
  <c r="Q129" i="10" s="1"/>
  <c r="S129" i="10" s="1"/>
  <c r="U129" i="10" s="1"/>
  <c r="AT129" i="10" s="1"/>
  <c r="P80" i="4"/>
  <c r="Q80" i="4" s="1"/>
  <c r="S80" i="4" s="1"/>
  <c r="U80" i="4" s="1"/>
  <c r="AQ80" i="4" s="1"/>
  <c r="AU80" i="4" s="1"/>
  <c r="P128" i="28"/>
  <c r="Q128" i="28" s="1"/>
  <c r="S128" i="28" s="1"/>
  <c r="U128" i="28" s="1"/>
  <c r="AT128" i="28" s="1"/>
  <c r="O129" i="28"/>
  <c r="P33" i="16"/>
  <c r="Q33" i="16" s="1"/>
  <c r="S33" i="16" s="1"/>
  <c r="U33" i="16" s="1"/>
  <c r="AQ33" i="16" s="1"/>
  <c r="AU33" i="16" s="1"/>
  <c r="O34" i="16"/>
  <c r="P129" i="13"/>
  <c r="Q129" i="13" s="1"/>
  <c r="S129" i="13" s="1"/>
  <c r="U129" i="13" s="1"/>
  <c r="AT129" i="13" s="1"/>
  <c r="O130" i="13"/>
  <c r="P35" i="14"/>
  <c r="Q35" i="14" s="1"/>
  <c r="S35" i="14" s="1"/>
  <c r="U35" i="14" s="1"/>
  <c r="AQ35" i="14" s="1"/>
  <c r="AU35" i="14" s="1"/>
  <c r="P51" i="22"/>
  <c r="Q51" i="22" s="1"/>
  <c r="S51" i="22" s="1"/>
  <c r="U51" i="22" s="1"/>
  <c r="AQ51" i="22" s="1"/>
  <c r="AU51" i="22" s="1"/>
  <c r="P142" i="4"/>
  <c r="Q142" i="4" s="1"/>
  <c r="S142" i="4" s="1"/>
  <c r="U142" i="4" s="1"/>
  <c r="AT142" i="4" s="1"/>
  <c r="AX142" i="4" s="1"/>
  <c r="O143" i="4"/>
  <c r="O142" i="7"/>
  <c r="O114" i="4"/>
  <c r="AX128" i="20"/>
  <c r="BA128" i="20"/>
  <c r="P35" i="30"/>
  <c r="Q35" i="30" s="1"/>
  <c r="S35" i="30" s="1"/>
  <c r="U35" i="30" s="1"/>
  <c r="AQ35" i="30" s="1"/>
  <c r="AU35" i="30" s="1"/>
  <c r="O95" i="16"/>
  <c r="P79" i="30"/>
  <c r="Q79" i="30" s="1"/>
  <c r="S79" i="30" s="1"/>
  <c r="U79" i="30" s="1"/>
  <c r="AQ79" i="30" s="1"/>
  <c r="AU79" i="30" s="1"/>
  <c r="P64" i="2"/>
  <c r="Q64" i="2" s="1"/>
  <c r="S64" i="2" s="1"/>
  <c r="U64" i="2" s="1"/>
  <c r="AQ64" i="2" s="1"/>
  <c r="AU64" i="2" s="1"/>
  <c r="O49" i="33"/>
  <c r="O143" i="22"/>
  <c r="N52" i="15"/>
  <c r="O52" i="15" s="1"/>
  <c r="O96" i="24"/>
  <c r="P33" i="8"/>
  <c r="Q33" i="8" s="1"/>
  <c r="S33" i="8" s="1"/>
  <c r="U33" i="8" s="1"/>
  <c r="AQ33" i="8" s="1"/>
  <c r="AU33" i="8" s="1"/>
  <c r="O34" i="8"/>
  <c r="BA130" i="9"/>
  <c r="AX130" i="9"/>
  <c r="O66" i="10"/>
  <c r="P50" i="26"/>
  <c r="Q50" i="26" s="1"/>
  <c r="S50" i="26" s="1"/>
  <c r="U50" i="26" s="1"/>
  <c r="AQ50" i="26" s="1"/>
  <c r="AU50" i="26" s="1"/>
  <c r="P35" i="33"/>
  <c r="Q35" i="33" s="1"/>
  <c r="S35" i="33" s="1"/>
  <c r="U35" i="33" s="1"/>
  <c r="AQ35" i="33" s="1"/>
  <c r="AU35" i="33" s="1"/>
  <c r="P143" i="30"/>
  <c r="Q143" i="30" s="1"/>
  <c r="S143" i="30" s="1"/>
  <c r="U143" i="30" s="1"/>
  <c r="AT143" i="30" s="1"/>
  <c r="AX143" i="30" s="1"/>
  <c r="O114" i="33"/>
  <c r="P127" i="3"/>
  <c r="Q127" i="3" s="1"/>
  <c r="S127" i="3" s="1"/>
  <c r="U127" i="3" s="1"/>
  <c r="AT127" i="3" s="1"/>
  <c r="O128" i="3"/>
  <c r="P112" i="12"/>
  <c r="Q112" i="12" s="1"/>
  <c r="S112" i="12" s="1"/>
  <c r="U112" i="12" s="1"/>
  <c r="AT112" i="12" s="1"/>
  <c r="AX112" i="12" s="1"/>
  <c r="P112" i="27"/>
  <c r="Q112" i="27" s="1"/>
  <c r="S112" i="27" s="1"/>
  <c r="U112" i="27" s="1"/>
  <c r="AT112" i="27" s="1"/>
  <c r="AX112" i="27" s="1"/>
  <c r="O113" i="27"/>
  <c r="P82" i="20"/>
  <c r="Q82" i="20" s="1"/>
  <c r="S82" i="20" s="1"/>
  <c r="U82" i="20" s="1"/>
  <c r="AQ82" i="20" s="1"/>
  <c r="AU82" i="20" s="1"/>
  <c r="N83" i="20"/>
  <c r="O83" i="20"/>
  <c r="P113" i="1"/>
  <c r="Q113" i="1" s="1"/>
  <c r="S113" i="1" s="1"/>
  <c r="U113" i="1" s="1"/>
  <c r="AT113" i="1" s="1"/>
  <c r="AX113" i="1" s="1"/>
  <c r="P65" i="17"/>
  <c r="Q65" i="17" s="1"/>
  <c r="S65" i="17" s="1"/>
  <c r="U65" i="17" s="1"/>
  <c r="AQ65" i="17" s="1"/>
  <c r="AU65" i="17" s="1"/>
  <c r="P67" i="12"/>
  <c r="Q67" i="12" s="1"/>
  <c r="S67" i="12" s="1"/>
  <c r="U67" i="12" s="1"/>
  <c r="AQ67" i="12" s="1"/>
  <c r="AU67" i="12" s="1"/>
  <c r="P47" i="14"/>
  <c r="Q47" i="14" s="1"/>
  <c r="S47" i="14" s="1"/>
  <c r="U47" i="14" s="1"/>
  <c r="AQ47" i="14" s="1"/>
  <c r="AU47" i="14" s="1"/>
  <c r="P48" i="7"/>
  <c r="Q48" i="7" s="1"/>
  <c r="S48" i="7" s="1"/>
  <c r="U48" i="7" s="1"/>
  <c r="AQ48" i="7" s="1"/>
  <c r="AU48" i="7" s="1"/>
  <c r="P79" i="2"/>
  <c r="Q79" i="2" s="1"/>
  <c r="S79" i="2" s="1"/>
  <c r="U79" i="2" s="1"/>
  <c r="AQ79" i="2" s="1"/>
  <c r="AU79" i="2" s="1"/>
  <c r="O80" i="2"/>
  <c r="P65" i="11"/>
  <c r="Q65" i="11" s="1"/>
  <c r="S65" i="11" s="1"/>
  <c r="U65" i="11" s="1"/>
  <c r="AQ65" i="11" s="1"/>
  <c r="AU65" i="11" s="1"/>
  <c r="O66" i="11"/>
  <c r="P96" i="5"/>
  <c r="Q96" i="5" s="1"/>
  <c r="S96" i="5" s="1"/>
  <c r="U96" i="5" s="1"/>
  <c r="AJ96" i="5" s="1"/>
  <c r="AN96" i="5" s="1"/>
  <c r="P144" i="9"/>
  <c r="Q144" i="9" s="1"/>
  <c r="S144" i="9" s="1"/>
  <c r="U144" i="9" s="1"/>
  <c r="AT144" i="9" s="1"/>
  <c r="AX144" i="9" s="1"/>
  <c r="O145" i="9"/>
  <c r="P79" i="25"/>
  <c r="Q79" i="25" s="1"/>
  <c r="S79" i="25" s="1"/>
  <c r="U79" i="25" s="1"/>
  <c r="AQ79" i="25" s="1"/>
  <c r="AU79" i="25" s="1"/>
  <c r="O80" i="25"/>
  <c r="P145" i="18"/>
  <c r="Q145" i="18" s="1"/>
  <c r="S145" i="18" s="1"/>
  <c r="U145" i="18" s="1"/>
  <c r="AT145" i="18" s="1"/>
  <c r="AX145" i="18" s="1"/>
  <c r="N146" i="18"/>
  <c r="O146" i="18"/>
  <c r="BA127" i="4"/>
  <c r="AX127" i="4"/>
  <c r="P142" i="23"/>
  <c r="Q142" i="23" s="1"/>
  <c r="S142" i="23" s="1"/>
  <c r="U142" i="23" s="1"/>
  <c r="AT142" i="23" s="1"/>
  <c r="AX142" i="23" s="1"/>
  <c r="O143" i="23"/>
  <c r="P97" i="30"/>
  <c r="Q97" i="30" s="1"/>
  <c r="S97" i="30" s="1"/>
  <c r="U97" i="30" s="1"/>
  <c r="AJ97" i="30" s="1"/>
  <c r="AN97" i="30" s="1"/>
  <c r="P51" i="27"/>
  <c r="Q51" i="27" s="1"/>
  <c r="S51" i="27" s="1"/>
  <c r="U51" i="27" s="1"/>
  <c r="AQ51" i="27" s="1"/>
  <c r="AU51" i="27" s="1"/>
  <c r="P129" i="12"/>
  <c r="Q129" i="12" s="1"/>
  <c r="S129" i="12" s="1"/>
  <c r="U129" i="12" s="1"/>
  <c r="AT129" i="12" s="1"/>
  <c r="O130" i="12"/>
  <c r="P97" i="26"/>
  <c r="Q97" i="26" s="1"/>
  <c r="S97" i="26" s="1"/>
  <c r="U97" i="26" s="1"/>
  <c r="AJ97" i="26" s="1"/>
  <c r="AN97" i="26" s="1"/>
  <c r="O98" i="26"/>
  <c r="N99" i="29"/>
  <c r="O99" i="29" s="1"/>
  <c r="BA128" i="12"/>
  <c r="AX128" i="12"/>
  <c r="O144" i="5"/>
  <c r="O80" i="24"/>
  <c r="O112" i="18"/>
  <c r="O143" i="21"/>
  <c r="N131" i="31"/>
  <c r="O131" i="31" s="1"/>
  <c r="P65" i="23"/>
  <c r="Q65" i="23" s="1"/>
  <c r="S65" i="23" s="1"/>
  <c r="U65" i="23" s="1"/>
  <c r="AQ65" i="23" s="1"/>
  <c r="AU65" i="23" s="1"/>
  <c r="O66" i="23"/>
  <c r="O49" i="29"/>
  <c r="O35" i="24"/>
  <c r="P32" i="20"/>
  <c r="Q32" i="20" s="1"/>
  <c r="S32" i="20" s="1"/>
  <c r="U32" i="20" s="1"/>
  <c r="AQ32" i="20" s="1"/>
  <c r="AU32" i="20" s="1"/>
  <c r="O33" i="20"/>
  <c r="O114" i="11"/>
  <c r="O33" i="5"/>
  <c r="P128" i="18"/>
  <c r="Q128" i="18" s="1"/>
  <c r="S128" i="18" s="1"/>
  <c r="U128" i="18" s="1"/>
  <c r="AT128" i="18" s="1"/>
  <c r="O129" i="18"/>
  <c r="N52" i="2"/>
  <c r="P51" i="2"/>
  <c r="Q51" i="2" s="1"/>
  <c r="S51" i="2" s="1"/>
  <c r="U51" i="2" s="1"/>
  <c r="AQ51" i="2" s="1"/>
  <c r="AU51" i="2" s="1"/>
  <c r="O52" i="2"/>
  <c r="P32" i="21"/>
  <c r="Q32" i="21" s="1"/>
  <c r="S32" i="21" s="1"/>
  <c r="U32" i="21" s="1"/>
  <c r="AQ32" i="21" s="1"/>
  <c r="AU32" i="21" s="1"/>
  <c r="O33" i="21"/>
  <c r="P80" i="22"/>
  <c r="Q80" i="22" s="1"/>
  <c r="S80" i="22" s="1"/>
  <c r="U80" i="22" s="1"/>
  <c r="AQ80" i="22" s="1"/>
  <c r="AU80" i="22" s="1"/>
  <c r="P66" i="15"/>
  <c r="Q66" i="15" s="1"/>
  <c r="S66" i="15" s="1"/>
  <c r="U66" i="15" s="1"/>
  <c r="AQ66" i="15" s="1"/>
  <c r="AU66" i="15" s="1"/>
  <c r="O67" i="15"/>
  <c r="O98" i="28"/>
  <c r="P127" i="14"/>
  <c r="Q127" i="14" s="1"/>
  <c r="S127" i="14" s="1"/>
  <c r="U127" i="14" s="1"/>
  <c r="AT127" i="14" s="1"/>
  <c r="O128" i="14"/>
  <c r="P113" i="3"/>
  <c r="Q113" i="3" s="1"/>
  <c r="S113" i="3" s="1"/>
  <c r="U113" i="3" s="1"/>
  <c r="AT113" i="3" s="1"/>
  <c r="AX113" i="3" s="1"/>
  <c r="O114" i="3"/>
  <c r="P82" i="21"/>
  <c r="Q82" i="21" s="1"/>
  <c r="S82" i="21" s="1"/>
  <c r="U82" i="21" s="1"/>
  <c r="AQ82" i="21" s="1"/>
  <c r="AU82" i="21" s="1"/>
  <c r="N83" i="21"/>
  <c r="O83" i="21"/>
  <c r="P97" i="4"/>
  <c r="Q97" i="4" s="1"/>
  <c r="S97" i="4" s="1"/>
  <c r="U97" i="4" s="1"/>
  <c r="AJ97" i="4" s="1"/>
  <c r="AN97" i="4" s="1"/>
  <c r="O98" i="4"/>
  <c r="O82" i="14"/>
  <c r="O111" i="20"/>
  <c r="O96" i="3"/>
  <c r="AX130" i="31"/>
  <c r="BA130" i="31"/>
  <c r="P112" i="10"/>
  <c r="Q112" i="10" s="1"/>
  <c r="S112" i="10" s="1"/>
  <c r="U112" i="10" s="1"/>
  <c r="AT112" i="10" s="1"/>
  <c r="AX112" i="10" s="1"/>
  <c r="P112" i="28"/>
  <c r="Q112" i="28" s="1"/>
  <c r="S112" i="28" s="1"/>
  <c r="U112" i="28" s="1"/>
  <c r="AT112" i="28" s="1"/>
  <c r="AX112" i="28" s="1"/>
  <c r="O113" i="28"/>
  <c r="O144" i="1"/>
  <c r="P142" i="24"/>
  <c r="Q142" i="24" s="1"/>
  <c r="S142" i="24" s="1"/>
  <c r="U142" i="24" s="1"/>
  <c r="AT142" i="24" s="1"/>
  <c r="AX142" i="24" s="1"/>
  <c r="P96" i="11"/>
  <c r="Q96" i="11" s="1"/>
  <c r="S96" i="11" s="1"/>
  <c r="U96" i="11" s="1"/>
  <c r="AJ96" i="11" s="1"/>
  <c r="AN96" i="11" s="1"/>
  <c r="O97" i="11"/>
  <c r="P81" i="23"/>
  <c r="Q81" i="23" s="1"/>
  <c r="S81" i="23" s="1"/>
  <c r="U81" i="23" s="1"/>
  <c r="AQ81" i="23" s="1"/>
  <c r="AU81" i="23" s="1"/>
  <c r="P81" i="19"/>
  <c r="Q81" i="19" s="1"/>
  <c r="S81" i="19" s="1"/>
  <c r="U81" i="19" s="1"/>
  <c r="AQ81" i="19" s="1"/>
  <c r="AU81" i="19" s="1"/>
  <c r="O82" i="19"/>
  <c r="O131" i="24"/>
  <c r="O33" i="12"/>
  <c r="P34" i="10"/>
  <c r="Q34" i="10" s="1"/>
  <c r="S34" i="10" s="1"/>
  <c r="U34" i="10" s="1"/>
  <c r="AQ34" i="10" s="1"/>
  <c r="AU34" i="10" s="1"/>
  <c r="O35" i="10"/>
  <c r="P97" i="20"/>
  <c r="Q97" i="20" s="1"/>
  <c r="S97" i="20" s="1"/>
  <c r="U97" i="20" s="1"/>
  <c r="AJ97" i="20" s="1"/>
  <c r="AN97" i="20" s="1"/>
  <c r="O98" i="20"/>
  <c r="P97" i="9"/>
  <c r="Q97" i="9" s="1"/>
  <c r="S97" i="9" s="1"/>
  <c r="U97" i="9" s="1"/>
  <c r="AJ97" i="9" s="1"/>
  <c r="AN97" i="9" s="1"/>
  <c r="P129" i="19"/>
  <c r="Q129" i="19" s="1"/>
  <c r="S129" i="19" s="1"/>
  <c r="U129" i="19" s="1"/>
  <c r="AT129" i="19" s="1"/>
  <c r="BA127" i="16"/>
  <c r="AX127" i="16"/>
  <c r="AX130" i="24"/>
  <c r="BA130" i="24"/>
  <c r="P33" i="28"/>
  <c r="Q33" i="28" s="1"/>
  <c r="S33" i="28" s="1"/>
  <c r="U33" i="28" s="1"/>
  <c r="AQ33" i="28" s="1"/>
  <c r="AU33" i="28" s="1"/>
  <c r="O34" i="28"/>
  <c r="P97" i="17"/>
  <c r="Q97" i="17" s="1"/>
  <c r="S97" i="17" s="1"/>
  <c r="U97" i="17" s="1"/>
  <c r="AJ97" i="17" s="1"/>
  <c r="AN97" i="17" s="1"/>
  <c r="O144" i="10"/>
  <c r="O82" i="17"/>
  <c r="O81" i="5"/>
  <c r="P67" i="31"/>
  <c r="Q67" i="31" s="1"/>
  <c r="S67" i="31" s="1"/>
  <c r="U67" i="31" s="1"/>
  <c r="AQ67" i="31" s="1"/>
  <c r="AU67" i="31" s="1"/>
  <c r="N68" i="31"/>
  <c r="P96" i="6"/>
  <c r="Q96" i="6" s="1"/>
  <c r="S96" i="6" s="1"/>
  <c r="U96" i="6" s="1"/>
  <c r="AJ96" i="6" s="1"/>
  <c r="AN96" i="6" s="1"/>
  <c r="O81" i="1"/>
  <c r="N99" i="22"/>
  <c r="O99" i="22" s="1"/>
  <c r="P98" i="22"/>
  <c r="Q98" i="22" s="1"/>
  <c r="S98" i="22" s="1"/>
  <c r="U98" i="22" s="1"/>
  <c r="AJ98" i="22" s="1"/>
  <c r="AN98" i="22" s="1"/>
  <c r="O66" i="25"/>
  <c r="O50" i="10"/>
  <c r="P143" i="14"/>
  <c r="Q143" i="14" s="1"/>
  <c r="S143" i="14" s="1"/>
  <c r="U143" i="14" s="1"/>
  <c r="AT143" i="14" s="1"/>
  <c r="AX143" i="14" s="1"/>
  <c r="O144" i="14"/>
  <c r="O81" i="9"/>
  <c r="O98" i="7"/>
  <c r="P143" i="8"/>
  <c r="Q143" i="8" s="1"/>
  <c r="S143" i="8" s="1"/>
  <c r="U143" i="8" s="1"/>
  <c r="AT143" i="8" s="1"/>
  <c r="AX143" i="8" s="1"/>
  <c r="O144" i="8"/>
  <c r="P66" i="20"/>
  <c r="Q66" i="20" s="1"/>
  <c r="S66" i="20" s="1"/>
  <c r="U66" i="20" s="1"/>
  <c r="AQ66" i="20" s="1"/>
  <c r="AU66" i="20" s="1"/>
  <c r="O67" i="20"/>
  <c r="P80" i="16"/>
  <c r="Q80" i="16" s="1"/>
  <c r="S80" i="16" s="1"/>
  <c r="U80" i="16" s="1"/>
  <c r="AQ80" i="16" s="1"/>
  <c r="AU80" i="16" s="1"/>
  <c r="O81" i="16"/>
  <c r="O143" i="29"/>
  <c r="O132" i="26"/>
  <c r="P132" i="26" s="1"/>
  <c r="Q132" i="26" s="1"/>
  <c r="S132" i="26" s="1"/>
  <c r="U132" i="26" s="1"/>
  <c r="AT132" i="26" s="1"/>
  <c r="P113" i="2"/>
  <c r="Q113" i="2" s="1"/>
  <c r="S113" i="2" s="1"/>
  <c r="U113" i="2" s="1"/>
  <c r="AT113" i="2" s="1"/>
  <c r="AX113" i="2" s="1"/>
  <c r="O114" i="2"/>
  <c r="P67" i="19"/>
  <c r="Q67" i="19" s="1"/>
  <c r="S67" i="19" s="1"/>
  <c r="U67" i="19" s="1"/>
  <c r="AQ67" i="19" s="1"/>
  <c r="AU67" i="19" s="1"/>
  <c r="P67" i="16"/>
  <c r="Q67" i="16" s="1"/>
  <c r="S67" i="16" s="1"/>
  <c r="U67" i="16" s="1"/>
  <c r="AQ67" i="16" s="1"/>
  <c r="AU67" i="16" s="1"/>
  <c r="P50" i="24"/>
  <c r="Q50" i="24" s="1"/>
  <c r="S50" i="24" s="1"/>
  <c r="U50" i="24" s="1"/>
  <c r="AQ50" i="24" s="1"/>
  <c r="AU50" i="24" s="1"/>
  <c r="O51" i="24"/>
  <c r="P80" i="11"/>
  <c r="Q80" i="11" s="1"/>
  <c r="S80" i="11" s="1"/>
  <c r="U80" i="11" s="1"/>
  <c r="AQ80" i="11" s="1"/>
  <c r="AU80" i="11" s="1"/>
  <c r="O81" i="11"/>
  <c r="P128" i="33"/>
  <c r="Q128" i="33" s="1"/>
  <c r="S128" i="33" s="1"/>
  <c r="U128" i="33" s="1"/>
  <c r="AT128" i="33" s="1"/>
  <c r="P32" i="19"/>
  <c r="Q32" i="19" s="1"/>
  <c r="S32" i="19" s="1"/>
  <c r="U32" i="19" s="1"/>
  <c r="AQ32" i="19" s="1"/>
  <c r="AU32" i="19" s="1"/>
  <c r="O33" i="19"/>
  <c r="N99" i="14"/>
  <c r="P98" i="14"/>
  <c r="Q98" i="14" s="1"/>
  <c r="S98" i="14" s="1"/>
  <c r="U98" i="14" s="1"/>
  <c r="AJ98" i="14" s="1"/>
  <c r="AN98" i="14" s="1"/>
  <c r="P48" i="25"/>
  <c r="Q48" i="25" s="1"/>
  <c r="S48" i="25" s="1"/>
  <c r="U48" i="25" s="1"/>
  <c r="AQ48" i="25" s="1"/>
  <c r="AU48" i="25" s="1"/>
  <c r="P145" i="2"/>
  <c r="Q145" i="2" s="1"/>
  <c r="S145" i="2" s="1"/>
  <c r="U145" i="2" s="1"/>
  <c r="AT145" i="2" s="1"/>
  <c r="AX145" i="2" s="1"/>
  <c r="P50" i="18"/>
  <c r="Q50" i="18" s="1"/>
  <c r="S50" i="18" s="1"/>
  <c r="U50" i="18" s="1"/>
  <c r="AQ50" i="18" s="1"/>
  <c r="AU50" i="18" s="1"/>
  <c r="O51" i="18"/>
  <c r="P82" i="26"/>
  <c r="Q82" i="26" s="1"/>
  <c r="S82" i="26" s="1"/>
  <c r="U82" i="26" s="1"/>
  <c r="AQ82" i="26" s="1"/>
  <c r="AU82" i="26" s="1"/>
  <c r="P97" i="8"/>
  <c r="Q97" i="8" s="1"/>
  <c r="S97" i="8" s="1"/>
  <c r="U97" i="8" s="1"/>
  <c r="AJ97" i="8" s="1"/>
  <c r="AN97" i="8" s="1"/>
  <c r="O98" i="8"/>
  <c r="P66" i="5"/>
  <c r="Q66" i="5" s="1"/>
  <c r="S66" i="5" s="1"/>
  <c r="U66" i="5" s="1"/>
  <c r="AQ66" i="5" s="1"/>
  <c r="AU66" i="5" s="1"/>
  <c r="BA131" i="26"/>
  <c r="AX131" i="26"/>
  <c r="P80" i="8"/>
  <c r="Q80" i="8" s="1"/>
  <c r="S80" i="8" s="1"/>
  <c r="U80" i="8" s="1"/>
  <c r="AQ80" i="8" s="1"/>
  <c r="AU80" i="8" s="1"/>
  <c r="P130" i="22"/>
  <c r="Q130" i="22" s="1"/>
  <c r="S130" i="22" s="1"/>
  <c r="U130" i="22" s="1"/>
  <c r="AT130" i="22" s="1"/>
  <c r="N131" i="22"/>
  <c r="O131" i="22" s="1"/>
  <c r="P95" i="18"/>
  <c r="Q95" i="18" s="1"/>
  <c r="S95" i="18" s="1"/>
  <c r="U95" i="18" s="1"/>
  <c r="AJ95" i="18" s="1"/>
  <c r="AN95" i="18" s="1"/>
  <c r="O96" i="18"/>
  <c r="O144" i="19"/>
  <c r="P80" i="28"/>
  <c r="Q80" i="28" s="1"/>
  <c r="S80" i="28" s="1"/>
  <c r="U80" i="28" s="1"/>
  <c r="AQ80" i="28" s="1"/>
  <c r="AU80" i="28" s="1"/>
  <c r="O144" i="16"/>
  <c r="O66" i="29"/>
  <c r="O81" i="31"/>
  <c r="N115" i="29"/>
  <c r="O115" i="29" s="1"/>
  <c r="O96" i="21"/>
  <c r="O65" i="33"/>
  <c r="O51" i="16"/>
  <c r="O50" i="5"/>
  <c r="O98" i="2"/>
  <c r="P35" i="6"/>
  <c r="Q35" i="6" s="1"/>
  <c r="S35" i="6" s="1"/>
  <c r="U35" i="6" s="1"/>
  <c r="AQ35" i="6" s="1"/>
  <c r="AU35" i="6" s="1"/>
  <c r="P50" i="19"/>
  <c r="Q50" i="19" s="1"/>
  <c r="S50" i="19" s="1"/>
  <c r="U50" i="19" s="1"/>
  <c r="AQ50" i="19" s="1"/>
  <c r="AU50" i="19" s="1"/>
  <c r="O51" i="23"/>
  <c r="O65" i="21"/>
  <c r="P144" i="20"/>
  <c r="Q144" i="20" s="1"/>
  <c r="S144" i="20" s="1"/>
  <c r="U144" i="20" s="1"/>
  <c r="AT144" i="20" s="1"/>
  <c r="AX144" i="20" s="1"/>
  <c r="O145" i="20"/>
  <c r="AX129" i="22"/>
  <c r="BA129" i="22"/>
  <c r="P32" i="18"/>
  <c r="Q32" i="18" s="1"/>
  <c r="S32" i="18" s="1"/>
  <c r="U32" i="18" s="1"/>
  <c r="AQ32" i="18" s="1"/>
  <c r="AU32" i="18" s="1"/>
  <c r="P129" i="25"/>
  <c r="Q129" i="25" s="1"/>
  <c r="S129" i="25" s="1"/>
  <c r="U129" i="25" s="1"/>
  <c r="AT129" i="25" s="1"/>
  <c r="P96" i="15"/>
  <c r="Q96" i="15" s="1"/>
  <c r="S96" i="15" s="1"/>
  <c r="U96" i="15" s="1"/>
  <c r="AJ96" i="15" s="1"/>
  <c r="AN96" i="15" s="1"/>
  <c r="O97" i="15"/>
  <c r="P128" i="29"/>
  <c r="Q128" i="29" s="1"/>
  <c r="S128" i="29" s="1"/>
  <c r="U128" i="29" s="1"/>
  <c r="AT128" i="29" s="1"/>
  <c r="O129" i="29"/>
  <c r="P115" i="5"/>
  <c r="Q115" i="5" s="1"/>
  <c r="S115" i="5" s="1"/>
  <c r="U115" i="5" s="1"/>
  <c r="AT115" i="5" s="1"/>
  <c r="AX115" i="5" s="1"/>
  <c r="P65" i="27"/>
  <c r="Q65" i="27" s="1"/>
  <c r="S65" i="27" s="1"/>
  <c r="U65" i="27" s="1"/>
  <c r="AQ65" i="27" s="1"/>
  <c r="AU65" i="27" s="1"/>
  <c r="P50" i="1"/>
  <c r="Q50" i="1" s="1"/>
  <c r="S50" i="1" s="1"/>
  <c r="U50" i="1" s="1"/>
  <c r="AQ50" i="1" s="1"/>
  <c r="AU50" i="1" s="1"/>
  <c r="P81" i="12"/>
  <c r="Q81" i="12" s="1"/>
  <c r="S81" i="12" s="1"/>
  <c r="U81" i="12" s="1"/>
  <c r="AQ81" i="12" s="1"/>
  <c r="AU81" i="12" s="1"/>
  <c r="P34" i="26"/>
  <c r="Q34" i="26" s="1"/>
  <c r="S34" i="26" s="1"/>
  <c r="U34" i="26" s="1"/>
  <c r="AQ34" i="26" s="1"/>
  <c r="AU34" i="26" s="1"/>
  <c r="P34" i="22"/>
  <c r="Q34" i="22" s="1"/>
  <c r="S34" i="22" s="1"/>
  <c r="U34" i="22" s="1"/>
  <c r="AQ34" i="22" s="1"/>
  <c r="AU34" i="22" s="1"/>
  <c r="P97" i="10"/>
  <c r="Q97" i="10" s="1"/>
  <c r="S97" i="10" s="1"/>
  <c r="U97" i="10" s="1"/>
  <c r="AJ97" i="10" s="1"/>
  <c r="AN97" i="10" s="1"/>
  <c r="O98" i="10"/>
  <c r="P32" i="29"/>
  <c r="Q32" i="29" s="1"/>
  <c r="S32" i="29" s="1"/>
  <c r="U32" i="29" s="1"/>
  <c r="AQ32" i="29" s="1"/>
  <c r="AU32" i="29" s="1"/>
  <c r="O33" i="29"/>
  <c r="P128" i="11"/>
  <c r="Q128" i="11" s="1"/>
  <c r="S128" i="11" s="1"/>
  <c r="U128" i="11" s="1"/>
  <c r="AT128" i="11" s="1"/>
  <c r="P96" i="1"/>
  <c r="Q96" i="1" s="1"/>
  <c r="S96" i="1" s="1"/>
  <c r="U96" i="1" s="1"/>
  <c r="AJ96" i="1" s="1"/>
  <c r="AN96" i="1" s="1"/>
  <c r="P36" i="27"/>
  <c r="Q36" i="27" s="1"/>
  <c r="S36" i="27" s="1"/>
  <c r="U36" i="27" s="1"/>
  <c r="AQ36" i="27" s="1"/>
  <c r="AU36" i="27" s="1"/>
  <c r="P127" i="5"/>
  <c r="Q127" i="5" s="1"/>
  <c r="S127" i="5" s="1"/>
  <c r="U127" i="5" s="1"/>
  <c r="AT127" i="5" s="1"/>
  <c r="P111" i="13"/>
  <c r="Q111" i="13" s="1"/>
  <c r="S111" i="13" s="1"/>
  <c r="U111" i="13" s="1"/>
  <c r="AT111" i="13" s="1"/>
  <c r="AX111" i="13" s="1"/>
  <c r="P96" i="33"/>
  <c r="Q96" i="33" s="1"/>
  <c r="S96" i="33" s="1"/>
  <c r="U96" i="33" s="1"/>
  <c r="AJ96" i="33" s="1"/>
  <c r="AN96" i="33" s="1"/>
  <c r="P35" i="13"/>
  <c r="Q35" i="13" s="1"/>
  <c r="S35" i="13" s="1"/>
  <c r="U35" i="13" s="1"/>
  <c r="AQ35" i="13" s="1"/>
  <c r="AU35" i="13" s="1"/>
  <c r="P64" i="28"/>
  <c r="Q64" i="28" s="1"/>
  <c r="S64" i="28" s="1"/>
  <c r="U64" i="28" s="1"/>
  <c r="AQ64" i="28" s="1"/>
  <c r="AU64" i="28" s="1"/>
  <c r="O65" i="28"/>
  <c r="AX128" i="25"/>
  <c r="BA128" i="25"/>
  <c r="P67" i="26"/>
  <c r="Q67" i="26" s="1"/>
  <c r="S67" i="26" s="1"/>
  <c r="U67" i="26" s="1"/>
  <c r="AQ67" i="26" s="1"/>
  <c r="AU67" i="26" s="1"/>
  <c r="P96" i="25"/>
  <c r="Q96" i="25" s="1"/>
  <c r="S96" i="25" s="1"/>
  <c r="U96" i="25" s="1"/>
  <c r="AJ96" i="25" s="1"/>
  <c r="AN96" i="25" s="1"/>
  <c r="P66" i="30"/>
  <c r="Q66" i="30" s="1"/>
  <c r="S66" i="30" s="1"/>
  <c r="U66" i="30" s="1"/>
  <c r="AQ66" i="30" s="1"/>
  <c r="AU66" i="30" s="1"/>
  <c r="AX127" i="11"/>
  <c r="BA127" i="11"/>
  <c r="O114" i="31"/>
  <c r="O64" i="3"/>
  <c r="P49" i="17"/>
  <c r="Q49" i="17" s="1"/>
  <c r="S49" i="17" s="1"/>
  <c r="U49" i="17" s="1"/>
  <c r="AQ49" i="17" s="1"/>
  <c r="AU49" i="17" s="1"/>
  <c r="O50" i="17"/>
  <c r="O51" i="13"/>
  <c r="P50" i="6"/>
  <c r="Q50" i="6" s="1"/>
  <c r="S50" i="6" s="1"/>
  <c r="U50" i="6" s="1"/>
  <c r="AQ50" i="6" s="1"/>
  <c r="AU50" i="6" s="1"/>
  <c r="O51" i="6"/>
  <c r="O33" i="23"/>
  <c r="O82" i="27"/>
  <c r="P113" i="6"/>
  <c r="Q113" i="6" s="1"/>
  <c r="S113" i="6" s="1"/>
  <c r="U113" i="6" s="1"/>
  <c r="AT113" i="6" s="1"/>
  <c r="AX113" i="6" s="1"/>
  <c r="O114" i="6"/>
  <c r="O129" i="2"/>
  <c r="O96" i="13"/>
  <c r="P78" i="18"/>
  <c r="Q78" i="18" s="1"/>
  <c r="S78" i="18" s="1"/>
  <c r="U78" i="18" s="1"/>
  <c r="AQ78" i="18" s="1"/>
  <c r="AU78" i="18" s="1"/>
  <c r="O79" i="18"/>
  <c r="P49" i="9"/>
  <c r="Q49" i="9" s="1"/>
  <c r="S49" i="9" s="1"/>
  <c r="U49" i="9" s="1"/>
  <c r="AQ49" i="9" s="1"/>
  <c r="AU49" i="9" s="1"/>
  <c r="O50" i="9"/>
  <c r="N52" i="21"/>
  <c r="O52" i="21" s="1"/>
  <c r="P51" i="21"/>
  <c r="Q51" i="21" s="1"/>
  <c r="S51" i="21" s="1"/>
  <c r="U51" i="21" s="1"/>
  <c r="AQ51" i="21" s="1"/>
  <c r="AU51" i="21" s="1"/>
  <c r="O143" i="3"/>
  <c r="N83" i="7"/>
  <c r="O83" i="7" s="1"/>
  <c r="P111" i="17"/>
  <c r="Q111" i="17" s="1"/>
  <c r="S111" i="17" s="1"/>
  <c r="U111" i="17" s="1"/>
  <c r="AT111" i="17" s="1"/>
  <c r="AX111" i="17" s="1"/>
  <c r="O112" i="17"/>
  <c r="P65" i="22"/>
  <c r="Q65" i="22" s="1"/>
  <c r="S65" i="22" s="1"/>
  <c r="U65" i="22" s="1"/>
  <c r="AQ65" i="22" s="1"/>
  <c r="AU65" i="22" s="1"/>
  <c r="O66" i="22"/>
  <c r="P51" i="3"/>
  <c r="Q51" i="3" s="1"/>
  <c r="S51" i="3" s="1"/>
  <c r="U51" i="3" s="1"/>
  <c r="AQ51" i="3" s="1"/>
  <c r="AU51" i="3" s="1"/>
  <c r="P51" i="8"/>
  <c r="Q51" i="8" s="1"/>
  <c r="S51" i="8" s="1"/>
  <c r="U51" i="8" s="1"/>
  <c r="AQ51" i="8" s="1"/>
  <c r="AU51" i="8" s="1"/>
  <c r="BA127" i="29"/>
  <c r="AX127" i="29"/>
  <c r="P50" i="12"/>
  <c r="Q50" i="12" s="1"/>
  <c r="S50" i="12" s="1"/>
  <c r="U50" i="12" s="1"/>
  <c r="AQ50" i="12" s="1"/>
  <c r="AU50" i="12" s="1"/>
  <c r="O51" i="12"/>
  <c r="P67" i="6"/>
  <c r="Q67" i="6" s="1"/>
  <c r="S67" i="6" s="1"/>
  <c r="U67" i="6" s="1"/>
  <c r="AQ67" i="6" s="1"/>
  <c r="AU67" i="6" s="1"/>
  <c r="P144" i="17"/>
  <c r="Q144" i="17" s="1"/>
  <c r="S144" i="17" s="1"/>
  <c r="U144" i="17" s="1"/>
  <c r="AT144" i="17" s="1"/>
  <c r="AX144" i="17" s="1"/>
  <c r="N131" i="17"/>
  <c r="P130" i="17"/>
  <c r="Q130" i="17" s="1"/>
  <c r="S130" i="17" s="1"/>
  <c r="U130" i="17" s="1"/>
  <c r="AT130" i="17" s="1"/>
  <c r="O131" i="17"/>
  <c r="P130" i="15"/>
  <c r="Q130" i="15" s="1"/>
  <c r="S130" i="15" s="1"/>
  <c r="U130" i="15" s="1"/>
  <c r="AT130" i="15" s="1"/>
  <c r="P50" i="31"/>
  <c r="Q50" i="31" s="1"/>
  <c r="S50" i="31" s="1"/>
  <c r="U50" i="31" s="1"/>
  <c r="AQ50" i="31" s="1"/>
  <c r="AU50" i="31" s="1"/>
  <c r="O51" i="31"/>
  <c r="P66" i="18"/>
  <c r="Q66" i="18" s="1"/>
  <c r="S66" i="18" s="1"/>
  <c r="U66" i="18" s="1"/>
  <c r="AQ66" i="18" s="1"/>
  <c r="AU66" i="18" s="1"/>
  <c r="O67" i="18"/>
  <c r="P51" i="11"/>
  <c r="Q51" i="11" s="1"/>
  <c r="S51" i="11" s="1"/>
  <c r="U51" i="11" s="1"/>
  <c r="AQ51" i="11" s="1"/>
  <c r="AU51" i="11" s="1"/>
  <c r="AX128" i="2"/>
  <c r="BA128" i="2"/>
  <c r="P80" i="15"/>
  <c r="Q80" i="15" s="1"/>
  <c r="S80" i="15" s="1"/>
  <c r="U80" i="15" s="1"/>
  <c r="AQ80" i="15" s="1"/>
  <c r="AU80" i="15" s="1"/>
  <c r="O81" i="15"/>
  <c r="O112" i="7"/>
  <c r="P144" i="13"/>
  <c r="Q144" i="13" s="1"/>
  <c r="S144" i="13" s="1"/>
  <c r="U144" i="13" s="1"/>
  <c r="AT144" i="13" s="1"/>
  <c r="AX144" i="13" s="1"/>
  <c r="P113" i="23"/>
  <c r="Q113" i="23" s="1"/>
  <c r="S113" i="23" s="1"/>
  <c r="U113" i="23" s="1"/>
  <c r="AT113" i="23" s="1"/>
  <c r="AX113" i="23" s="1"/>
  <c r="P128" i="30"/>
  <c r="Q128" i="30" s="1"/>
  <c r="S128" i="30" s="1"/>
  <c r="U128" i="30" s="1"/>
  <c r="AT128" i="30" s="1"/>
  <c r="O129" i="30"/>
  <c r="P64" i="4"/>
  <c r="Q64" i="4" s="1"/>
  <c r="S64" i="4" s="1"/>
  <c r="U64" i="4" s="1"/>
  <c r="AQ64" i="4" s="1"/>
  <c r="AU64" i="4" s="1"/>
  <c r="O65" i="4"/>
  <c r="P128" i="16"/>
  <c r="Q128" i="16" s="1"/>
  <c r="S128" i="16" s="1"/>
  <c r="U128" i="16" s="1"/>
  <c r="AT128" i="16" s="1"/>
  <c r="N115" i="26"/>
  <c r="O115" i="26" s="1"/>
  <c r="P114" i="26"/>
  <c r="Q114" i="26" s="1"/>
  <c r="S114" i="26" s="1"/>
  <c r="U114" i="26" s="1"/>
  <c r="AT114" i="26" s="1"/>
  <c r="AX114" i="26" s="1"/>
  <c r="P35" i="17"/>
  <c r="Q35" i="17" s="1"/>
  <c r="S35" i="17" s="1"/>
  <c r="U35" i="17" s="1"/>
  <c r="AQ35" i="17" s="1"/>
  <c r="AU35" i="17" s="1"/>
  <c r="N115" i="21"/>
  <c r="P114" i="21"/>
  <c r="Q114" i="21" s="1"/>
  <c r="S114" i="21" s="1"/>
  <c r="U114" i="21" s="1"/>
  <c r="AT114" i="21" s="1"/>
  <c r="AX114" i="21" s="1"/>
  <c r="O115" i="21"/>
  <c r="P143" i="33"/>
  <c r="Q143" i="33" s="1"/>
  <c r="S143" i="33" s="1"/>
  <c r="U143" i="33" s="1"/>
  <c r="AT143" i="33" s="1"/>
  <c r="AX143" i="33" s="1"/>
  <c r="O144" i="33"/>
  <c r="P50" i="20"/>
  <c r="Q50" i="20" s="1"/>
  <c r="S50" i="20" s="1"/>
  <c r="U50" i="20" s="1"/>
  <c r="AQ50" i="20" s="1"/>
  <c r="AU50" i="20" s="1"/>
  <c r="P67" i="7"/>
  <c r="Q67" i="7" s="1"/>
  <c r="S67" i="7" s="1"/>
  <c r="U67" i="7" s="1"/>
  <c r="AQ67" i="7" s="1"/>
  <c r="AU67" i="7" s="1"/>
  <c r="P128" i="21"/>
  <c r="Q128" i="21" s="1"/>
  <c r="S128" i="21" s="1"/>
  <c r="U128" i="21" s="1"/>
  <c r="AT128" i="21" s="1"/>
  <c r="P64" i="8"/>
  <c r="Q64" i="8" s="1"/>
  <c r="S64" i="8" s="1"/>
  <c r="U64" i="8" s="1"/>
  <c r="AQ64" i="8" s="1"/>
  <c r="AU64" i="8" s="1"/>
  <c r="AX129" i="17"/>
  <c r="BA129" i="17"/>
  <c r="O146" i="25"/>
  <c r="P112" i="24"/>
  <c r="Q112" i="24" s="1"/>
  <c r="S112" i="24" s="1"/>
  <c r="U112" i="24" s="1"/>
  <c r="AT112" i="24" s="1"/>
  <c r="AX112" i="24" s="1"/>
  <c r="O113" i="24"/>
  <c r="P128" i="8"/>
  <c r="Q128" i="8" s="1"/>
  <c r="S128" i="8" s="1"/>
  <c r="U128" i="8" s="1"/>
  <c r="AT128" i="8" s="1"/>
  <c r="O129" i="8"/>
  <c r="O66" i="24"/>
  <c r="O130" i="6"/>
  <c r="O114" i="19"/>
  <c r="O144" i="15"/>
  <c r="P113" i="30"/>
  <c r="Q113" i="30" s="1"/>
  <c r="S113" i="30" s="1"/>
  <c r="U113" i="30" s="1"/>
  <c r="AT113" i="30" s="1"/>
  <c r="AX113" i="30" s="1"/>
  <c r="O114" i="30"/>
  <c r="P32" i="7"/>
  <c r="Q32" i="7" s="1"/>
  <c r="S32" i="7" s="1"/>
  <c r="U32" i="7" s="1"/>
  <c r="AQ32" i="7" s="1"/>
  <c r="AU32" i="7" s="1"/>
  <c r="O33" i="7"/>
  <c r="P97" i="31"/>
  <c r="Q97" i="31" s="1"/>
  <c r="S97" i="31" s="1"/>
  <c r="U97" i="31" s="1"/>
  <c r="AJ97" i="31" s="1"/>
  <c r="AN97" i="31" s="1"/>
  <c r="O98" i="31"/>
  <c r="P113" i="25"/>
  <c r="Q113" i="25" s="1"/>
  <c r="S113" i="25" s="1"/>
  <c r="U113" i="25" s="1"/>
  <c r="AT113" i="25" s="1"/>
  <c r="AX113" i="25" s="1"/>
  <c r="O114" i="25"/>
  <c r="P34" i="25"/>
  <c r="Q34" i="25" s="1"/>
  <c r="S34" i="25" s="1"/>
  <c r="U34" i="25" s="1"/>
  <c r="AQ34" i="25" s="1"/>
  <c r="AU34" i="25" s="1"/>
  <c r="O35" i="25"/>
  <c r="P114" i="9"/>
  <c r="Q114" i="9" s="1"/>
  <c r="S114" i="9" s="1"/>
  <c r="U114" i="9" s="1"/>
  <c r="AT114" i="9" s="1"/>
  <c r="AX114" i="9" s="1"/>
  <c r="N115" i="9"/>
  <c r="O115" i="9"/>
  <c r="P129" i="23"/>
  <c r="Q129" i="23" s="1"/>
  <c r="S129" i="23" s="1"/>
  <c r="U129" i="23" s="1"/>
  <c r="AT129" i="23" s="1"/>
  <c r="P129" i="27"/>
  <c r="Q129" i="27" s="1"/>
  <c r="S129" i="27" s="1"/>
  <c r="U129" i="27" s="1"/>
  <c r="AT129" i="27" s="1"/>
  <c r="N115" i="14"/>
  <c r="O115" i="14" s="1"/>
  <c r="P81" i="29"/>
  <c r="Q81" i="29" s="1"/>
  <c r="S81" i="29" s="1"/>
  <c r="U81" i="29" s="1"/>
  <c r="AQ81" i="29" s="1"/>
  <c r="AU81" i="29" s="1"/>
  <c r="O82" i="29"/>
  <c r="P127" i="1"/>
  <c r="Q127" i="1" s="1"/>
  <c r="S127" i="1" s="1"/>
  <c r="U127" i="1" s="1"/>
  <c r="AT127" i="1" s="1"/>
  <c r="O128" i="1"/>
  <c r="P144" i="31"/>
  <c r="Q144" i="31" s="1"/>
  <c r="S144" i="31" s="1"/>
  <c r="U144" i="31" s="1"/>
  <c r="AT144" i="31" s="1"/>
  <c r="AX144" i="31" s="1"/>
  <c r="O145" i="31"/>
  <c r="BA128" i="19"/>
  <c r="AX128" i="19"/>
  <c r="P142" i="11"/>
  <c r="Q142" i="11" s="1"/>
  <c r="S142" i="11" s="1"/>
  <c r="U142" i="11" s="1"/>
  <c r="AT142" i="11" s="1"/>
  <c r="AX142" i="11" s="1"/>
  <c r="O143" i="11"/>
  <c r="P143" i="6"/>
  <c r="Q143" i="6" s="1"/>
  <c r="S143" i="6" s="1"/>
  <c r="U143" i="6" s="1"/>
  <c r="AT143" i="6" s="1"/>
  <c r="AX143" i="6" s="1"/>
  <c r="O144" i="6"/>
  <c r="O142" i="27"/>
  <c r="O34" i="1"/>
  <c r="O128" i="4"/>
  <c r="P33" i="31"/>
  <c r="Q33" i="31" s="1"/>
  <c r="S33" i="31" s="1"/>
  <c r="U33" i="31" s="1"/>
  <c r="AQ33" i="31" s="1"/>
  <c r="AU33" i="31" s="1"/>
  <c r="P33" i="3"/>
  <c r="Q33" i="3" s="1"/>
  <c r="S33" i="3" s="1"/>
  <c r="U33" i="3" s="1"/>
  <c r="AQ33" i="3" s="1"/>
  <c r="AU33" i="3" s="1"/>
  <c r="O34" i="3"/>
  <c r="AX129" i="6"/>
  <c r="BA129" i="6"/>
  <c r="O68" i="1"/>
  <c r="P67" i="14"/>
  <c r="Q67" i="14" s="1"/>
  <c r="S67" i="14" s="1"/>
  <c r="U67" i="14" s="1"/>
  <c r="AQ67" i="14" s="1"/>
  <c r="AU67" i="14" s="1"/>
  <c r="P49" i="4"/>
  <c r="Q49" i="4" s="1"/>
  <c r="S49" i="4" s="1"/>
  <c r="U49" i="4" s="1"/>
  <c r="AQ49" i="4" s="1"/>
  <c r="AU49" i="4" s="1"/>
  <c r="O50" i="4"/>
  <c r="O114" i="22"/>
  <c r="P144" i="12"/>
  <c r="Q144" i="12" s="1"/>
  <c r="S144" i="12" s="1"/>
  <c r="U144" i="12" s="1"/>
  <c r="AT144" i="12" s="1"/>
  <c r="AX144" i="12" s="1"/>
  <c r="O145" i="12"/>
  <c r="P67" i="13"/>
  <c r="Q67" i="13" s="1"/>
  <c r="S67" i="13" s="1"/>
  <c r="U67" i="13" s="1"/>
  <c r="AQ67" i="13" s="1"/>
  <c r="AU67" i="13" s="1"/>
  <c r="O35" i="2"/>
  <c r="P112" i="8"/>
  <c r="Q112" i="8" s="1"/>
  <c r="S112" i="8" s="1"/>
  <c r="U112" i="8" s="1"/>
  <c r="AT112" i="8" s="1"/>
  <c r="AX112" i="8" s="1"/>
  <c r="O113" i="8"/>
  <c r="P115" i="34" l="1"/>
  <c r="Q115" i="34" s="1"/>
  <c r="S115" i="34" s="1"/>
  <c r="U115" i="34" s="1"/>
  <c r="AT115" i="34" s="1"/>
  <c r="AX115" i="34" s="1"/>
  <c r="O116" i="34"/>
  <c r="P116" i="34" s="1"/>
  <c r="Q116" i="34" s="1"/>
  <c r="S116" i="34" s="1"/>
  <c r="U116" i="34" s="1"/>
  <c r="AT116" i="34" s="1"/>
  <c r="AX116" i="34" s="1"/>
  <c r="AY116" i="34" s="1"/>
  <c r="O67" i="34"/>
  <c r="P144" i="34"/>
  <c r="Q144" i="34" s="1"/>
  <c r="S144" i="34" s="1"/>
  <c r="U144" i="34" s="1"/>
  <c r="AT144" i="34" s="1"/>
  <c r="AX144" i="34" s="1"/>
  <c r="O145" i="34"/>
  <c r="P52" i="34"/>
  <c r="Q52" i="34" s="1"/>
  <c r="S52" i="34" s="1"/>
  <c r="U52" i="34" s="1"/>
  <c r="AQ52" i="34" s="1"/>
  <c r="AU52" i="34" s="1"/>
  <c r="O53" i="34"/>
  <c r="P53" i="34" s="1"/>
  <c r="Q53" i="34" s="1"/>
  <c r="S53" i="34" s="1"/>
  <c r="U53" i="34" s="1"/>
  <c r="AQ53" i="34" s="1"/>
  <c r="AU53" i="34" s="1"/>
  <c r="AV53" i="34" s="1"/>
  <c r="P128" i="34"/>
  <c r="Q128" i="34" s="1"/>
  <c r="S128" i="34" s="1"/>
  <c r="U128" i="34" s="1"/>
  <c r="AT128" i="34" s="1"/>
  <c r="O129" i="34"/>
  <c r="AX127" i="34"/>
  <c r="BA127" i="34"/>
  <c r="N83" i="34"/>
  <c r="O83" i="34" s="1"/>
  <c r="P98" i="34"/>
  <c r="Q98" i="34" s="1"/>
  <c r="S98" i="34" s="1"/>
  <c r="U98" i="34" s="1"/>
  <c r="AJ98" i="34" s="1"/>
  <c r="AN98" i="34" s="1"/>
  <c r="P99" i="29"/>
  <c r="Q99" i="29" s="1"/>
  <c r="S99" i="29" s="1"/>
  <c r="U99" i="29" s="1"/>
  <c r="AJ99" i="29" s="1"/>
  <c r="AN99" i="29" s="1"/>
  <c r="P115" i="26"/>
  <c r="Q115" i="26" s="1"/>
  <c r="S115" i="26" s="1"/>
  <c r="U115" i="26" s="1"/>
  <c r="AT115" i="26" s="1"/>
  <c r="AX115" i="26" s="1"/>
  <c r="O116" i="26"/>
  <c r="P116" i="26" s="1"/>
  <c r="Q116" i="26" s="1"/>
  <c r="S116" i="26" s="1"/>
  <c r="U116" i="26" s="1"/>
  <c r="AT116" i="26" s="1"/>
  <c r="AX116" i="26" s="1"/>
  <c r="AY116" i="26" s="1"/>
  <c r="P115" i="29"/>
  <c r="Q115" i="29" s="1"/>
  <c r="S115" i="29" s="1"/>
  <c r="U115" i="29" s="1"/>
  <c r="AT115" i="29" s="1"/>
  <c r="AX115" i="29" s="1"/>
  <c r="O116" i="29"/>
  <c r="P116" i="29" s="1"/>
  <c r="Q116" i="29" s="1"/>
  <c r="S116" i="29" s="1"/>
  <c r="U116" i="29" s="1"/>
  <c r="AT116" i="29" s="1"/>
  <c r="AX116" i="29" s="1"/>
  <c r="AY116" i="29" s="1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P99" i="22"/>
  <c r="Q99" i="22" s="1"/>
  <c r="S99" i="22" s="1"/>
  <c r="U99" i="22" s="1"/>
  <c r="AJ99" i="22" s="1"/>
  <c r="AN99" i="22" s="1"/>
  <c r="O100" i="22"/>
  <c r="P100" i="22" s="1"/>
  <c r="Q100" i="22" s="1"/>
  <c r="S100" i="22" s="1"/>
  <c r="U100" i="22" s="1"/>
  <c r="AJ100" i="22" s="1"/>
  <c r="AN100" i="22" s="1"/>
  <c r="AO100" i="22" s="1"/>
  <c r="P36" i="9"/>
  <c r="Q36" i="9" s="1"/>
  <c r="S36" i="9" s="1"/>
  <c r="U36" i="9" s="1"/>
  <c r="AQ36" i="9" s="1"/>
  <c r="AU36" i="9" s="1"/>
  <c r="O37" i="9"/>
  <c r="P37" i="9" s="1"/>
  <c r="Q37" i="9" s="1"/>
  <c r="S37" i="9" s="1"/>
  <c r="U37" i="9" s="1"/>
  <c r="AQ37" i="9" s="1"/>
  <c r="AU37" i="9" s="1"/>
  <c r="AV37" i="9" s="1"/>
  <c r="P115" i="14"/>
  <c r="Q115" i="14" s="1"/>
  <c r="S115" i="14" s="1"/>
  <c r="U115" i="14" s="1"/>
  <c r="AT115" i="14" s="1"/>
  <c r="AX115" i="14" s="1"/>
  <c r="O116" i="14"/>
  <c r="P116" i="14" s="1"/>
  <c r="Q116" i="14" s="1"/>
  <c r="S116" i="14" s="1"/>
  <c r="U116" i="14" s="1"/>
  <c r="AT116" i="14" s="1"/>
  <c r="AX116" i="14" s="1"/>
  <c r="AY116" i="14" s="1"/>
  <c r="P131" i="22"/>
  <c r="Q131" i="22" s="1"/>
  <c r="S131" i="22" s="1"/>
  <c r="U131" i="22" s="1"/>
  <c r="AT131" i="22" s="1"/>
  <c r="O132" i="22"/>
  <c r="P132" i="22" s="1"/>
  <c r="Q132" i="22" s="1"/>
  <c r="S132" i="22" s="1"/>
  <c r="U132" i="22" s="1"/>
  <c r="AT132" i="22" s="1"/>
  <c r="N146" i="12"/>
  <c r="O146" i="12" s="1"/>
  <c r="P145" i="12"/>
  <c r="Q145" i="12" s="1"/>
  <c r="S145" i="12" s="1"/>
  <c r="U145" i="12" s="1"/>
  <c r="AT145" i="12" s="1"/>
  <c r="AX145" i="12" s="1"/>
  <c r="N52" i="12"/>
  <c r="P51" i="12"/>
  <c r="Q51" i="12" s="1"/>
  <c r="S51" i="12" s="1"/>
  <c r="U51" i="12" s="1"/>
  <c r="AQ51" i="12" s="1"/>
  <c r="AU51" i="12" s="1"/>
  <c r="O52" i="12"/>
  <c r="P51" i="18"/>
  <c r="Q51" i="18" s="1"/>
  <c r="S51" i="18" s="1"/>
  <c r="U51" i="18" s="1"/>
  <c r="AQ51" i="18" s="1"/>
  <c r="AU51" i="18" s="1"/>
  <c r="P130" i="12"/>
  <c r="Q130" i="12" s="1"/>
  <c r="S130" i="12" s="1"/>
  <c r="U130" i="12" s="1"/>
  <c r="AT130" i="12" s="1"/>
  <c r="P112" i="15"/>
  <c r="Q112" i="15" s="1"/>
  <c r="S112" i="15" s="1"/>
  <c r="U112" i="15" s="1"/>
  <c r="AT112" i="15" s="1"/>
  <c r="AX112" i="15" s="1"/>
  <c r="O113" i="15"/>
  <c r="P142" i="27"/>
  <c r="Q142" i="27" s="1"/>
  <c r="S142" i="27" s="1"/>
  <c r="U142" i="27" s="1"/>
  <c r="AT142" i="27" s="1"/>
  <c r="AX142" i="27" s="1"/>
  <c r="O143" i="27"/>
  <c r="O130" i="23"/>
  <c r="N115" i="19"/>
  <c r="P114" i="19"/>
  <c r="Q114" i="19" s="1"/>
  <c r="S114" i="19" s="1"/>
  <c r="U114" i="19" s="1"/>
  <c r="AT114" i="19" s="1"/>
  <c r="AX114" i="19" s="1"/>
  <c r="O115" i="19"/>
  <c r="N68" i="7"/>
  <c r="P65" i="4"/>
  <c r="Q65" i="4" s="1"/>
  <c r="S65" i="4" s="1"/>
  <c r="U65" i="4" s="1"/>
  <c r="AQ65" i="4" s="1"/>
  <c r="AU65" i="4" s="1"/>
  <c r="P67" i="18"/>
  <c r="Q67" i="18" s="1"/>
  <c r="S67" i="18" s="1"/>
  <c r="U67" i="18" s="1"/>
  <c r="AQ67" i="18" s="1"/>
  <c r="AU67" i="18" s="1"/>
  <c r="N68" i="18"/>
  <c r="O68" i="18"/>
  <c r="P50" i="17"/>
  <c r="Q50" i="17" s="1"/>
  <c r="S50" i="17" s="1"/>
  <c r="U50" i="17" s="1"/>
  <c r="AQ50" i="17" s="1"/>
  <c r="AU50" i="17" s="1"/>
  <c r="O51" i="17"/>
  <c r="P33" i="29"/>
  <c r="Q33" i="29" s="1"/>
  <c r="S33" i="29" s="1"/>
  <c r="U33" i="29" s="1"/>
  <c r="AQ33" i="29" s="1"/>
  <c r="AU33" i="29" s="1"/>
  <c r="O34" i="29"/>
  <c r="P129" i="29"/>
  <c r="Q129" i="29" s="1"/>
  <c r="S129" i="29" s="1"/>
  <c r="U129" i="29" s="1"/>
  <c r="AT129" i="29" s="1"/>
  <c r="O130" i="29"/>
  <c r="P98" i="20"/>
  <c r="Q98" i="20" s="1"/>
  <c r="S98" i="20" s="1"/>
  <c r="U98" i="20" s="1"/>
  <c r="AJ98" i="20" s="1"/>
  <c r="AN98" i="20" s="1"/>
  <c r="BA127" i="14"/>
  <c r="AX127" i="14"/>
  <c r="BA129" i="12"/>
  <c r="AX129" i="12"/>
  <c r="O114" i="1"/>
  <c r="N36" i="33"/>
  <c r="P95" i="16"/>
  <c r="Q95" i="16" s="1"/>
  <c r="S95" i="16" s="1"/>
  <c r="U95" i="16" s="1"/>
  <c r="AJ95" i="16" s="1"/>
  <c r="AN95" i="16" s="1"/>
  <c r="O96" i="16"/>
  <c r="N36" i="14"/>
  <c r="P34" i="11"/>
  <c r="Q34" i="11" s="1"/>
  <c r="S34" i="11" s="1"/>
  <c r="U34" i="11" s="1"/>
  <c r="AQ34" i="11" s="1"/>
  <c r="AU34" i="11" s="1"/>
  <c r="O35" i="11"/>
  <c r="N99" i="23"/>
  <c r="O99" i="23" s="1"/>
  <c r="P143" i="3"/>
  <c r="Q143" i="3" s="1"/>
  <c r="S143" i="3" s="1"/>
  <c r="U143" i="3" s="1"/>
  <c r="AT143" i="3" s="1"/>
  <c r="AX143" i="3" s="1"/>
  <c r="AX129" i="23"/>
  <c r="BA129" i="23"/>
  <c r="P130" i="6"/>
  <c r="Q130" i="6" s="1"/>
  <c r="S130" i="6" s="1"/>
  <c r="U130" i="6" s="1"/>
  <c r="AT130" i="6" s="1"/>
  <c r="N131" i="6"/>
  <c r="O51" i="20"/>
  <c r="BA128" i="29"/>
  <c r="AX128" i="29"/>
  <c r="N36" i="6"/>
  <c r="O36" i="6" s="1"/>
  <c r="O146" i="2"/>
  <c r="O68" i="16"/>
  <c r="P98" i="7"/>
  <c r="Q98" i="7" s="1"/>
  <c r="S98" i="7" s="1"/>
  <c r="U98" i="7" s="1"/>
  <c r="AJ98" i="7" s="1"/>
  <c r="AN98" i="7" s="1"/>
  <c r="P81" i="5"/>
  <c r="Q81" i="5" s="1"/>
  <c r="S81" i="5" s="1"/>
  <c r="U81" i="5" s="1"/>
  <c r="AQ81" i="5" s="1"/>
  <c r="AU81" i="5" s="1"/>
  <c r="O82" i="5"/>
  <c r="O113" i="10"/>
  <c r="P98" i="28"/>
  <c r="Q98" i="28" s="1"/>
  <c r="S98" i="28" s="1"/>
  <c r="U98" i="28" s="1"/>
  <c r="AJ98" i="28" s="1"/>
  <c r="AN98" i="28" s="1"/>
  <c r="N36" i="24"/>
  <c r="P35" i="24"/>
  <c r="Q35" i="24" s="1"/>
  <c r="S35" i="24" s="1"/>
  <c r="U35" i="24" s="1"/>
  <c r="AQ35" i="24" s="1"/>
  <c r="AU35" i="24" s="1"/>
  <c r="O36" i="24"/>
  <c r="O97" i="5"/>
  <c r="O51" i="26"/>
  <c r="O36" i="30"/>
  <c r="P130" i="13"/>
  <c r="Q130" i="13" s="1"/>
  <c r="S130" i="13" s="1"/>
  <c r="U130" i="13" s="1"/>
  <c r="AT130" i="13" s="1"/>
  <c r="N131" i="13"/>
  <c r="P143" i="28"/>
  <c r="Q143" i="28" s="1"/>
  <c r="S143" i="28" s="1"/>
  <c r="U143" i="28" s="1"/>
  <c r="AT143" i="28" s="1"/>
  <c r="AX143" i="28" s="1"/>
  <c r="O144" i="28"/>
  <c r="P114" i="16"/>
  <c r="Q114" i="16" s="1"/>
  <c r="S114" i="16" s="1"/>
  <c r="U114" i="16" s="1"/>
  <c r="AT114" i="16" s="1"/>
  <c r="AX114" i="16" s="1"/>
  <c r="P113" i="28"/>
  <c r="Q113" i="28" s="1"/>
  <c r="S113" i="28" s="1"/>
  <c r="U113" i="28" s="1"/>
  <c r="AT113" i="28" s="1"/>
  <c r="AX113" i="28" s="1"/>
  <c r="O114" i="28"/>
  <c r="P129" i="30"/>
  <c r="Q129" i="30" s="1"/>
  <c r="S129" i="30" s="1"/>
  <c r="U129" i="30" s="1"/>
  <c r="AT129" i="30" s="1"/>
  <c r="O130" i="30"/>
  <c r="P51" i="31"/>
  <c r="Q51" i="31" s="1"/>
  <c r="S51" i="31" s="1"/>
  <c r="U51" i="31" s="1"/>
  <c r="AQ51" i="31" s="1"/>
  <c r="AU51" i="31" s="1"/>
  <c r="P64" i="3"/>
  <c r="Q64" i="3" s="1"/>
  <c r="S64" i="3" s="1"/>
  <c r="U64" i="3" s="1"/>
  <c r="AQ64" i="3" s="1"/>
  <c r="AU64" i="3" s="1"/>
  <c r="O65" i="3"/>
  <c r="N99" i="10"/>
  <c r="O99" i="10" s="1"/>
  <c r="P98" i="10"/>
  <c r="Q98" i="10" s="1"/>
  <c r="S98" i="10" s="1"/>
  <c r="U98" i="10" s="1"/>
  <c r="AJ98" i="10" s="1"/>
  <c r="AN98" i="10" s="1"/>
  <c r="P97" i="15"/>
  <c r="Q97" i="15" s="1"/>
  <c r="S97" i="15" s="1"/>
  <c r="U97" i="15" s="1"/>
  <c r="AJ97" i="15" s="1"/>
  <c r="AN97" i="15" s="1"/>
  <c r="O98" i="15"/>
  <c r="P81" i="9"/>
  <c r="Q81" i="9" s="1"/>
  <c r="S81" i="9" s="1"/>
  <c r="U81" i="9" s="1"/>
  <c r="AQ81" i="9" s="1"/>
  <c r="AU81" i="9" s="1"/>
  <c r="O82" i="9"/>
  <c r="P82" i="17"/>
  <c r="Q82" i="17" s="1"/>
  <c r="S82" i="17" s="1"/>
  <c r="U82" i="17" s="1"/>
  <c r="AQ82" i="17" s="1"/>
  <c r="AU82" i="17" s="1"/>
  <c r="N83" i="17"/>
  <c r="O83" i="17"/>
  <c r="N36" i="10"/>
  <c r="O36" i="10" s="1"/>
  <c r="P35" i="10"/>
  <c r="Q35" i="10" s="1"/>
  <c r="S35" i="10" s="1"/>
  <c r="U35" i="10" s="1"/>
  <c r="AQ35" i="10" s="1"/>
  <c r="AU35" i="10" s="1"/>
  <c r="P67" i="15"/>
  <c r="Q67" i="15" s="1"/>
  <c r="S67" i="15" s="1"/>
  <c r="U67" i="15" s="1"/>
  <c r="AQ67" i="15" s="1"/>
  <c r="AU67" i="15" s="1"/>
  <c r="P49" i="29"/>
  <c r="Q49" i="29" s="1"/>
  <c r="S49" i="29" s="1"/>
  <c r="U49" i="29" s="1"/>
  <c r="AQ49" i="29" s="1"/>
  <c r="AU49" i="29" s="1"/>
  <c r="P83" i="20"/>
  <c r="Q83" i="20" s="1"/>
  <c r="S83" i="20" s="1"/>
  <c r="U83" i="20" s="1"/>
  <c r="AQ83" i="20" s="1"/>
  <c r="AU83" i="20" s="1"/>
  <c r="O84" i="20"/>
  <c r="P84" i="20" s="1"/>
  <c r="Q84" i="20" s="1"/>
  <c r="S84" i="20" s="1"/>
  <c r="U84" i="20" s="1"/>
  <c r="AQ84" i="20" s="1"/>
  <c r="AU84" i="20" s="1"/>
  <c r="AV84" i="20" s="1"/>
  <c r="AX129" i="13"/>
  <c r="BA129" i="13"/>
  <c r="N146" i="26"/>
  <c r="P145" i="26"/>
  <c r="Q145" i="26" s="1"/>
  <c r="S145" i="26" s="1"/>
  <c r="U145" i="26" s="1"/>
  <c r="AT145" i="26" s="1"/>
  <c r="AX145" i="26" s="1"/>
  <c r="BA128" i="11"/>
  <c r="AX128" i="11"/>
  <c r="P114" i="22"/>
  <c r="Q114" i="22" s="1"/>
  <c r="S114" i="22" s="1"/>
  <c r="U114" i="22" s="1"/>
  <c r="AT114" i="22" s="1"/>
  <c r="AX114" i="22" s="1"/>
  <c r="P50" i="4"/>
  <c r="Q50" i="4" s="1"/>
  <c r="S50" i="4" s="1"/>
  <c r="U50" i="4" s="1"/>
  <c r="AQ50" i="4" s="1"/>
  <c r="AU50" i="4" s="1"/>
  <c r="P143" i="11"/>
  <c r="Q143" i="11" s="1"/>
  <c r="S143" i="11" s="1"/>
  <c r="U143" i="11" s="1"/>
  <c r="AT143" i="11" s="1"/>
  <c r="AX143" i="11" s="1"/>
  <c r="P129" i="8"/>
  <c r="Q129" i="8" s="1"/>
  <c r="S129" i="8" s="1"/>
  <c r="U129" i="8" s="1"/>
  <c r="AT129" i="8" s="1"/>
  <c r="O130" i="8"/>
  <c r="P144" i="33"/>
  <c r="Q144" i="33" s="1"/>
  <c r="S144" i="33" s="1"/>
  <c r="U144" i="33" s="1"/>
  <c r="AT144" i="33" s="1"/>
  <c r="AX144" i="33" s="1"/>
  <c r="O145" i="33"/>
  <c r="BA128" i="30"/>
  <c r="AX128" i="30"/>
  <c r="P50" i="9"/>
  <c r="Q50" i="9" s="1"/>
  <c r="S50" i="9" s="1"/>
  <c r="U50" i="9" s="1"/>
  <c r="AQ50" i="9" s="1"/>
  <c r="AU50" i="9" s="1"/>
  <c r="O51" i="9"/>
  <c r="P114" i="31"/>
  <c r="Q114" i="31" s="1"/>
  <c r="S114" i="31" s="1"/>
  <c r="U114" i="31" s="1"/>
  <c r="AT114" i="31" s="1"/>
  <c r="AX114" i="31" s="1"/>
  <c r="N36" i="13"/>
  <c r="O36" i="13" s="1"/>
  <c r="P98" i="2"/>
  <c r="Q98" i="2" s="1"/>
  <c r="S98" i="2" s="1"/>
  <c r="U98" i="2" s="1"/>
  <c r="AJ98" i="2" s="1"/>
  <c r="AN98" i="2" s="1"/>
  <c r="AX130" i="22"/>
  <c r="BA130" i="22"/>
  <c r="N146" i="2"/>
  <c r="N68" i="16"/>
  <c r="P144" i="14"/>
  <c r="Q144" i="14" s="1"/>
  <c r="S144" i="14" s="1"/>
  <c r="U144" i="14" s="1"/>
  <c r="AT144" i="14" s="1"/>
  <c r="AX144" i="14" s="1"/>
  <c r="P144" i="10"/>
  <c r="Q144" i="10" s="1"/>
  <c r="S144" i="10" s="1"/>
  <c r="U144" i="10" s="1"/>
  <c r="AT144" i="10" s="1"/>
  <c r="AX144" i="10" s="1"/>
  <c r="O145" i="10"/>
  <c r="P66" i="23"/>
  <c r="Q66" i="23" s="1"/>
  <c r="S66" i="23" s="1"/>
  <c r="U66" i="23" s="1"/>
  <c r="AQ66" i="23" s="1"/>
  <c r="AU66" i="23" s="1"/>
  <c r="N52" i="27"/>
  <c r="O52" i="27" s="1"/>
  <c r="P66" i="11"/>
  <c r="Q66" i="11" s="1"/>
  <c r="S66" i="11" s="1"/>
  <c r="U66" i="11" s="1"/>
  <c r="AQ66" i="11" s="1"/>
  <c r="AU66" i="11" s="1"/>
  <c r="P66" i="10"/>
  <c r="Q66" i="10" s="1"/>
  <c r="S66" i="10" s="1"/>
  <c r="U66" i="10" s="1"/>
  <c r="AQ66" i="10" s="1"/>
  <c r="AU66" i="10" s="1"/>
  <c r="O67" i="10"/>
  <c r="N36" i="30"/>
  <c r="P34" i="16"/>
  <c r="Q34" i="16" s="1"/>
  <c r="S34" i="16" s="1"/>
  <c r="U34" i="16" s="1"/>
  <c r="AQ34" i="16" s="1"/>
  <c r="AU34" i="16" s="1"/>
  <c r="O35" i="16"/>
  <c r="P81" i="33"/>
  <c r="Q81" i="33" s="1"/>
  <c r="S81" i="33" s="1"/>
  <c r="U81" i="33" s="1"/>
  <c r="AQ81" i="33" s="1"/>
  <c r="AU81" i="33" s="1"/>
  <c r="O82" i="33"/>
  <c r="P65" i="28"/>
  <c r="Q65" i="28" s="1"/>
  <c r="S65" i="28" s="1"/>
  <c r="U65" i="28" s="1"/>
  <c r="AQ65" i="28" s="1"/>
  <c r="AU65" i="28" s="1"/>
  <c r="P144" i="6"/>
  <c r="Q144" i="6" s="1"/>
  <c r="S144" i="6" s="1"/>
  <c r="U144" i="6" s="1"/>
  <c r="AT144" i="6" s="1"/>
  <c r="AX144" i="6" s="1"/>
  <c r="O145" i="6"/>
  <c r="P115" i="9"/>
  <c r="Q115" i="9" s="1"/>
  <c r="S115" i="9" s="1"/>
  <c r="U115" i="9" s="1"/>
  <c r="AT115" i="9" s="1"/>
  <c r="AX115" i="9" s="1"/>
  <c r="P66" i="24"/>
  <c r="Q66" i="24" s="1"/>
  <c r="S66" i="24" s="1"/>
  <c r="U66" i="24" s="1"/>
  <c r="AQ66" i="24" s="1"/>
  <c r="AU66" i="24" s="1"/>
  <c r="O67" i="24"/>
  <c r="BA128" i="8"/>
  <c r="AX128" i="8"/>
  <c r="O114" i="23"/>
  <c r="N52" i="8"/>
  <c r="O52" i="8" s="1"/>
  <c r="O97" i="33"/>
  <c r="O35" i="22"/>
  <c r="O130" i="25"/>
  <c r="P50" i="5"/>
  <c r="Q50" i="5" s="1"/>
  <c r="S50" i="5" s="1"/>
  <c r="U50" i="5" s="1"/>
  <c r="AQ50" i="5" s="1"/>
  <c r="AU50" i="5" s="1"/>
  <c r="O51" i="5"/>
  <c r="O81" i="8"/>
  <c r="O49" i="25"/>
  <c r="O98" i="17"/>
  <c r="P33" i="12"/>
  <c r="Q33" i="12" s="1"/>
  <c r="S33" i="12" s="1"/>
  <c r="U33" i="12" s="1"/>
  <c r="AQ33" i="12" s="1"/>
  <c r="AU33" i="12" s="1"/>
  <c r="O81" i="22"/>
  <c r="O98" i="30"/>
  <c r="P51" i="13"/>
  <c r="Q51" i="13" s="1"/>
  <c r="S51" i="13" s="1"/>
  <c r="U51" i="13" s="1"/>
  <c r="AQ51" i="13" s="1"/>
  <c r="AU51" i="13" s="1"/>
  <c r="P50" i="10"/>
  <c r="Q50" i="10" s="1"/>
  <c r="S50" i="10" s="1"/>
  <c r="U50" i="10" s="1"/>
  <c r="AQ50" i="10" s="1"/>
  <c r="AU50" i="10" s="1"/>
  <c r="P80" i="2"/>
  <c r="Q80" i="2" s="1"/>
  <c r="S80" i="2" s="1"/>
  <c r="U80" i="2" s="1"/>
  <c r="AQ80" i="2" s="1"/>
  <c r="AU80" i="2" s="1"/>
  <c r="P129" i="28"/>
  <c r="Q129" i="28" s="1"/>
  <c r="S129" i="28" s="1"/>
  <c r="U129" i="28" s="1"/>
  <c r="AT129" i="28" s="1"/>
  <c r="N99" i="27"/>
  <c r="O99" i="27" s="1"/>
  <c r="P98" i="27"/>
  <c r="Q98" i="27" s="1"/>
  <c r="S98" i="27" s="1"/>
  <c r="U98" i="27" s="1"/>
  <c r="AJ98" i="27" s="1"/>
  <c r="AN98" i="27" s="1"/>
  <c r="N68" i="14"/>
  <c r="O68" i="14" s="1"/>
  <c r="O145" i="13"/>
  <c r="N131" i="15"/>
  <c r="O131" i="15" s="1"/>
  <c r="O52" i="3"/>
  <c r="O67" i="30"/>
  <c r="O112" i="13"/>
  <c r="O35" i="26"/>
  <c r="O33" i="18"/>
  <c r="P65" i="33"/>
  <c r="Q65" i="33" s="1"/>
  <c r="S65" i="33" s="1"/>
  <c r="U65" i="33" s="1"/>
  <c r="AQ65" i="33" s="1"/>
  <c r="AU65" i="33" s="1"/>
  <c r="O66" i="33"/>
  <c r="O99" i="14"/>
  <c r="N68" i="19"/>
  <c r="O68" i="19" s="1"/>
  <c r="P66" i="25"/>
  <c r="Q66" i="25" s="1"/>
  <c r="S66" i="25" s="1"/>
  <c r="U66" i="25" s="1"/>
  <c r="AQ66" i="25" s="1"/>
  <c r="AU66" i="25" s="1"/>
  <c r="O67" i="25"/>
  <c r="P34" i="28"/>
  <c r="Q34" i="28" s="1"/>
  <c r="S34" i="28" s="1"/>
  <c r="U34" i="28" s="1"/>
  <c r="AQ34" i="28" s="1"/>
  <c r="AU34" i="28" s="1"/>
  <c r="O35" i="28"/>
  <c r="N83" i="19"/>
  <c r="O83" i="19" s="1"/>
  <c r="P82" i="19"/>
  <c r="Q82" i="19" s="1"/>
  <c r="S82" i="19" s="1"/>
  <c r="U82" i="19" s="1"/>
  <c r="AQ82" i="19" s="1"/>
  <c r="AU82" i="19" s="1"/>
  <c r="P111" i="20"/>
  <c r="Q111" i="20" s="1"/>
  <c r="S111" i="20" s="1"/>
  <c r="U111" i="20" s="1"/>
  <c r="AT111" i="20" s="1"/>
  <c r="AX111" i="20" s="1"/>
  <c r="P33" i="21"/>
  <c r="Q33" i="21" s="1"/>
  <c r="S33" i="21" s="1"/>
  <c r="U33" i="21" s="1"/>
  <c r="AQ33" i="21" s="1"/>
  <c r="AU33" i="21" s="1"/>
  <c r="P143" i="21"/>
  <c r="Q143" i="21" s="1"/>
  <c r="S143" i="21" s="1"/>
  <c r="U143" i="21" s="1"/>
  <c r="AT143" i="21" s="1"/>
  <c r="AX143" i="21" s="1"/>
  <c r="O144" i="21"/>
  <c r="P143" i="23"/>
  <c r="Q143" i="23" s="1"/>
  <c r="S143" i="23" s="1"/>
  <c r="U143" i="23" s="1"/>
  <c r="AT143" i="23" s="1"/>
  <c r="AX143" i="23" s="1"/>
  <c r="P34" i="8"/>
  <c r="Q34" i="8" s="1"/>
  <c r="S34" i="8" s="1"/>
  <c r="U34" i="8" s="1"/>
  <c r="AQ34" i="8" s="1"/>
  <c r="AU34" i="8" s="1"/>
  <c r="P114" i="4"/>
  <c r="Q114" i="4" s="1"/>
  <c r="S114" i="4" s="1"/>
  <c r="U114" i="4" s="1"/>
  <c r="AT114" i="4" s="1"/>
  <c r="AX114" i="4" s="1"/>
  <c r="AX128" i="28"/>
  <c r="BA128" i="28"/>
  <c r="AX128" i="16"/>
  <c r="BA128" i="16"/>
  <c r="P115" i="21"/>
  <c r="Q115" i="21" s="1"/>
  <c r="S115" i="21" s="1"/>
  <c r="U115" i="21" s="1"/>
  <c r="AT115" i="21" s="1"/>
  <c r="AX115" i="21" s="1"/>
  <c r="O116" i="21"/>
  <c r="P116" i="21" s="1"/>
  <c r="Q116" i="21" s="1"/>
  <c r="S116" i="21" s="1"/>
  <c r="U116" i="21" s="1"/>
  <c r="AT116" i="21" s="1"/>
  <c r="AX116" i="21" s="1"/>
  <c r="AY116" i="21" s="1"/>
  <c r="P145" i="31"/>
  <c r="Q145" i="31" s="1"/>
  <c r="S145" i="31" s="1"/>
  <c r="U145" i="31" s="1"/>
  <c r="AT145" i="31" s="1"/>
  <c r="AX145" i="31" s="1"/>
  <c r="P131" i="17"/>
  <c r="Q131" i="17" s="1"/>
  <c r="S131" i="17" s="1"/>
  <c r="U131" i="17" s="1"/>
  <c r="AT131" i="17" s="1"/>
  <c r="P96" i="13"/>
  <c r="Q96" i="13" s="1"/>
  <c r="S96" i="13" s="1"/>
  <c r="U96" i="13" s="1"/>
  <c r="AJ96" i="13" s="1"/>
  <c r="AN96" i="13" s="1"/>
  <c r="P96" i="21"/>
  <c r="Q96" i="21" s="1"/>
  <c r="S96" i="21" s="1"/>
  <c r="U96" i="21" s="1"/>
  <c r="AJ96" i="21" s="1"/>
  <c r="AN96" i="21" s="1"/>
  <c r="P114" i="2"/>
  <c r="Q114" i="2" s="1"/>
  <c r="S114" i="2" s="1"/>
  <c r="U114" i="2" s="1"/>
  <c r="AT114" i="2" s="1"/>
  <c r="AX114" i="2" s="1"/>
  <c r="N115" i="2"/>
  <c r="P82" i="14"/>
  <c r="Q82" i="14" s="1"/>
  <c r="S82" i="14" s="1"/>
  <c r="U82" i="14" s="1"/>
  <c r="AQ82" i="14" s="1"/>
  <c r="AU82" i="14" s="1"/>
  <c r="P112" i="18"/>
  <c r="Q112" i="18" s="1"/>
  <c r="S112" i="18" s="1"/>
  <c r="U112" i="18" s="1"/>
  <c r="AT112" i="18" s="1"/>
  <c r="AX112" i="18" s="1"/>
  <c r="O49" i="7"/>
  <c r="O113" i="12"/>
  <c r="P142" i="7"/>
  <c r="Q142" i="7" s="1"/>
  <c r="S142" i="7" s="1"/>
  <c r="U142" i="7" s="1"/>
  <c r="AT142" i="7" s="1"/>
  <c r="AX142" i="7" s="1"/>
  <c r="O81" i="4"/>
  <c r="O50" i="28"/>
  <c r="N83" i="10"/>
  <c r="O83" i="10" s="1"/>
  <c r="P82" i="10"/>
  <c r="Q82" i="10" s="1"/>
  <c r="S82" i="10" s="1"/>
  <c r="U82" i="10" s="1"/>
  <c r="AQ82" i="10" s="1"/>
  <c r="AU82" i="10" s="1"/>
  <c r="AX130" i="15"/>
  <c r="BA130" i="15"/>
  <c r="P68" i="1"/>
  <c r="Q68" i="1" s="1"/>
  <c r="S68" i="1" s="1"/>
  <c r="U68" i="1" s="1"/>
  <c r="AQ68" i="1" s="1"/>
  <c r="AU68" i="1" s="1"/>
  <c r="O69" i="1"/>
  <c r="P69" i="1" s="1"/>
  <c r="Q69" i="1" s="1"/>
  <c r="S69" i="1" s="1"/>
  <c r="U69" i="1" s="1"/>
  <c r="AQ69" i="1" s="1"/>
  <c r="AU69" i="1" s="1"/>
  <c r="AV69" i="1" s="1"/>
  <c r="P114" i="25"/>
  <c r="Q114" i="25" s="1"/>
  <c r="S114" i="25" s="1"/>
  <c r="U114" i="25" s="1"/>
  <c r="AT114" i="25" s="1"/>
  <c r="AX114" i="25" s="1"/>
  <c r="P146" i="25"/>
  <c r="Q146" i="25" s="1"/>
  <c r="S146" i="25" s="1"/>
  <c r="U146" i="25" s="1"/>
  <c r="AT146" i="25" s="1"/>
  <c r="AX146" i="25" s="1"/>
  <c r="P112" i="7"/>
  <c r="Q112" i="7" s="1"/>
  <c r="S112" i="7" s="1"/>
  <c r="U112" i="7" s="1"/>
  <c r="AT112" i="7" s="1"/>
  <c r="AX112" i="7" s="1"/>
  <c r="O113" i="7"/>
  <c r="AX130" i="17"/>
  <c r="BA130" i="17"/>
  <c r="N52" i="3"/>
  <c r="P129" i="2"/>
  <c r="Q129" i="2" s="1"/>
  <c r="S129" i="2" s="1"/>
  <c r="U129" i="2" s="1"/>
  <c r="AT129" i="2" s="1"/>
  <c r="O130" i="2"/>
  <c r="O97" i="25"/>
  <c r="O128" i="5"/>
  <c r="O82" i="12"/>
  <c r="O67" i="5"/>
  <c r="O82" i="23"/>
  <c r="P98" i="4"/>
  <c r="Q98" i="4" s="1"/>
  <c r="S98" i="4" s="1"/>
  <c r="U98" i="4" s="1"/>
  <c r="AJ98" i="4" s="1"/>
  <c r="AN98" i="4" s="1"/>
  <c r="P52" i="2"/>
  <c r="Q52" i="2" s="1"/>
  <c r="S52" i="2" s="1"/>
  <c r="U52" i="2" s="1"/>
  <c r="AQ52" i="2" s="1"/>
  <c r="AU52" i="2" s="1"/>
  <c r="P80" i="24"/>
  <c r="Q80" i="24" s="1"/>
  <c r="S80" i="24" s="1"/>
  <c r="U80" i="24" s="1"/>
  <c r="AQ80" i="24" s="1"/>
  <c r="AU80" i="24" s="1"/>
  <c r="P96" i="24"/>
  <c r="Q96" i="24" s="1"/>
  <c r="S96" i="24" s="1"/>
  <c r="U96" i="24" s="1"/>
  <c r="AJ96" i="24" s="1"/>
  <c r="AN96" i="24" s="1"/>
  <c r="P143" i="4"/>
  <c r="Q143" i="4" s="1"/>
  <c r="S143" i="4" s="1"/>
  <c r="U143" i="4" s="1"/>
  <c r="AT143" i="4" s="1"/>
  <c r="AX143" i="4" s="1"/>
  <c r="O144" i="4"/>
  <c r="P99" i="19"/>
  <c r="Q99" i="19" s="1"/>
  <c r="S99" i="19" s="1"/>
  <c r="U99" i="19" s="1"/>
  <c r="AJ99" i="19" s="1"/>
  <c r="AN99" i="19" s="1"/>
  <c r="O100" i="19"/>
  <c r="P100" i="19" s="1"/>
  <c r="Q100" i="19" s="1"/>
  <c r="S100" i="19" s="1"/>
  <c r="U100" i="19" s="1"/>
  <c r="AJ100" i="19" s="1"/>
  <c r="AN100" i="19" s="1"/>
  <c r="AO100" i="19" s="1"/>
  <c r="P34" i="1"/>
  <c r="Q34" i="1" s="1"/>
  <c r="S34" i="1" s="1"/>
  <c r="U34" i="1" s="1"/>
  <c r="AQ34" i="1" s="1"/>
  <c r="AU34" i="1" s="1"/>
  <c r="P96" i="18"/>
  <c r="Q96" i="18" s="1"/>
  <c r="S96" i="18" s="1"/>
  <c r="U96" i="18" s="1"/>
  <c r="AJ96" i="18" s="1"/>
  <c r="AN96" i="18" s="1"/>
  <c r="AX129" i="25"/>
  <c r="BA129" i="25"/>
  <c r="N52" i="16"/>
  <c r="P51" i="16"/>
  <c r="Q51" i="16" s="1"/>
  <c r="S51" i="16" s="1"/>
  <c r="U51" i="16" s="1"/>
  <c r="AQ51" i="16" s="1"/>
  <c r="AU51" i="16" s="1"/>
  <c r="O52" i="16"/>
  <c r="P131" i="24"/>
  <c r="Q131" i="24" s="1"/>
  <c r="S131" i="24" s="1"/>
  <c r="U131" i="24" s="1"/>
  <c r="AT131" i="24" s="1"/>
  <c r="O132" i="24"/>
  <c r="P132" i="24" s="1"/>
  <c r="Q132" i="24" s="1"/>
  <c r="S132" i="24" s="1"/>
  <c r="U132" i="24" s="1"/>
  <c r="AT132" i="24" s="1"/>
  <c r="P128" i="1"/>
  <c r="Q128" i="1" s="1"/>
  <c r="S128" i="1" s="1"/>
  <c r="U128" i="1" s="1"/>
  <c r="AT128" i="1" s="1"/>
  <c r="O129" i="1"/>
  <c r="N99" i="31"/>
  <c r="O99" i="31" s="1"/>
  <c r="P98" i="31"/>
  <c r="Q98" i="31" s="1"/>
  <c r="S98" i="31" s="1"/>
  <c r="U98" i="31" s="1"/>
  <c r="AJ98" i="31" s="1"/>
  <c r="AN98" i="31" s="1"/>
  <c r="P81" i="15"/>
  <c r="Q81" i="15" s="1"/>
  <c r="S81" i="15" s="1"/>
  <c r="U81" i="15" s="1"/>
  <c r="AQ81" i="15" s="1"/>
  <c r="AU81" i="15" s="1"/>
  <c r="P66" i="22"/>
  <c r="Q66" i="22" s="1"/>
  <c r="S66" i="22" s="1"/>
  <c r="U66" i="22" s="1"/>
  <c r="AQ66" i="22" s="1"/>
  <c r="AU66" i="22" s="1"/>
  <c r="P114" i="6"/>
  <c r="Q114" i="6" s="1"/>
  <c r="S114" i="6" s="1"/>
  <c r="U114" i="6" s="1"/>
  <c r="AT114" i="6" s="1"/>
  <c r="AX114" i="6" s="1"/>
  <c r="BA127" i="5"/>
  <c r="AX127" i="5"/>
  <c r="P81" i="31"/>
  <c r="Q81" i="31" s="1"/>
  <c r="S81" i="31" s="1"/>
  <c r="U81" i="31" s="1"/>
  <c r="AQ81" i="31" s="1"/>
  <c r="AU81" i="31" s="1"/>
  <c r="O82" i="31"/>
  <c r="P33" i="19"/>
  <c r="Q33" i="19" s="1"/>
  <c r="S33" i="19" s="1"/>
  <c r="U33" i="19" s="1"/>
  <c r="AQ33" i="19" s="1"/>
  <c r="AU33" i="19" s="1"/>
  <c r="O34" i="19"/>
  <c r="AX132" i="26"/>
  <c r="AY132" i="26" s="1"/>
  <c r="BA132" i="26"/>
  <c r="BB132" i="26" s="1"/>
  <c r="P144" i="5"/>
  <c r="Q144" i="5" s="1"/>
  <c r="S144" i="5" s="1"/>
  <c r="U144" i="5" s="1"/>
  <c r="AT144" i="5" s="1"/>
  <c r="AX144" i="5" s="1"/>
  <c r="O145" i="5"/>
  <c r="O48" i="14"/>
  <c r="P128" i="3"/>
  <c r="Q128" i="3" s="1"/>
  <c r="S128" i="3" s="1"/>
  <c r="U128" i="3" s="1"/>
  <c r="AT128" i="3" s="1"/>
  <c r="P52" i="15"/>
  <c r="Q52" i="15" s="1"/>
  <c r="S52" i="15" s="1"/>
  <c r="U52" i="15" s="1"/>
  <c r="AQ52" i="15" s="1"/>
  <c r="AU52" i="15" s="1"/>
  <c r="O130" i="10"/>
  <c r="P50" i="30"/>
  <c r="Q50" i="30" s="1"/>
  <c r="S50" i="30" s="1"/>
  <c r="U50" i="30" s="1"/>
  <c r="AQ50" i="30" s="1"/>
  <c r="AU50" i="30" s="1"/>
  <c r="O51" i="30"/>
  <c r="P82" i="13"/>
  <c r="Q82" i="13" s="1"/>
  <c r="S82" i="13" s="1"/>
  <c r="U82" i="13" s="1"/>
  <c r="AQ82" i="13" s="1"/>
  <c r="AU82" i="13" s="1"/>
  <c r="N83" i="13"/>
  <c r="O83" i="13" s="1"/>
  <c r="P51" i="24"/>
  <c r="Q51" i="24" s="1"/>
  <c r="S51" i="24" s="1"/>
  <c r="U51" i="24" s="1"/>
  <c r="AQ51" i="24" s="1"/>
  <c r="AU51" i="24" s="1"/>
  <c r="P35" i="25"/>
  <c r="Q35" i="25" s="1"/>
  <c r="S35" i="25" s="1"/>
  <c r="U35" i="25" s="1"/>
  <c r="AQ35" i="25" s="1"/>
  <c r="AU35" i="25" s="1"/>
  <c r="P34" i="3"/>
  <c r="Q34" i="3" s="1"/>
  <c r="S34" i="3" s="1"/>
  <c r="U34" i="3" s="1"/>
  <c r="AQ34" i="3" s="1"/>
  <c r="AU34" i="3" s="1"/>
  <c r="BA127" i="1"/>
  <c r="AX127" i="1"/>
  <c r="O65" i="8"/>
  <c r="N36" i="17"/>
  <c r="O36" i="17" s="1"/>
  <c r="O145" i="17"/>
  <c r="O37" i="27"/>
  <c r="P37" i="27" s="1"/>
  <c r="Q37" i="27" s="1"/>
  <c r="S37" i="27" s="1"/>
  <c r="U37" i="27" s="1"/>
  <c r="AQ37" i="27" s="1"/>
  <c r="AU37" i="27" s="1"/>
  <c r="AV37" i="27" s="1"/>
  <c r="O51" i="1"/>
  <c r="P145" i="20"/>
  <c r="Q145" i="20" s="1"/>
  <c r="S145" i="20" s="1"/>
  <c r="U145" i="20" s="1"/>
  <c r="AT145" i="20" s="1"/>
  <c r="AX145" i="20" s="1"/>
  <c r="P66" i="29"/>
  <c r="Q66" i="29" s="1"/>
  <c r="S66" i="29" s="1"/>
  <c r="U66" i="29" s="1"/>
  <c r="AQ66" i="29" s="1"/>
  <c r="AU66" i="29" s="1"/>
  <c r="O67" i="29"/>
  <c r="P98" i="8"/>
  <c r="Q98" i="8" s="1"/>
  <c r="S98" i="8" s="1"/>
  <c r="U98" i="8" s="1"/>
  <c r="AJ98" i="8" s="1"/>
  <c r="AN98" i="8" s="1"/>
  <c r="P143" i="29"/>
  <c r="Q143" i="29" s="1"/>
  <c r="S143" i="29" s="1"/>
  <c r="U143" i="29" s="1"/>
  <c r="AT143" i="29" s="1"/>
  <c r="AX143" i="29" s="1"/>
  <c r="P97" i="11"/>
  <c r="Q97" i="11" s="1"/>
  <c r="S97" i="11" s="1"/>
  <c r="U97" i="11" s="1"/>
  <c r="AJ97" i="11" s="1"/>
  <c r="AN97" i="11" s="1"/>
  <c r="P83" i="21"/>
  <c r="Q83" i="21" s="1"/>
  <c r="S83" i="21" s="1"/>
  <c r="U83" i="21" s="1"/>
  <c r="AQ83" i="21" s="1"/>
  <c r="AU83" i="21" s="1"/>
  <c r="P146" i="18"/>
  <c r="Q146" i="18" s="1"/>
  <c r="S146" i="18" s="1"/>
  <c r="U146" i="18" s="1"/>
  <c r="AT146" i="18" s="1"/>
  <c r="AX146" i="18" s="1"/>
  <c r="AX127" i="3"/>
  <c r="BA127" i="3"/>
  <c r="P143" i="22"/>
  <c r="Q143" i="22" s="1"/>
  <c r="S143" i="22" s="1"/>
  <c r="U143" i="22" s="1"/>
  <c r="AT143" i="22" s="1"/>
  <c r="AX143" i="22" s="1"/>
  <c r="O144" i="22"/>
  <c r="BA129" i="10"/>
  <c r="AX129" i="10"/>
  <c r="BA129" i="27"/>
  <c r="AX129" i="27"/>
  <c r="P144" i="8"/>
  <c r="Q144" i="8" s="1"/>
  <c r="S144" i="8" s="1"/>
  <c r="U144" i="8" s="1"/>
  <c r="AT144" i="8" s="1"/>
  <c r="AX144" i="8" s="1"/>
  <c r="P113" i="24"/>
  <c r="Q113" i="24" s="1"/>
  <c r="S113" i="24" s="1"/>
  <c r="U113" i="24" s="1"/>
  <c r="AT113" i="24" s="1"/>
  <c r="AX113" i="24" s="1"/>
  <c r="P113" i="8"/>
  <c r="Q113" i="8" s="1"/>
  <c r="S113" i="8" s="1"/>
  <c r="U113" i="8" s="1"/>
  <c r="AT113" i="8" s="1"/>
  <c r="AX113" i="8" s="1"/>
  <c r="N36" i="2"/>
  <c r="O36" i="2" s="1"/>
  <c r="P35" i="2"/>
  <c r="Q35" i="2" s="1"/>
  <c r="S35" i="2" s="1"/>
  <c r="U35" i="2" s="1"/>
  <c r="AQ35" i="2" s="1"/>
  <c r="AU35" i="2" s="1"/>
  <c r="N83" i="29"/>
  <c r="O83" i="29" s="1"/>
  <c r="P82" i="29"/>
  <c r="Q82" i="29" s="1"/>
  <c r="S82" i="29" s="1"/>
  <c r="U82" i="29" s="1"/>
  <c r="AQ82" i="29" s="1"/>
  <c r="AU82" i="29" s="1"/>
  <c r="P33" i="7"/>
  <c r="Q33" i="7" s="1"/>
  <c r="S33" i="7" s="1"/>
  <c r="U33" i="7" s="1"/>
  <c r="AQ33" i="7" s="1"/>
  <c r="AU33" i="7" s="1"/>
  <c r="O113" i="17"/>
  <c r="P112" i="17"/>
  <c r="Q112" i="17" s="1"/>
  <c r="S112" i="17" s="1"/>
  <c r="U112" i="17" s="1"/>
  <c r="AT112" i="17" s="1"/>
  <c r="AX112" i="17" s="1"/>
  <c r="P82" i="27"/>
  <c r="Q82" i="27" s="1"/>
  <c r="S82" i="27" s="1"/>
  <c r="U82" i="27" s="1"/>
  <c r="AQ82" i="27" s="1"/>
  <c r="AU82" i="27" s="1"/>
  <c r="P144" i="16"/>
  <c r="Q144" i="16" s="1"/>
  <c r="S144" i="16" s="1"/>
  <c r="U144" i="16" s="1"/>
  <c r="AT144" i="16" s="1"/>
  <c r="AX144" i="16" s="1"/>
  <c r="O145" i="16"/>
  <c r="O129" i="33"/>
  <c r="P81" i="16"/>
  <c r="Q81" i="16" s="1"/>
  <c r="S81" i="16" s="1"/>
  <c r="U81" i="16" s="1"/>
  <c r="AQ81" i="16" s="1"/>
  <c r="AU81" i="16" s="1"/>
  <c r="P81" i="1"/>
  <c r="Q81" i="1" s="1"/>
  <c r="S81" i="1" s="1"/>
  <c r="U81" i="1" s="1"/>
  <c r="AQ81" i="1" s="1"/>
  <c r="AU81" i="1" s="1"/>
  <c r="O82" i="1"/>
  <c r="P129" i="18"/>
  <c r="Q129" i="18" s="1"/>
  <c r="S129" i="18" s="1"/>
  <c r="U129" i="18" s="1"/>
  <c r="AT129" i="18" s="1"/>
  <c r="O68" i="12"/>
  <c r="P114" i="33"/>
  <c r="Q114" i="33" s="1"/>
  <c r="S114" i="33" s="1"/>
  <c r="U114" i="33" s="1"/>
  <c r="AT114" i="33" s="1"/>
  <c r="AX114" i="33" s="1"/>
  <c r="P49" i="33"/>
  <c r="Q49" i="33" s="1"/>
  <c r="S49" i="33" s="1"/>
  <c r="U49" i="33" s="1"/>
  <c r="AQ49" i="33" s="1"/>
  <c r="AU49" i="33" s="1"/>
  <c r="O131" i="7"/>
  <c r="P130" i="20"/>
  <c r="Q130" i="20" s="1"/>
  <c r="S130" i="20" s="1"/>
  <c r="U130" i="20" s="1"/>
  <c r="AT130" i="20" s="1"/>
  <c r="N131" i="20"/>
  <c r="N146" i="9"/>
  <c r="O146" i="9" s="1"/>
  <c r="P145" i="9"/>
  <c r="Q145" i="9" s="1"/>
  <c r="S145" i="9" s="1"/>
  <c r="U145" i="9" s="1"/>
  <c r="AT145" i="9" s="1"/>
  <c r="AX145" i="9" s="1"/>
  <c r="P79" i="18"/>
  <c r="Q79" i="18" s="1"/>
  <c r="S79" i="18" s="1"/>
  <c r="U79" i="18" s="1"/>
  <c r="AQ79" i="18" s="1"/>
  <c r="AU79" i="18" s="1"/>
  <c r="P113" i="27"/>
  <c r="Q113" i="27" s="1"/>
  <c r="S113" i="27" s="1"/>
  <c r="U113" i="27" s="1"/>
  <c r="AT113" i="27" s="1"/>
  <c r="AX113" i="27" s="1"/>
  <c r="O114" i="27"/>
  <c r="O34" i="31"/>
  <c r="O129" i="21"/>
  <c r="O68" i="6"/>
  <c r="P33" i="23"/>
  <c r="Q33" i="23" s="1"/>
  <c r="S33" i="23" s="1"/>
  <c r="U33" i="23" s="1"/>
  <c r="AQ33" i="23" s="1"/>
  <c r="AU33" i="23" s="1"/>
  <c r="O34" i="23"/>
  <c r="N68" i="26"/>
  <c r="O68" i="26" s="1"/>
  <c r="O97" i="1"/>
  <c r="O66" i="27"/>
  <c r="P65" i="21"/>
  <c r="Q65" i="21" s="1"/>
  <c r="S65" i="21" s="1"/>
  <c r="U65" i="21" s="1"/>
  <c r="AQ65" i="21" s="1"/>
  <c r="AU65" i="21" s="1"/>
  <c r="O81" i="28"/>
  <c r="O83" i="26"/>
  <c r="AX128" i="33"/>
  <c r="BA128" i="33"/>
  <c r="O97" i="6"/>
  <c r="O130" i="19"/>
  <c r="O143" i="24"/>
  <c r="BA128" i="18"/>
  <c r="AX128" i="18"/>
  <c r="N68" i="12"/>
  <c r="O144" i="30"/>
  <c r="O65" i="2"/>
  <c r="N52" i="22"/>
  <c r="O52" i="22" s="1"/>
  <c r="N131" i="7"/>
  <c r="N36" i="15"/>
  <c r="O36" i="15" s="1"/>
  <c r="BA129" i="20"/>
  <c r="AX129" i="20"/>
  <c r="P144" i="15"/>
  <c r="Q144" i="15" s="1"/>
  <c r="S144" i="15" s="1"/>
  <c r="U144" i="15" s="1"/>
  <c r="AT144" i="15" s="1"/>
  <c r="AX144" i="15" s="1"/>
  <c r="P33" i="20"/>
  <c r="Q33" i="20" s="1"/>
  <c r="S33" i="20" s="1"/>
  <c r="U33" i="20" s="1"/>
  <c r="AQ33" i="20" s="1"/>
  <c r="AU33" i="20" s="1"/>
  <c r="O34" i="20"/>
  <c r="P131" i="31"/>
  <c r="Q131" i="31" s="1"/>
  <c r="S131" i="31" s="1"/>
  <c r="U131" i="31" s="1"/>
  <c r="AT131" i="31" s="1"/>
  <c r="O132" i="31"/>
  <c r="P132" i="31" s="1"/>
  <c r="Q132" i="31" s="1"/>
  <c r="S132" i="31" s="1"/>
  <c r="U132" i="31" s="1"/>
  <c r="AT132" i="31" s="1"/>
  <c r="P114" i="30"/>
  <c r="Q114" i="30" s="1"/>
  <c r="S114" i="30" s="1"/>
  <c r="U114" i="30" s="1"/>
  <c r="AT114" i="30" s="1"/>
  <c r="AX114" i="30" s="1"/>
  <c r="P83" i="7"/>
  <c r="Q83" i="7" s="1"/>
  <c r="S83" i="7" s="1"/>
  <c r="U83" i="7" s="1"/>
  <c r="AQ83" i="7" s="1"/>
  <c r="AU83" i="7" s="1"/>
  <c r="P51" i="6"/>
  <c r="Q51" i="6" s="1"/>
  <c r="S51" i="6" s="1"/>
  <c r="U51" i="6" s="1"/>
  <c r="AQ51" i="6" s="1"/>
  <c r="AU51" i="6" s="1"/>
  <c r="P51" i="23"/>
  <c r="Q51" i="23" s="1"/>
  <c r="S51" i="23" s="1"/>
  <c r="U51" i="23" s="1"/>
  <c r="AQ51" i="23" s="1"/>
  <c r="AU51" i="23" s="1"/>
  <c r="P81" i="11"/>
  <c r="Q81" i="11" s="1"/>
  <c r="S81" i="11" s="1"/>
  <c r="U81" i="11" s="1"/>
  <c r="AQ81" i="11" s="1"/>
  <c r="AU81" i="11" s="1"/>
  <c r="O82" i="11"/>
  <c r="N68" i="20"/>
  <c r="O68" i="20" s="1"/>
  <c r="P67" i="20"/>
  <c r="Q67" i="20" s="1"/>
  <c r="S67" i="20" s="1"/>
  <c r="U67" i="20" s="1"/>
  <c r="AQ67" i="20" s="1"/>
  <c r="AU67" i="20" s="1"/>
  <c r="BA129" i="19"/>
  <c r="AX129" i="19"/>
  <c r="P114" i="3"/>
  <c r="Q114" i="3" s="1"/>
  <c r="S114" i="3" s="1"/>
  <c r="U114" i="3" s="1"/>
  <c r="AT114" i="3" s="1"/>
  <c r="AX114" i="3" s="1"/>
  <c r="N115" i="3"/>
  <c r="O115" i="3" s="1"/>
  <c r="P33" i="5"/>
  <c r="Q33" i="5" s="1"/>
  <c r="S33" i="5" s="1"/>
  <c r="U33" i="5" s="1"/>
  <c r="AQ33" i="5" s="1"/>
  <c r="AU33" i="5" s="1"/>
  <c r="N99" i="26"/>
  <c r="O99" i="26" s="1"/>
  <c r="P98" i="26"/>
  <c r="Q98" i="26" s="1"/>
  <c r="S98" i="26" s="1"/>
  <c r="U98" i="26" s="1"/>
  <c r="AJ98" i="26" s="1"/>
  <c r="AN98" i="26" s="1"/>
  <c r="P80" i="25"/>
  <c r="Q80" i="25" s="1"/>
  <c r="S80" i="25" s="1"/>
  <c r="U80" i="25" s="1"/>
  <c r="AQ80" i="25" s="1"/>
  <c r="AU80" i="25" s="1"/>
  <c r="BA130" i="7"/>
  <c r="AX130" i="7"/>
  <c r="BA132" i="9"/>
  <c r="AX132" i="9"/>
  <c r="AY132" i="9" s="1"/>
  <c r="P128" i="14"/>
  <c r="Q128" i="14" s="1"/>
  <c r="S128" i="14" s="1"/>
  <c r="U128" i="14" s="1"/>
  <c r="AT128" i="14" s="1"/>
  <c r="O129" i="14"/>
  <c r="P96" i="3"/>
  <c r="Q96" i="3" s="1"/>
  <c r="S96" i="3" s="1"/>
  <c r="U96" i="3" s="1"/>
  <c r="AJ96" i="3" s="1"/>
  <c r="AN96" i="3" s="1"/>
  <c r="O97" i="3"/>
  <c r="BA128" i="21"/>
  <c r="AX128" i="21"/>
  <c r="N68" i="13"/>
  <c r="O68" i="13" s="1"/>
  <c r="P128" i="4"/>
  <c r="Q128" i="4" s="1"/>
  <c r="S128" i="4" s="1"/>
  <c r="U128" i="4" s="1"/>
  <c r="AT128" i="4" s="1"/>
  <c r="O129" i="4"/>
  <c r="O130" i="27"/>
  <c r="O68" i="7"/>
  <c r="O129" i="16"/>
  <c r="N52" i="11"/>
  <c r="O52" i="11" s="1"/>
  <c r="N68" i="6"/>
  <c r="O129" i="11"/>
  <c r="O116" i="5"/>
  <c r="P116" i="5" s="1"/>
  <c r="Q116" i="5" s="1"/>
  <c r="S116" i="5" s="1"/>
  <c r="U116" i="5" s="1"/>
  <c r="AT116" i="5" s="1"/>
  <c r="AX116" i="5" s="1"/>
  <c r="AY116" i="5" s="1"/>
  <c r="O51" i="19"/>
  <c r="P144" i="19"/>
  <c r="Q144" i="19" s="1"/>
  <c r="S144" i="19" s="1"/>
  <c r="U144" i="19" s="1"/>
  <c r="AT144" i="19" s="1"/>
  <c r="AX144" i="19" s="1"/>
  <c r="O145" i="19"/>
  <c r="N83" i="26"/>
  <c r="O68" i="31"/>
  <c r="O98" i="9"/>
  <c r="P144" i="1"/>
  <c r="Q144" i="1" s="1"/>
  <c r="S144" i="1" s="1"/>
  <c r="U144" i="1" s="1"/>
  <c r="AT144" i="1" s="1"/>
  <c r="AX144" i="1" s="1"/>
  <c r="P114" i="11"/>
  <c r="Q114" i="11" s="1"/>
  <c r="S114" i="11" s="1"/>
  <c r="U114" i="11" s="1"/>
  <c r="AT114" i="11" s="1"/>
  <c r="AX114" i="11" s="1"/>
  <c r="N115" i="11"/>
  <c r="O115" i="11" s="1"/>
  <c r="O66" i="17"/>
  <c r="O36" i="33"/>
  <c r="O80" i="30"/>
  <c r="O36" i="14"/>
  <c r="O34" i="4"/>
  <c r="AX131" i="9"/>
  <c r="BA131" i="9"/>
  <c r="P83" i="34" l="1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N99" i="34"/>
  <c r="P129" i="34"/>
  <c r="Q129" i="34" s="1"/>
  <c r="S129" i="34" s="1"/>
  <c r="U129" i="34" s="1"/>
  <c r="AT129" i="34" s="1"/>
  <c r="O130" i="34"/>
  <c r="AX128" i="34"/>
  <c r="BA128" i="34"/>
  <c r="P145" i="34"/>
  <c r="Q145" i="34" s="1"/>
  <c r="S145" i="34" s="1"/>
  <c r="U145" i="34" s="1"/>
  <c r="AT145" i="34" s="1"/>
  <c r="AX145" i="34" s="1"/>
  <c r="N146" i="34"/>
  <c r="O146" i="34"/>
  <c r="P67" i="34"/>
  <c r="Q67" i="34" s="1"/>
  <c r="S67" i="34" s="1"/>
  <c r="U67" i="34" s="1"/>
  <c r="AQ67" i="34" s="1"/>
  <c r="AU67" i="34" s="1"/>
  <c r="N68" i="34"/>
  <c r="O68" i="34"/>
  <c r="O99" i="34"/>
  <c r="P146" i="12"/>
  <c r="Q146" i="12" s="1"/>
  <c r="S146" i="12" s="1"/>
  <c r="U146" i="12" s="1"/>
  <c r="AT146" i="12" s="1"/>
  <c r="AX146" i="12" s="1"/>
  <c r="P36" i="2"/>
  <c r="Q36" i="2" s="1"/>
  <c r="S36" i="2" s="1"/>
  <c r="U36" i="2" s="1"/>
  <c r="AQ36" i="2" s="1"/>
  <c r="AU36" i="2" s="1"/>
  <c r="O37" i="2"/>
  <c r="P37" i="2" s="1"/>
  <c r="Q37" i="2" s="1"/>
  <c r="S37" i="2" s="1"/>
  <c r="U37" i="2" s="1"/>
  <c r="AQ37" i="2" s="1"/>
  <c r="AU37" i="2" s="1"/>
  <c r="AV37" i="2" s="1"/>
  <c r="P36" i="6"/>
  <c r="Q36" i="6" s="1"/>
  <c r="S36" i="6" s="1"/>
  <c r="U36" i="6" s="1"/>
  <c r="AQ36" i="6" s="1"/>
  <c r="AU36" i="6" s="1"/>
  <c r="O37" i="6"/>
  <c r="P37" i="6" s="1"/>
  <c r="Q37" i="6" s="1"/>
  <c r="S37" i="6" s="1"/>
  <c r="U37" i="6" s="1"/>
  <c r="AQ37" i="6" s="1"/>
  <c r="AU37" i="6" s="1"/>
  <c r="AV37" i="6" s="1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P36" i="13"/>
  <c r="Q36" i="13" s="1"/>
  <c r="S36" i="13" s="1"/>
  <c r="U36" i="13" s="1"/>
  <c r="AQ36" i="13" s="1"/>
  <c r="AU36" i="13" s="1"/>
  <c r="O37" i="13"/>
  <c r="P37" i="13" s="1"/>
  <c r="Q37" i="13" s="1"/>
  <c r="S37" i="13" s="1"/>
  <c r="U37" i="13" s="1"/>
  <c r="AQ37" i="13" s="1"/>
  <c r="AU37" i="13" s="1"/>
  <c r="AV37" i="13" s="1"/>
  <c r="P99" i="10"/>
  <c r="Q99" i="10" s="1"/>
  <c r="S99" i="10" s="1"/>
  <c r="U99" i="10" s="1"/>
  <c r="AJ99" i="10" s="1"/>
  <c r="AN99" i="10" s="1"/>
  <c r="O100" i="10"/>
  <c r="P100" i="10" s="1"/>
  <c r="Q100" i="10" s="1"/>
  <c r="S100" i="10" s="1"/>
  <c r="U100" i="10" s="1"/>
  <c r="AJ100" i="10" s="1"/>
  <c r="AN100" i="10" s="1"/>
  <c r="AO100" i="10" s="1"/>
  <c r="P68" i="20"/>
  <c r="Q68" i="20" s="1"/>
  <c r="S68" i="20" s="1"/>
  <c r="U68" i="20" s="1"/>
  <c r="AQ68" i="20" s="1"/>
  <c r="AU68" i="20" s="1"/>
  <c r="O69" i="20"/>
  <c r="P69" i="20" s="1"/>
  <c r="Q69" i="20" s="1"/>
  <c r="S69" i="20" s="1"/>
  <c r="U69" i="20" s="1"/>
  <c r="AQ69" i="20" s="1"/>
  <c r="AU69" i="20" s="1"/>
  <c r="AV69" i="20" s="1"/>
  <c r="P36" i="17"/>
  <c r="Q36" i="17" s="1"/>
  <c r="S36" i="17" s="1"/>
  <c r="U36" i="17" s="1"/>
  <c r="AQ36" i="17" s="1"/>
  <c r="AU36" i="17" s="1"/>
  <c r="P83" i="19"/>
  <c r="Q83" i="19" s="1"/>
  <c r="S83" i="19" s="1"/>
  <c r="U83" i="19" s="1"/>
  <c r="AQ83" i="19" s="1"/>
  <c r="AU83" i="19" s="1"/>
  <c r="O84" i="19"/>
  <c r="P84" i="19" s="1"/>
  <c r="Q84" i="19" s="1"/>
  <c r="S84" i="19" s="1"/>
  <c r="U84" i="19" s="1"/>
  <c r="AQ84" i="19" s="1"/>
  <c r="AU84" i="19" s="1"/>
  <c r="AV84" i="19" s="1"/>
  <c r="P68" i="14"/>
  <c r="Q68" i="14" s="1"/>
  <c r="S68" i="14" s="1"/>
  <c r="U68" i="14" s="1"/>
  <c r="AQ68" i="14" s="1"/>
  <c r="AU68" i="14" s="1"/>
  <c r="O69" i="14"/>
  <c r="P69" i="14" s="1"/>
  <c r="Q69" i="14" s="1"/>
  <c r="S69" i="14" s="1"/>
  <c r="U69" i="14" s="1"/>
  <c r="AQ69" i="14" s="1"/>
  <c r="AU69" i="14" s="1"/>
  <c r="AV69" i="14" s="1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P99" i="23"/>
  <c r="Q99" i="23" s="1"/>
  <c r="S99" i="23" s="1"/>
  <c r="U99" i="23" s="1"/>
  <c r="AJ99" i="23" s="1"/>
  <c r="AN99" i="23" s="1"/>
  <c r="O100" i="23"/>
  <c r="P100" i="23" s="1"/>
  <c r="Q100" i="23" s="1"/>
  <c r="S100" i="23" s="1"/>
  <c r="U100" i="23" s="1"/>
  <c r="AJ100" i="23" s="1"/>
  <c r="AN100" i="23" s="1"/>
  <c r="AO100" i="23" s="1"/>
  <c r="P99" i="26"/>
  <c r="Q99" i="26" s="1"/>
  <c r="S99" i="26" s="1"/>
  <c r="U99" i="26" s="1"/>
  <c r="AJ99" i="26" s="1"/>
  <c r="AN99" i="26" s="1"/>
  <c r="O100" i="26"/>
  <c r="P100" i="26" s="1"/>
  <c r="Q100" i="26" s="1"/>
  <c r="S100" i="26" s="1"/>
  <c r="U100" i="26" s="1"/>
  <c r="AJ100" i="26" s="1"/>
  <c r="AN100" i="26" s="1"/>
  <c r="AO100" i="26" s="1"/>
  <c r="P115" i="11"/>
  <c r="Q115" i="11" s="1"/>
  <c r="S115" i="11" s="1"/>
  <c r="U115" i="11" s="1"/>
  <c r="AT115" i="11" s="1"/>
  <c r="AX115" i="11" s="1"/>
  <c r="O116" i="11"/>
  <c r="P116" i="11" s="1"/>
  <c r="Q116" i="11" s="1"/>
  <c r="S116" i="11" s="1"/>
  <c r="U116" i="11" s="1"/>
  <c r="AT116" i="11" s="1"/>
  <c r="AX116" i="11" s="1"/>
  <c r="AY116" i="11" s="1"/>
  <c r="P146" i="9"/>
  <c r="Q146" i="9" s="1"/>
  <c r="S146" i="9" s="1"/>
  <c r="U146" i="9" s="1"/>
  <c r="AT146" i="9" s="1"/>
  <c r="AX146" i="9" s="1"/>
  <c r="P83" i="10"/>
  <c r="Q83" i="10" s="1"/>
  <c r="S83" i="10" s="1"/>
  <c r="U83" i="10" s="1"/>
  <c r="AQ83" i="10" s="1"/>
  <c r="AU83" i="10" s="1"/>
  <c r="O84" i="10"/>
  <c r="P84" i="10" s="1"/>
  <c r="Q84" i="10" s="1"/>
  <c r="S84" i="10" s="1"/>
  <c r="U84" i="10" s="1"/>
  <c r="AQ84" i="10" s="1"/>
  <c r="AU84" i="10" s="1"/>
  <c r="AV84" i="10" s="1"/>
  <c r="P52" i="27"/>
  <c r="Q52" i="27" s="1"/>
  <c r="S52" i="27" s="1"/>
  <c r="U52" i="27" s="1"/>
  <c r="AQ52" i="27" s="1"/>
  <c r="AU52" i="27" s="1"/>
  <c r="O53" i="27"/>
  <c r="P53" i="27" s="1"/>
  <c r="Q53" i="27" s="1"/>
  <c r="S53" i="27" s="1"/>
  <c r="U53" i="27" s="1"/>
  <c r="AQ53" i="27" s="1"/>
  <c r="AU53" i="27" s="1"/>
  <c r="AV53" i="27" s="1"/>
  <c r="P52" i="11"/>
  <c r="Q52" i="11" s="1"/>
  <c r="S52" i="11" s="1"/>
  <c r="U52" i="11" s="1"/>
  <c r="AQ52" i="11" s="1"/>
  <c r="AU52" i="11" s="1"/>
  <c r="O53" i="11"/>
  <c r="P53" i="11" s="1"/>
  <c r="Q53" i="11" s="1"/>
  <c r="S53" i="11" s="1"/>
  <c r="U53" i="11" s="1"/>
  <c r="AQ53" i="11" s="1"/>
  <c r="AU53" i="11" s="1"/>
  <c r="AV53" i="11" s="1"/>
  <c r="P115" i="3"/>
  <c r="Q115" i="3" s="1"/>
  <c r="S115" i="3" s="1"/>
  <c r="U115" i="3" s="1"/>
  <c r="AT115" i="3" s="1"/>
  <c r="AX115" i="3" s="1"/>
  <c r="O116" i="3"/>
  <c r="P116" i="3" s="1"/>
  <c r="Q116" i="3" s="1"/>
  <c r="S116" i="3" s="1"/>
  <c r="U116" i="3" s="1"/>
  <c r="AT116" i="3" s="1"/>
  <c r="AX116" i="3" s="1"/>
  <c r="AY116" i="3" s="1"/>
  <c r="P68" i="19"/>
  <c r="Q68" i="19" s="1"/>
  <c r="S68" i="19" s="1"/>
  <c r="U68" i="19" s="1"/>
  <c r="AQ68" i="19" s="1"/>
  <c r="AU68" i="19" s="1"/>
  <c r="O69" i="19"/>
  <c r="P69" i="19" s="1"/>
  <c r="Q69" i="19" s="1"/>
  <c r="S69" i="19" s="1"/>
  <c r="U69" i="19" s="1"/>
  <c r="AQ69" i="19" s="1"/>
  <c r="AU69" i="19" s="1"/>
  <c r="AV69" i="19" s="1"/>
  <c r="P68" i="13"/>
  <c r="Q68" i="13" s="1"/>
  <c r="S68" i="13" s="1"/>
  <c r="U68" i="13" s="1"/>
  <c r="AQ68" i="13" s="1"/>
  <c r="AU68" i="13" s="1"/>
  <c r="O69" i="13"/>
  <c r="P69" i="13" s="1"/>
  <c r="Q69" i="13" s="1"/>
  <c r="S69" i="13" s="1"/>
  <c r="U69" i="13" s="1"/>
  <c r="AQ69" i="13" s="1"/>
  <c r="AU69" i="13" s="1"/>
  <c r="AV69" i="13" s="1"/>
  <c r="P36" i="10"/>
  <c r="Q36" i="10" s="1"/>
  <c r="S36" i="10" s="1"/>
  <c r="U36" i="10" s="1"/>
  <c r="AQ36" i="10" s="1"/>
  <c r="AU36" i="10" s="1"/>
  <c r="O37" i="10"/>
  <c r="P37" i="10" s="1"/>
  <c r="Q37" i="10" s="1"/>
  <c r="S37" i="10" s="1"/>
  <c r="U37" i="10" s="1"/>
  <c r="AQ37" i="10" s="1"/>
  <c r="AU37" i="10" s="1"/>
  <c r="AV37" i="10" s="1"/>
  <c r="P68" i="26"/>
  <c r="Q68" i="26" s="1"/>
  <c r="S68" i="26" s="1"/>
  <c r="U68" i="26" s="1"/>
  <c r="AQ68" i="26" s="1"/>
  <c r="AU68" i="26" s="1"/>
  <c r="P83" i="29"/>
  <c r="Q83" i="29" s="1"/>
  <c r="S83" i="29" s="1"/>
  <c r="U83" i="29" s="1"/>
  <c r="AQ83" i="29" s="1"/>
  <c r="AU83" i="29" s="1"/>
  <c r="O84" i="29"/>
  <c r="P84" i="29" s="1"/>
  <c r="Q84" i="29" s="1"/>
  <c r="S84" i="29" s="1"/>
  <c r="U84" i="29" s="1"/>
  <c r="AQ84" i="29" s="1"/>
  <c r="AU84" i="29" s="1"/>
  <c r="AV84" i="29" s="1"/>
  <c r="P83" i="13"/>
  <c r="Q83" i="13" s="1"/>
  <c r="S83" i="13" s="1"/>
  <c r="U83" i="13" s="1"/>
  <c r="AQ83" i="13" s="1"/>
  <c r="AU83" i="13" s="1"/>
  <c r="O84" i="13"/>
  <c r="P84" i="13" s="1"/>
  <c r="Q84" i="13" s="1"/>
  <c r="S84" i="13" s="1"/>
  <c r="U84" i="13" s="1"/>
  <c r="AQ84" i="13" s="1"/>
  <c r="AU84" i="13" s="1"/>
  <c r="AV84" i="13" s="1"/>
  <c r="P67" i="29"/>
  <c r="Q67" i="29" s="1"/>
  <c r="S67" i="29" s="1"/>
  <c r="U67" i="29" s="1"/>
  <c r="AQ67" i="29" s="1"/>
  <c r="AU67" i="29" s="1"/>
  <c r="AX132" i="22"/>
  <c r="AY132" i="22" s="1"/>
  <c r="BA132" i="22"/>
  <c r="P66" i="17"/>
  <c r="Q66" i="17" s="1"/>
  <c r="S66" i="17" s="1"/>
  <c r="U66" i="17" s="1"/>
  <c r="AQ66" i="17" s="1"/>
  <c r="AU66" i="17" s="1"/>
  <c r="P129" i="16"/>
  <c r="Q129" i="16" s="1"/>
  <c r="S129" i="16" s="1"/>
  <c r="U129" i="16" s="1"/>
  <c r="AT129" i="16" s="1"/>
  <c r="P82" i="11"/>
  <c r="Q82" i="11" s="1"/>
  <c r="S82" i="11" s="1"/>
  <c r="U82" i="11" s="1"/>
  <c r="AQ82" i="11" s="1"/>
  <c r="AU82" i="11" s="1"/>
  <c r="O130" i="18"/>
  <c r="P144" i="22"/>
  <c r="Q144" i="22" s="1"/>
  <c r="S144" i="22" s="1"/>
  <c r="U144" i="22" s="1"/>
  <c r="AT144" i="22" s="1"/>
  <c r="AX144" i="22" s="1"/>
  <c r="N36" i="25"/>
  <c r="P128" i="5"/>
  <c r="Q128" i="5" s="1"/>
  <c r="S128" i="5" s="1"/>
  <c r="U128" i="5" s="1"/>
  <c r="AT128" i="5" s="1"/>
  <c r="O129" i="5"/>
  <c r="N83" i="14"/>
  <c r="P81" i="22"/>
  <c r="Q81" i="22" s="1"/>
  <c r="S81" i="22" s="1"/>
  <c r="U81" i="22" s="1"/>
  <c r="AQ81" i="22" s="1"/>
  <c r="AU81" i="22" s="1"/>
  <c r="N99" i="2"/>
  <c r="O51" i="4"/>
  <c r="O68" i="15"/>
  <c r="P65" i="3"/>
  <c r="Q65" i="3" s="1"/>
  <c r="S65" i="3" s="1"/>
  <c r="U65" i="3" s="1"/>
  <c r="AQ65" i="3" s="1"/>
  <c r="AU65" i="3" s="1"/>
  <c r="O66" i="3"/>
  <c r="BA130" i="13"/>
  <c r="AX130" i="13"/>
  <c r="N99" i="7"/>
  <c r="P35" i="11"/>
  <c r="Q35" i="11" s="1"/>
  <c r="S35" i="11" s="1"/>
  <c r="U35" i="11" s="1"/>
  <c r="AQ35" i="11" s="1"/>
  <c r="AU35" i="11" s="1"/>
  <c r="BA129" i="29"/>
  <c r="AX129" i="29"/>
  <c r="AX131" i="22"/>
  <c r="BA131" i="22"/>
  <c r="P34" i="20"/>
  <c r="Q34" i="20" s="1"/>
  <c r="S34" i="20" s="1"/>
  <c r="U34" i="20" s="1"/>
  <c r="AQ34" i="20" s="1"/>
  <c r="AU34" i="20" s="1"/>
  <c r="O35" i="20"/>
  <c r="P145" i="5"/>
  <c r="Q145" i="5" s="1"/>
  <c r="S145" i="5" s="1"/>
  <c r="U145" i="5" s="1"/>
  <c r="AT145" i="5" s="1"/>
  <c r="AX145" i="5" s="1"/>
  <c r="P143" i="27"/>
  <c r="Q143" i="27" s="1"/>
  <c r="S143" i="27" s="1"/>
  <c r="U143" i="27" s="1"/>
  <c r="AT143" i="27" s="1"/>
  <c r="AX143" i="27" s="1"/>
  <c r="P68" i="7"/>
  <c r="Q68" i="7" s="1"/>
  <c r="S68" i="7" s="1"/>
  <c r="U68" i="7" s="1"/>
  <c r="AQ68" i="7" s="1"/>
  <c r="AU68" i="7" s="1"/>
  <c r="O69" i="7"/>
  <c r="P69" i="7" s="1"/>
  <c r="Q69" i="7" s="1"/>
  <c r="S69" i="7" s="1"/>
  <c r="U69" i="7" s="1"/>
  <c r="AQ69" i="7" s="1"/>
  <c r="AU69" i="7" s="1"/>
  <c r="AV69" i="7" s="1"/>
  <c r="O81" i="25"/>
  <c r="O145" i="15"/>
  <c r="O80" i="18"/>
  <c r="AX129" i="18"/>
  <c r="BA129" i="18"/>
  <c r="O52" i="24"/>
  <c r="P97" i="25"/>
  <c r="Q97" i="25" s="1"/>
  <c r="S97" i="25" s="1"/>
  <c r="U97" i="25" s="1"/>
  <c r="AJ97" i="25" s="1"/>
  <c r="AN97" i="25" s="1"/>
  <c r="O98" i="25"/>
  <c r="O115" i="2"/>
  <c r="N146" i="13"/>
  <c r="P145" i="13"/>
  <c r="Q145" i="13" s="1"/>
  <c r="S145" i="13" s="1"/>
  <c r="U145" i="13" s="1"/>
  <c r="AT145" i="13" s="1"/>
  <c r="AX145" i="13" s="1"/>
  <c r="O146" i="13"/>
  <c r="O34" i="12"/>
  <c r="O67" i="11"/>
  <c r="N68" i="15"/>
  <c r="P36" i="30"/>
  <c r="Q36" i="30" s="1"/>
  <c r="S36" i="30" s="1"/>
  <c r="U36" i="30" s="1"/>
  <c r="AQ36" i="30" s="1"/>
  <c r="AU36" i="30" s="1"/>
  <c r="P68" i="16"/>
  <c r="Q68" i="16" s="1"/>
  <c r="S68" i="16" s="1"/>
  <c r="U68" i="16" s="1"/>
  <c r="AQ68" i="16" s="1"/>
  <c r="AU68" i="16" s="1"/>
  <c r="P34" i="29"/>
  <c r="Q34" i="29" s="1"/>
  <c r="S34" i="29" s="1"/>
  <c r="U34" i="29" s="1"/>
  <c r="AQ34" i="29" s="1"/>
  <c r="AU34" i="29" s="1"/>
  <c r="P113" i="15"/>
  <c r="Q113" i="15" s="1"/>
  <c r="S113" i="15" s="1"/>
  <c r="U113" i="15" s="1"/>
  <c r="AT113" i="15" s="1"/>
  <c r="AX113" i="15" s="1"/>
  <c r="P83" i="26"/>
  <c r="Q83" i="26" s="1"/>
  <c r="S83" i="26" s="1"/>
  <c r="U83" i="26" s="1"/>
  <c r="AQ83" i="26" s="1"/>
  <c r="AU83" i="26" s="1"/>
  <c r="N83" i="1"/>
  <c r="P82" i="1"/>
  <c r="Q82" i="1" s="1"/>
  <c r="S82" i="1" s="1"/>
  <c r="U82" i="1" s="1"/>
  <c r="AQ82" i="1" s="1"/>
  <c r="AU82" i="1" s="1"/>
  <c r="O83" i="1"/>
  <c r="P144" i="4"/>
  <c r="Q144" i="4" s="1"/>
  <c r="S144" i="4" s="1"/>
  <c r="U144" i="4" s="1"/>
  <c r="AT144" i="4" s="1"/>
  <c r="AX144" i="4" s="1"/>
  <c r="P130" i="2"/>
  <c r="Q130" i="2" s="1"/>
  <c r="S130" i="2" s="1"/>
  <c r="U130" i="2" s="1"/>
  <c r="AT130" i="2" s="1"/>
  <c r="N68" i="24"/>
  <c r="P67" i="24"/>
  <c r="Q67" i="24" s="1"/>
  <c r="S67" i="24" s="1"/>
  <c r="U67" i="24" s="1"/>
  <c r="AQ67" i="24" s="1"/>
  <c r="AU67" i="24" s="1"/>
  <c r="O68" i="24"/>
  <c r="P51" i="26"/>
  <c r="Q51" i="26" s="1"/>
  <c r="S51" i="26" s="1"/>
  <c r="U51" i="26" s="1"/>
  <c r="AQ51" i="26" s="1"/>
  <c r="AU51" i="26" s="1"/>
  <c r="P146" i="2"/>
  <c r="Q146" i="2" s="1"/>
  <c r="S146" i="2" s="1"/>
  <c r="U146" i="2" s="1"/>
  <c r="AT146" i="2" s="1"/>
  <c r="AX146" i="2" s="1"/>
  <c r="P36" i="33"/>
  <c r="Q36" i="33" s="1"/>
  <c r="S36" i="33" s="1"/>
  <c r="U36" i="33" s="1"/>
  <c r="AQ36" i="33" s="1"/>
  <c r="AU36" i="33" s="1"/>
  <c r="P130" i="27"/>
  <c r="Q130" i="27" s="1"/>
  <c r="S130" i="27" s="1"/>
  <c r="U130" i="27" s="1"/>
  <c r="AT130" i="27" s="1"/>
  <c r="P129" i="4"/>
  <c r="Q129" i="4" s="1"/>
  <c r="S129" i="4" s="1"/>
  <c r="U129" i="4" s="1"/>
  <c r="AT129" i="4" s="1"/>
  <c r="O130" i="4"/>
  <c r="P81" i="28"/>
  <c r="Q81" i="28" s="1"/>
  <c r="S81" i="28" s="1"/>
  <c r="U81" i="28" s="1"/>
  <c r="AQ81" i="28" s="1"/>
  <c r="AU81" i="28" s="1"/>
  <c r="O82" i="28"/>
  <c r="N146" i="20"/>
  <c r="O146" i="20" s="1"/>
  <c r="N52" i="24"/>
  <c r="P34" i="19"/>
  <c r="Q34" i="19" s="1"/>
  <c r="S34" i="19" s="1"/>
  <c r="U34" i="19" s="1"/>
  <c r="AQ34" i="19" s="1"/>
  <c r="AU34" i="19" s="1"/>
  <c r="O35" i="19"/>
  <c r="P129" i="1"/>
  <c r="Q129" i="1" s="1"/>
  <c r="S129" i="1" s="1"/>
  <c r="U129" i="1" s="1"/>
  <c r="AT129" i="1" s="1"/>
  <c r="O130" i="1"/>
  <c r="BA129" i="2"/>
  <c r="AX129" i="2"/>
  <c r="P35" i="28"/>
  <c r="Q35" i="28" s="1"/>
  <c r="S35" i="28" s="1"/>
  <c r="U35" i="28" s="1"/>
  <c r="AQ35" i="28" s="1"/>
  <c r="AU35" i="28" s="1"/>
  <c r="P98" i="17"/>
  <c r="Q98" i="17" s="1"/>
  <c r="S98" i="17" s="1"/>
  <c r="U98" i="17" s="1"/>
  <c r="AJ98" i="17" s="1"/>
  <c r="AN98" i="17" s="1"/>
  <c r="P97" i="5"/>
  <c r="Q97" i="5" s="1"/>
  <c r="S97" i="5" s="1"/>
  <c r="U97" i="5" s="1"/>
  <c r="AJ97" i="5" s="1"/>
  <c r="AN97" i="5" s="1"/>
  <c r="P96" i="16"/>
  <c r="Q96" i="16" s="1"/>
  <c r="S96" i="16" s="1"/>
  <c r="U96" i="16" s="1"/>
  <c r="AJ96" i="16" s="1"/>
  <c r="AN96" i="16" s="1"/>
  <c r="N52" i="17"/>
  <c r="O52" i="17" s="1"/>
  <c r="P51" i="17"/>
  <c r="Q51" i="17" s="1"/>
  <c r="S51" i="17" s="1"/>
  <c r="U51" i="17" s="1"/>
  <c r="AQ51" i="17" s="1"/>
  <c r="AU51" i="17" s="1"/>
  <c r="P98" i="30"/>
  <c r="Q98" i="30" s="1"/>
  <c r="S98" i="30" s="1"/>
  <c r="U98" i="30" s="1"/>
  <c r="AJ98" i="30" s="1"/>
  <c r="AN98" i="30" s="1"/>
  <c r="P67" i="10"/>
  <c r="Q67" i="10" s="1"/>
  <c r="S67" i="10" s="1"/>
  <c r="U67" i="10" s="1"/>
  <c r="AQ67" i="10" s="1"/>
  <c r="AU67" i="10" s="1"/>
  <c r="P130" i="29"/>
  <c r="Q130" i="29" s="1"/>
  <c r="S130" i="29" s="1"/>
  <c r="U130" i="29" s="1"/>
  <c r="AT130" i="29" s="1"/>
  <c r="O145" i="1"/>
  <c r="AX128" i="4"/>
  <c r="BA128" i="4"/>
  <c r="N52" i="23"/>
  <c r="O52" i="23" s="1"/>
  <c r="O66" i="21"/>
  <c r="O82" i="16"/>
  <c r="O147" i="18"/>
  <c r="P147" i="18" s="1"/>
  <c r="Q147" i="18" s="1"/>
  <c r="S147" i="18" s="1"/>
  <c r="U147" i="18" s="1"/>
  <c r="AT147" i="18" s="1"/>
  <c r="AX147" i="18" s="1"/>
  <c r="AY147" i="18" s="1"/>
  <c r="P51" i="1"/>
  <c r="Q51" i="1" s="1"/>
  <c r="S51" i="1" s="1"/>
  <c r="U51" i="1" s="1"/>
  <c r="AQ51" i="1" s="1"/>
  <c r="AU51" i="1" s="1"/>
  <c r="N52" i="1"/>
  <c r="AX128" i="1"/>
  <c r="BA128" i="1"/>
  <c r="O97" i="24"/>
  <c r="O97" i="21"/>
  <c r="N115" i="4"/>
  <c r="O115" i="4" s="1"/>
  <c r="O116" i="9"/>
  <c r="P116" i="9" s="1"/>
  <c r="Q116" i="9" s="1"/>
  <c r="S116" i="9" s="1"/>
  <c r="U116" i="9" s="1"/>
  <c r="AT116" i="9" s="1"/>
  <c r="AX116" i="9" s="1"/>
  <c r="AY116" i="9" s="1"/>
  <c r="O67" i="23"/>
  <c r="N115" i="31"/>
  <c r="O115" i="31" s="1"/>
  <c r="N115" i="22"/>
  <c r="O115" i="22" s="1"/>
  <c r="N52" i="31"/>
  <c r="O52" i="31" s="1"/>
  <c r="N131" i="12"/>
  <c r="O131" i="12" s="1"/>
  <c r="P68" i="12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98" i="9"/>
  <c r="Q98" i="9" s="1"/>
  <c r="S98" i="9" s="1"/>
  <c r="U98" i="9" s="1"/>
  <c r="AJ98" i="9" s="1"/>
  <c r="AN98" i="9" s="1"/>
  <c r="O34" i="5"/>
  <c r="N52" i="6"/>
  <c r="O52" i="6" s="1"/>
  <c r="P66" i="27"/>
  <c r="Q66" i="27" s="1"/>
  <c r="S66" i="27" s="1"/>
  <c r="U66" i="27" s="1"/>
  <c r="AQ66" i="27" s="1"/>
  <c r="AU66" i="27" s="1"/>
  <c r="O131" i="20"/>
  <c r="P129" i="33"/>
  <c r="Q129" i="33" s="1"/>
  <c r="S129" i="33" s="1"/>
  <c r="U129" i="33" s="1"/>
  <c r="AT129" i="33" s="1"/>
  <c r="O130" i="33"/>
  <c r="O114" i="8"/>
  <c r="O84" i="21"/>
  <c r="P84" i="21" s="1"/>
  <c r="Q84" i="21" s="1"/>
  <c r="S84" i="21" s="1"/>
  <c r="U84" i="21" s="1"/>
  <c r="AQ84" i="21" s="1"/>
  <c r="AU84" i="21" s="1"/>
  <c r="AV84" i="21" s="1"/>
  <c r="AX131" i="24"/>
  <c r="BA131" i="24"/>
  <c r="O81" i="24"/>
  <c r="P50" i="28"/>
  <c r="Q50" i="28" s="1"/>
  <c r="S50" i="28" s="1"/>
  <c r="U50" i="28" s="1"/>
  <c r="AQ50" i="28" s="1"/>
  <c r="AU50" i="28" s="1"/>
  <c r="O97" i="13"/>
  <c r="O35" i="8"/>
  <c r="O130" i="28"/>
  <c r="P81" i="8"/>
  <c r="Q81" i="8" s="1"/>
  <c r="S81" i="8" s="1"/>
  <c r="U81" i="8" s="1"/>
  <c r="AQ81" i="8" s="1"/>
  <c r="AU81" i="8" s="1"/>
  <c r="O82" i="8"/>
  <c r="P145" i="6"/>
  <c r="Q145" i="6" s="1"/>
  <c r="S145" i="6" s="1"/>
  <c r="U145" i="6" s="1"/>
  <c r="AT145" i="6" s="1"/>
  <c r="AX145" i="6" s="1"/>
  <c r="P145" i="10"/>
  <c r="Q145" i="10" s="1"/>
  <c r="S145" i="10" s="1"/>
  <c r="U145" i="10" s="1"/>
  <c r="AT145" i="10" s="1"/>
  <c r="AX145" i="10" s="1"/>
  <c r="P83" i="17"/>
  <c r="Q83" i="17" s="1"/>
  <c r="S83" i="17" s="1"/>
  <c r="U83" i="17" s="1"/>
  <c r="AQ83" i="17" s="1"/>
  <c r="AU83" i="17" s="1"/>
  <c r="O84" i="17"/>
  <c r="P84" i="17" s="1"/>
  <c r="Q84" i="17" s="1"/>
  <c r="S84" i="17" s="1"/>
  <c r="U84" i="17" s="1"/>
  <c r="AQ84" i="17" s="1"/>
  <c r="AU84" i="17" s="1"/>
  <c r="AV84" i="17" s="1"/>
  <c r="AX129" i="30"/>
  <c r="BA129" i="30"/>
  <c r="P114" i="1"/>
  <c r="Q114" i="1" s="1"/>
  <c r="S114" i="1" s="1"/>
  <c r="U114" i="1" s="1"/>
  <c r="AT114" i="1" s="1"/>
  <c r="AX114" i="1" s="1"/>
  <c r="N115" i="1"/>
  <c r="P51" i="9"/>
  <c r="Q51" i="9" s="1"/>
  <c r="S51" i="9" s="1"/>
  <c r="U51" i="9" s="1"/>
  <c r="AQ51" i="9" s="1"/>
  <c r="AU51" i="9" s="1"/>
  <c r="N52" i="9"/>
  <c r="P68" i="31"/>
  <c r="Q68" i="31" s="1"/>
  <c r="S68" i="31" s="1"/>
  <c r="U68" i="31" s="1"/>
  <c r="AQ68" i="31" s="1"/>
  <c r="AU68" i="31" s="1"/>
  <c r="P52" i="22"/>
  <c r="Q52" i="22" s="1"/>
  <c r="S52" i="22" s="1"/>
  <c r="U52" i="22" s="1"/>
  <c r="AQ52" i="22" s="1"/>
  <c r="AU52" i="22" s="1"/>
  <c r="P97" i="1"/>
  <c r="Q97" i="1" s="1"/>
  <c r="S97" i="1" s="1"/>
  <c r="U97" i="1" s="1"/>
  <c r="AJ97" i="1" s="1"/>
  <c r="AN97" i="1" s="1"/>
  <c r="N146" i="16"/>
  <c r="P145" i="16"/>
  <c r="Q145" i="16" s="1"/>
  <c r="S145" i="16" s="1"/>
  <c r="U145" i="16" s="1"/>
  <c r="AT145" i="16" s="1"/>
  <c r="AX145" i="16" s="1"/>
  <c r="O146" i="16"/>
  <c r="P145" i="17"/>
  <c r="Q145" i="17" s="1"/>
  <c r="S145" i="17" s="1"/>
  <c r="U145" i="17" s="1"/>
  <c r="AT145" i="17" s="1"/>
  <c r="AX145" i="17" s="1"/>
  <c r="N146" i="17"/>
  <c r="P51" i="30"/>
  <c r="Q51" i="30" s="1"/>
  <c r="S51" i="30" s="1"/>
  <c r="U51" i="30" s="1"/>
  <c r="AQ51" i="30" s="1"/>
  <c r="AU51" i="30" s="1"/>
  <c r="N52" i="30"/>
  <c r="O52" i="30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P113" i="7"/>
  <c r="Q113" i="7" s="1"/>
  <c r="S113" i="7" s="1"/>
  <c r="U113" i="7" s="1"/>
  <c r="AT113" i="7" s="1"/>
  <c r="AX113" i="7" s="1"/>
  <c r="O114" i="7"/>
  <c r="P81" i="4"/>
  <c r="Q81" i="4" s="1"/>
  <c r="S81" i="4" s="1"/>
  <c r="U81" i="4" s="1"/>
  <c r="AQ81" i="4" s="1"/>
  <c r="AU81" i="4" s="1"/>
  <c r="O82" i="4"/>
  <c r="BA129" i="28"/>
  <c r="AX129" i="28"/>
  <c r="P51" i="5"/>
  <c r="Q51" i="5" s="1"/>
  <c r="S51" i="5" s="1"/>
  <c r="U51" i="5" s="1"/>
  <c r="AQ51" i="5" s="1"/>
  <c r="AU51" i="5" s="1"/>
  <c r="O146" i="26"/>
  <c r="N115" i="28"/>
  <c r="P114" i="28"/>
  <c r="Q114" i="28" s="1"/>
  <c r="S114" i="28" s="1"/>
  <c r="U114" i="28" s="1"/>
  <c r="AT114" i="28" s="1"/>
  <c r="AX114" i="28" s="1"/>
  <c r="O115" i="28"/>
  <c r="P51" i="20"/>
  <c r="Q51" i="20" s="1"/>
  <c r="S51" i="20" s="1"/>
  <c r="U51" i="20" s="1"/>
  <c r="AQ51" i="20" s="1"/>
  <c r="AU51" i="20" s="1"/>
  <c r="O84" i="7"/>
  <c r="P84" i="7" s="1"/>
  <c r="Q84" i="7" s="1"/>
  <c r="S84" i="7" s="1"/>
  <c r="U84" i="7" s="1"/>
  <c r="AQ84" i="7" s="1"/>
  <c r="AU84" i="7" s="1"/>
  <c r="AV84" i="7" s="1"/>
  <c r="P65" i="2"/>
  <c r="Q65" i="2" s="1"/>
  <c r="S65" i="2" s="1"/>
  <c r="U65" i="2" s="1"/>
  <c r="AQ65" i="2" s="1"/>
  <c r="AU65" i="2" s="1"/>
  <c r="AX130" i="20"/>
  <c r="BA130" i="20"/>
  <c r="O114" i="24"/>
  <c r="O98" i="11"/>
  <c r="O53" i="2"/>
  <c r="P53" i="2" s="1"/>
  <c r="Q53" i="2" s="1"/>
  <c r="S53" i="2" s="1"/>
  <c r="U53" i="2" s="1"/>
  <c r="AQ53" i="2" s="1"/>
  <c r="AU53" i="2" s="1"/>
  <c r="AV53" i="2" s="1"/>
  <c r="O143" i="7"/>
  <c r="O132" i="17"/>
  <c r="P132" i="17" s="1"/>
  <c r="Q132" i="17" s="1"/>
  <c r="S132" i="17" s="1"/>
  <c r="U132" i="17" s="1"/>
  <c r="AT132" i="17" s="1"/>
  <c r="O144" i="23"/>
  <c r="P99" i="14"/>
  <c r="Q99" i="14" s="1"/>
  <c r="S99" i="14" s="1"/>
  <c r="U99" i="14" s="1"/>
  <c r="AJ99" i="14" s="1"/>
  <c r="AN99" i="14" s="1"/>
  <c r="O100" i="14"/>
  <c r="P100" i="14" s="1"/>
  <c r="Q100" i="14" s="1"/>
  <c r="S100" i="14" s="1"/>
  <c r="U100" i="14" s="1"/>
  <c r="AJ100" i="14" s="1"/>
  <c r="AN100" i="14" s="1"/>
  <c r="AO100" i="14" s="1"/>
  <c r="O81" i="2"/>
  <c r="O66" i="28"/>
  <c r="O145" i="14"/>
  <c r="O131" i="6"/>
  <c r="O66" i="4"/>
  <c r="N52" i="18"/>
  <c r="O52" i="18" s="1"/>
  <c r="P52" i="3"/>
  <c r="Q52" i="3" s="1"/>
  <c r="S52" i="3" s="1"/>
  <c r="U52" i="3" s="1"/>
  <c r="AQ52" i="3" s="1"/>
  <c r="AU52" i="3" s="1"/>
  <c r="O53" i="3"/>
  <c r="P53" i="3" s="1"/>
  <c r="Q53" i="3" s="1"/>
  <c r="S53" i="3" s="1"/>
  <c r="U53" i="3" s="1"/>
  <c r="AQ53" i="3" s="1"/>
  <c r="AU53" i="3" s="1"/>
  <c r="AV53" i="3" s="1"/>
  <c r="P82" i="31"/>
  <c r="Q82" i="31" s="1"/>
  <c r="S82" i="31" s="1"/>
  <c r="U82" i="31" s="1"/>
  <c r="AQ82" i="31" s="1"/>
  <c r="AU82" i="31" s="1"/>
  <c r="N68" i="25"/>
  <c r="O68" i="25" s="1"/>
  <c r="P67" i="25"/>
  <c r="Q67" i="25" s="1"/>
  <c r="S67" i="25" s="1"/>
  <c r="U67" i="25" s="1"/>
  <c r="AQ67" i="25" s="1"/>
  <c r="AU67" i="25" s="1"/>
  <c r="P130" i="30"/>
  <c r="Q130" i="30" s="1"/>
  <c r="S130" i="30" s="1"/>
  <c r="U130" i="30" s="1"/>
  <c r="AT130" i="30" s="1"/>
  <c r="P145" i="19"/>
  <c r="Q145" i="19" s="1"/>
  <c r="S145" i="19" s="1"/>
  <c r="U145" i="19" s="1"/>
  <c r="AT145" i="19" s="1"/>
  <c r="AX145" i="19" s="1"/>
  <c r="P97" i="3"/>
  <c r="Q97" i="3" s="1"/>
  <c r="S97" i="3" s="1"/>
  <c r="U97" i="3" s="1"/>
  <c r="AJ97" i="3" s="1"/>
  <c r="AN97" i="3" s="1"/>
  <c r="O98" i="3"/>
  <c r="P144" i="30"/>
  <c r="Q144" i="30" s="1"/>
  <c r="S144" i="30" s="1"/>
  <c r="U144" i="30" s="1"/>
  <c r="AT144" i="30" s="1"/>
  <c r="AX144" i="30" s="1"/>
  <c r="O145" i="30"/>
  <c r="P34" i="23"/>
  <c r="Q34" i="23" s="1"/>
  <c r="S34" i="23" s="1"/>
  <c r="U34" i="23" s="1"/>
  <c r="AQ34" i="23" s="1"/>
  <c r="AU34" i="23" s="1"/>
  <c r="O35" i="23"/>
  <c r="P131" i="7"/>
  <c r="Q131" i="7" s="1"/>
  <c r="S131" i="7" s="1"/>
  <c r="U131" i="7" s="1"/>
  <c r="AT131" i="7" s="1"/>
  <c r="O132" i="7"/>
  <c r="P132" i="7" s="1"/>
  <c r="Q132" i="7" s="1"/>
  <c r="S132" i="7" s="1"/>
  <c r="U132" i="7" s="1"/>
  <c r="AT132" i="7" s="1"/>
  <c r="P65" i="8"/>
  <c r="Q65" i="8" s="1"/>
  <c r="S65" i="8" s="1"/>
  <c r="U65" i="8" s="1"/>
  <c r="AQ65" i="8" s="1"/>
  <c r="AU65" i="8" s="1"/>
  <c r="P130" i="10"/>
  <c r="Q130" i="10" s="1"/>
  <c r="S130" i="10" s="1"/>
  <c r="U130" i="10" s="1"/>
  <c r="AT130" i="10" s="1"/>
  <c r="BA131" i="17"/>
  <c r="AX131" i="17"/>
  <c r="P66" i="33"/>
  <c r="Q66" i="33" s="1"/>
  <c r="S66" i="33" s="1"/>
  <c r="U66" i="33" s="1"/>
  <c r="AQ66" i="33" s="1"/>
  <c r="AU66" i="33" s="1"/>
  <c r="P130" i="25"/>
  <c r="Q130" i="25" s="1"/>
  <c r="S130" i="25" s="1"/>
  <c r="U130" i="25" s="1"/>
  <c r="AT130" i="25" s="1"/>
  <c r="P82" i="9"/>
  <c r="Q82" i="9" s="1"/>
  <c r="S82" i="9" s="1"/>
  <c r="U82" i="9" s="1"/>
  <c r="AQ82" i="9" s="1"/>
  <c r="AU82" i="9" s="1"/>
  <c r="N83" i="9"/>
  <c r="O83" i="9" s="1"/>
  <c r="P52" i="12"/>
  <c r="Q52" i="12" s="1"/>
  <c r="S52" i="12" s="1"/>
  <c r="U52" i="12" s="1"/>
  <c r="AQ52" i="12" s="1"/>
  <c r="AU52" i="12" s="1"/>
  <c r="O50" i="33"/>
  <c r="N83" i="27"/>
  <c r="O83" i="27" s="1"/>
  <c r="O145" i="8"/>
  <c r="O144" i="29"/>
  <c r="O53" i="15"/>
  <c r="P53" i="15" s="1"/>
  <c r="Q53" i="15" s="1"/>
  <c r="S53" i="15" s="1"/>
  <c r="U53" i="15" s="1"/>
  <c r="AQ53" i="15" s="1"/>
  <c r="AU53" i="15" s="1"/>
  <c r="AV53" i="15" s="1"/>
  <c r="N115" i="6"/>
  <c r="O115" i="6" s="1"/>
  <c r="O147" i="25"/>
  <c r="P147" i="25" s="1"/>
  <c r="Q147" i="25" s="1"/>
  <c r="S147" i="25" s="1"/>
  <c r="U147" i="25" s="1"/>
  <c r="AT147" i="25" s="1"/>
  <c r="AX147" i="25" s="1"/>
  <c r="AY147" i="25" s="1"/>
  <c r="P113" i="12"/>
  <c r="Q113" i="12" s="1"/>
  <c r="S113" i="12" s="1"/>
  <c r="U113" i="12" s="1"/>
  <c r="AT113" i="12" s="1"/>
  <c r="AX113" i="12" s="1"/>
  <c r="O114" i="12"/>
  <c r="O146" i="31"/>
  <c r="P144" i="21"/>
  <c r="Q144" i="21" s="1"/>
  <c r="S144" i="21" s="1"/>
  <c r="U144" i="21" s="1"/>
  <c r="AT144" i="21" s="1"/>
  <c r="AX144" i="21" s="1"/>
  <c r="O51" i="10"/>
  <c r="N36" i="22"/>
  <c r="P35" i="22"/>
  <c r="Q35" i="22" s="1"/>
  <c r="S35" i="22" s="1"/>
  <c r="U35" i="22" s="1"/>
  <c r="AQ35" i="22" s="1"/>
  <c r="AU35" i="22" s="1"/>
  <c r="O36" i="22"/>
  <c r="N83" i="33"/>
  <c r="P82" i="33"/>
  <c r="Q82" i="33" s="1"/>
  <c r="S82" i="33" s="1"/>
  <c r="U82" i="33" s="1"/>
  <c r="AQ82" i="33" s="1"/>
  <c r="AU82" i="33" s="1"/>
  <c r="O83" i="33"/>
  <c r="P145" i="33"/>
  <c r="Q145" i="33" s="1"/>
  <c r="S145" i="33" s="1"/>
  <c r="U145" i="33" s="1"/>
  <c r="AT145" i="33" s="1"/>
  <c r="AX145" i="33" s="1"/>
  <c r="N99" i="28"/>
  <c r="O99" i="28" s="1"/>
  <c r="AX130" i="6"/>
  <c r="BA130" i="6"/>
  <c r="BA132" i="24"/>
  <c r="BB132" i="24" s="1"/>
  <c r="AX132" i="24"/>
  <c r="AY132" i="24" s="1"/>
  <c r="P36" i="24"/>
  <c r="Q36" i="24" s="1"/>
  <c r="S36" i="24" s="1"/>
  <c r="U36" i="24" s="1"/>
  <c r="AQ36" i="24" s="1"/>
  <c r="AU36" i="24" s="1"/>
  <c r="O37" i="24"/>
  <c r="P37" i="24" s="1"/>
  <c r="Q37" i="24" s="1"/>
  <c r="S37" i="24" s="1"/>
  <c r="U37" i="24" s="1"/>
  <c r="AQ37" i="24" s="1"/>
  <c r="AU37" i="24" s="1"/>
  <c r="AV37" i="24" s="1"/>
  <c r="P51" i="19"/>
  <c r="Q51" i="19" s="1"/>
  <c r="S51" i="19" s="1"/>
  <c r="U51" i="19" s="1"/>
  <c r="AQ51" i="19" s="1"/>
  <c r="AU51" i="19" s="1"/>
  <c r="P68" i="6"/>
  <c r="Q68" i="6" s="1"/>
  <c r="S68" i="6" s="1"/>
  <c r="U68" i="6" s="1"/>
  <c r="AQ68" i="6" s="1"/>
  <c r="AU68" i="6" s="1"/>
  <c r="P49" i="7"/>
  <c r="Q49" i="7" s="1"/>
  <c r="S49" i="7" s="1"/>
  <c r="U49" i="7" s="1"/>
  <c r="AQ49" i="7" s="1"/>
  <c r="AU49" i="7" s="1"/>
  <c r="P33" i="18"/>
  <c r="Q33" i="18" s="1"/>
  <c r="S33" i="18" s="1"/>
  <c r="U33" i="18" s="1"/>
  <c r="AQ33" i="18" s="1"/>
  <c r="AU33" i="18" s="1"/>
  <c r="P97" i="33"/>
  <c r="Q97" i="33" s="1"/>
  <c r="S97" i="33" s="1"/>
  <c r="U97" i="33" s="1"/>
  <c r="AJ97" i="33" s="1"/>
  <c r="AN97" i="33" s="1"/>
  <c r="N99" i="15"/>
  <c r="P98" i="15"/>
  <c r="Q98" i="15" s="1"/>
  <c r="S98" i="15" s="1"/>
  <c r="U98" i="15" s="1"/>
  <c r="AJ98" i="15" s="1"/>
  <c r="AN98" i="15" s="1"/>
  <c r="O99" i="15"/>
  <c r="N115" i="16"/>
  <c r="O115" i="16" s="1"/>
  <c r="P113" i="10"/>
  <c r="Q113" i="10" s="1"/>
  <c r="S113" i="10" s="1"/>
  <c r="U113" i="10" s="1"/>
  <c r="AT113" i="10" s="1"/>
  <c r="AX113" i="10" s="1"/>
  <c r="P115" i="19"/>
  <c r="Q115" i="19" s="1"/>
  <c r="S115" i="19" s="1"/>
  <c r="U115" i="19" s="1"/>
  <c r="AT115" i="19" s="1"/>
  <c r="AX115" i="19" s="1"/>
  <c r="O116" i="19"/>
  <c r="P116" i="19" s="1"/>
  <c r="Q116" i="19" s="1"/>
  <c r="S116" i="19" s="1"/>
  <c r="U116" i="19" s="1"/>
  <c r="AT116" i="19" s="1"/>
  <c r="AX116" i="19" s="1"/>
  <c r="AY116" i="19" s="1"/>
  <c r="N115" i="27"/>
  <c r="O115" i="27" s="1"/>
  <c r="P114" i="27"/>
  <c r="Q114" i="27" s="1"/>
  <c r="S114" i="27" s="1"/>
  <c r="U114" i="27" s="1"/>
  <c r="AT114" i="27" s="1"/>
  <c r="AX114" i="27" s="1"/>
  <c r="P49" i="25"/>
  <c r="Q49" i="25" s="1"/>
  <c r="S49" i="25" s="1"/>
  <c r="U49" i="25" s="1"/>
  <c r="AQ49" i="25" s="1"/>
  <c r="AU49" i="25" s="1"/>
  <c r="O50" i="25"/>
  <c r="P34" i="4"/>
  <c r="Q34" i="4" s="1"/>
  <c r="S34" i="4" s="1"/>
  <c r="U34" i="4" s="1"/>
  <c r="AQ34" i="4" s="1"/>
  <c r="AU34" i="4" s="1"/>
  <c r="O35" i="4"/>
  <c r="BA128" i="14"/>
  <c r="AX128" i="14"/>
  <c r="N115" i="30"/>
  <c r="O115" i="30" s="1"/>
  <c r="P129" i="21"/>
  <c r="Q129" i="21" s="1"/>
  <c r="S129" i="21" s="1"/>
  <c r="U129" i="21" s="1"/>
  <c r="AT129" i="21" s="1"/>
  <c r="O115" i="33"/>
  <c r="O35" i="3"/>
  <c r="O129" i="3"/>
  <c r="O67" i="22"/>
  <c r="O97" i="18"/>
  <c r="N99" i="4"/>
  <c r="O99" i="4" s="1"/>
  <c r="O115" i="25"/>
  <c r="O113" i="18"/>
  <c r="N146" i="31"/>
  <c r="O34" i="21"/>
  <c r="P35" i="26"/>
  <c r="Q35" i="26" s="1"/>
  <c r="S35" i="26" s="1"/>
  <c r="U35" i="26" s="1"/>
  <c r="AQ35" i="26" s="1"/>
  <c r="AU35" i="26" s="1"/>
  <c r="N36" i="16"/>
  <c r="O36" i="16" s="1"/>
  <c r="P35" i="16"/>
  <c r="Q35" i="16" s="1"/>
  <c r="S35" i="16" s="1"/>
  <c r="U35" i="16" s="1"/>
  <c r="AQ35" i="16" s="1"/>
  <c r="AU35" i="16" s="1"/>
  <c r="P130" i="8"/>
  <c r="Q130" i="8" s="1"/>
  <c r="S130" i="8" s="1"/>
  <c r="U130" i="8" s="1"/>
  <c r="AT130" i="8" s="1"/>
  <c r="N131" i="8"/>
  <c r="O131" i="8"/>
  <c r="P144" i="28"/>
  <c r="Q144" i="28" s="1"/>
  <c r="S144" i="28" s="1"/>
  <c r="U144" i="28" s="1"/>
  <c r="AT144" i="28" s="1"/>
  <c r="AX144" i="28" s="1"/>
  <c r="P82" i="5"/>
  <c r="Q82" i="5" s="1"/>
  <c r="S82" i="5" s="1"/>
  <c r="U82" i="5" s="1"/>
  <c r="AQ82" i="5" s="1"/>
  <c r="AU82" i="5" s="1"/>
  <c r="AX130" i="12"/>
  <c r="BA130" i="12"/>
  <c r="P36" i="14"/>
  <c r="Q36" i="14" s="1"/>
  <c r="S36" i="14" s="1"/>
  <c r="U36" i="14" s="1"/>
  <c r="AQ36" i="14" s="1"/>
  <c r="AU36" i="14" s="1"/>
  <c r="O37" i="14"/>
  <c r="P37" i="14" s="1"/>
  <c r="Q37" i="14" s="1"/>
  <c r="S37" i="14" s="1"/>
  <c r="U37" i="14" s="1"/>
  <c r="AQ37" i="14" s="1"/>
  <c r="AU37" i="14" s="1"/>
  <c r="AV37" i="14" s="1"/>
  <c r="P143" i="24"/>
  <c r="Q143" i="24" s="1"/>
  <c r="S143" i="24" s="1"/>
  <c r="U143" i="24" s="1"/>
  <c r="AT143" i="24" s="1"/>
  <c r="AX143" i="24" s="1"/>
  <c r="O144" i="24"/>
  <c r="P34" i="31"/>
  <c r="Q34" i="31" s="1"/>
  <c r="S34" i="31" s="1"/>
  <c r="U34" i="31" s="1"/>
  <c r="AQ34" i="31" s="1"/>
  <c r="AU34" i="31" s="1"/>
  <c r="O35" i="31"/>
  <c r="AX128" i="3"/>
  <c r="BA128" i="3"/>
  <c r="P82" i="23"/>
  <c r="Q82" i="23" s="1"/>
  <c r="S82" i="23" s="1"/>
  <c r="U82" i="23" s="1"/>
  <c r="AQ82" i="23" s="1"/>
  <c r="AU82" i="23" s="1"/>
  <c r="P112" i="13"/>
  <c r="Q112" i="13" s="1"/>
  <c r="S112" i="13" s="1"/>
  <c r="U112" i="13" s="1"/>
  <c r="AT112" i="13" s="1"/>
  <c r="AX112" i="13" s="1"/>
  <c r="BA129" i="8"/>
  <c r="AX129" i="8"/>
  <c r="O144" i="3"/>
  <c r="N99" i="20"/>
  <c r="O99" i="20" s="1"/>
  <c r="O100" i="29"/>
  <c r="P100" i="29" s="1"/>
  <c r="Q100" i="29" s="1"/>
  <c r="S100" i="29" s="1"/>
  <c r="U100" i="29" s="1"/>
  <c r="AJ100" i="29" s="1"/>
  <c r="AN100" i="29" s="1"/>
  <c r="AO100" i="29" s="1"/>
  <c r="P97" i="6"/>
  <c r="Q97" i="6" s="1"/>
  <c r="S97" i="6" s="1"/>
  <c r="U97" i="6" s="1"/>
  <c r="AJ97" i="6" s="1"/>
  <c r="AN97" i="6" s="1"/>
  <c r="O98" i="6"/>
  <c r="P82" i="12"/>
  <c r="Q82" i="12" s="1"/>
  <c r="S82" i="12" s="1"/>
  <c r="U82" i="12" s="1"/>
  <c r="AQ82" i="12" s="1"/>
  <c r="AU82" i="12" s="1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68" i="18"/>
  <c r="Q68" i="18" s="1"/>
  <c r="S68" i="18" s="1"/>
  <c r="U68" i="18" s="1"/>
  <c r="AQ68" i="18" s="1"/>
  <c r="AU68" i="18" s="1"/>
  <c r="P129" i="14"/>
  <c r="Q129" i="14" s="1"/>
  <c r="S129" i="14" s="1"/>
  <c r="U129" i="14" s="1"/>
  <c r="AT129" i="14" s="1"/>
  <c r="P129" i="11"/>
  <c r="Q129" i="11" s="1"/>
  <c r="S129" i="11" s="1"/>
  <c r="U129" i="11" s="1"/>
  <c r="AT129" i="11" s="1"/>
  <c r="BA132" i="31"/>
  <c r="BB132" i="31" s="1"/>
  <c r="AX132" i="31"/>
  <c r="AY132" i="31" s="1"/>
  <c r="P113" i="17"/>
  <c r="Q113" i="17" s="1"/>
  <c r="S113" i="17" s="1"/>
  <c r="U113" i="17" s="1"/>
  <c r="AT113" i="17" s="1"/>
  <c r="AX113" i="17" s="1"/>
  <c r="P80" i="30"/>
  <c r="Q80" i="30" s="1"/>
  <c r="S80" i="30" s="1"/>
  <c r="U80" i="30" s="1"/>
  <c r="AQ80" i="30" s="1"/>
  <c r="AU80" i="30" s="1"/>
  <c r="BB132" i="9"/>
  <c r="AX131" i="31"/>
  <c r="BA131" i="31"/>
  <c r="P130" i="19"/>
  <c r="Q130" i="19" s="1"/>
  <c r="S130" i="19" s="1"/>
  <c r="U130" i="19" s="1"/>
  <c r="AT130" i="19" s="1"/>
  <c r="N115" i="33"/>
  <c r="O34" i="7"/>
  <c r="N99" i="8"/>
  <c r="O99" i="8" s="1"/>
  <c r="O36" i="25"/>
  <c r="P48" i="14"/>
  <c r="Q48" i="14" s="1"/>
  <c r="S48" i="14" s="1"/>
  <c r="U48" i="14" s="1"/>
  <c r="AQ48" i="14" s="1"/>
  <c r="AU48" i="14" s="1"/>
  <c r="O82" i="15"/>
  <c r="O35" i="1"/>
  <c r="P67" i="5"/>
  <c r="Q67" i="5" s="1"/>
  <c r="S67" i="5" s="1"/>
  <c r="U67" i="5" s="1"/>
  <c r="AQ67" i="5" s="1"/>
  <c r="AU67" i="5" s="1"/>
  <c r="N115" i="25"/>
  <c r="O83" i="14"/>
  <c r="O112" i="20"/>
  <c r="N68" i="30"/>
  <c r="P67" i="30"/>
  <c r="Q67" i="30" s="1"/>
  <c r="S67" i="30" s="1"/>
  <c r="U67" i="30" s="1"/>
  <c r="AQ67" i="30" s="1"/>
  <c r="AU67" i="30" s="1"/>
  <c r="O68" i="30"/>
  <c r="N52" i="13"/>
  <c r="O52" i="13" s="1"/>
  <c r="P114" i="23"/>
  <c r="Q114" i="23" s="1"/>
  <c r="S114" i="23" s="1"/>
  <c r="U114" i="23" s="1"/>
  <c r="AT114" i="23" s="1"/>
  <c r="AX114" i="23" s="1"/>
  <c r="O99" i="2"/>
  <c r="O144" i="11"/>
  <c r="O50" i="29"/>
  <c r="O131" i="13"/>
  <c r="O99" i="7"/>
  <c r="N131" i="23"/>
  <c r="O131" i="23" s="1"/>
  <c r="P130" i="23"/>
  <c r="Q130" i="23" s="1"/>
  <c r="S130" i="23" s="1"/>
  <c r="U130" i="23" s="1"/>
  <c r="AT130" i="23" s="1"/>
  <c r="P99" i="34" l="1"/>
  <c r="Q99" i="34" s="1"/>
  <c r="S99" i="34" s="1"/>
  <c r="U99" i="34" s="1"/>
  <c r="AJ99" i="34" s="1"/>
  <c r="AN99" i="34" s="1"/>
  <c r="O100" i="34"/>
  <c r="P100" i="34" s="1"/>
  <c r="Q100" i="34" s="1"/>
  <c r="S100" i="34" s="1"/>
  <c r="U100" i="34" s="1"/>
  <c r="AJ100" i="34" s="1"/>
  <c r="AN100" i="34" s="1"/>
  <c r="AO100" i="34" s="1"/>
  <c r="P68" i="34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P146" i="34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P130" i="34"/>
  <c r="Q130" i="34" s="1"/>
  <c r="S130" i="34" s="1"/>
  <c r="U130" i="34" s="1"/>
  <c r="AT130" i="34" s="1"/>
  <c r="N131" i="34"/>
  <c r="O131" i="34"/>
  <c r="BA129" i="34"/>
  <c r="AX129" i="34"/>
  <c r="P99" i="28"/>
  <c r="Q99" i="28" s="1"/>
  <c r="S99" i="28" s="1"/>
  <c r="U99" i="28" s="1"/>
  <c r="AJ99" i="28" s="1"/>
  <c r="AN99" i="28" s="1"/>
  <c r="O100" i="28"/>
  <c r="P100" i="28" s="1"/>
  <c r="Q100" i="28" s="1"/>
  <c r="S100" i="28" s="1"/>
  <c r="U100" i="28" s="1"/>
  <c r="AJ100" i="28" s="1"/>
  <c r="AN100" i="28" s="1"/>
  <c r="AO100" i="28" s="1"/>
  <c r="P115" i="30"/>
  <c r="Q115" i="30" s="1"/>
  <c r="S115" i="30" s="1"/>
  <c r="U115" i="30" s="1"/>
  <c r="AT115" i="30" s="1"/>
  <c r="AX115" i="30" s="1"/>
  <c r="O116" i="30"/>
  <c r="P116" i="30" s="1"/>
  <c r="Q116" i="30" s="1"/>
  <c r="S116" i="30" s="1"/>
  <c r="U116" i="30" s="1"/>
  <c r="AT116" i="30" s="1"/>
  <c r="AX116" i="30" s="1"/>
  <c r="AY116" i="30" s="1"/>
  <c r="P83" i="9"/>
  <c r="Q83" i="9" s="1"/>
  <c r="S83" i="9" s="1"/>
  <c r="U83" i="9" s="1"/>
  <c r="AQ83" i="9" s="1"/>
  <c r="AU83" i="9" s="1"/>
  <c r="P131" i="12"/>
  <c r="Q131" i="12" s="1"/>
  <c r="S131" i="12" s="1"/>
  <c r="U131" i="12" s="1"/>
  <c r="AT131" i="12" s="1"/>
  <c r="O132" i="12"/>
  <c r="P132" i="12" s="1"/>
  <c r="Q132" i="12" s="1"/>
  <c r="S132" i="12" s="1"/>
  <c r="U132" i="12" s="1"/>
  <c r="AT132" i="12" s="1"/>
  <c r="P36" i="16"/>
  <c r="Q36" i="16" s="1"/>
  <c r="S36" i="16" s="1"/>
  <c r="U36" i="16" s="1"/>
  <c r="AQ36" i="16" s="1"/>
  <c r="AU36" i="16" s="1"/>
  <c r="O37" i="16"/>
  <c r="P37" i="16" s="1"/>
  <c r="Q37" i="16" s="1"/>
  <c r="S37" i="16" s="1"/>
  <c r="U37" i="16" s="1"/>
  <c r="AQ37" i="16" s="1"/>
  <c r="AU37" i="16" s="1"/>
  <c r="AV37" i="16" s="1"/>
  <c r="P68" i="25"/>
  <c r="Q68" i="25" s="1"/>
  <c r="S68" i="25" s="1"/>
  <c r="U68" i="25" s="1"/>
  <c r="AQ68" i="25" s="1"/>
  <c r="AU68" i="25" s="1"/>
  <c r="O69" i="25"/>
  <c r="P69" i="25" s="1"/>
  <c r="Q69" i="25" s="1"/>
  <c r="S69" i="25" s="1"/>
  <c r="U69" i="25" s="1"/>
  <c r="AQ69" i="25" s="1"/>
  <c r="AU69" i="25" s="1"/>
  <c r="AV69" i="25" s="1"/>
  <c r="P146" i="20"/>
  <c r="Q146" i="20" s="1"/>
  <c r="S146" i="20" s="1"/>
  <c r="U146" i="20" s="1"/>
  <c r="AT146" i="20" s="1"/>
  <c r="AX146" i="20" s="1"/>
  <c r="O147" i="20"/>
  <c r="P147" i="20" s="1"/>
  <c r="Q147" i="20" s="1"/>
  <c r="S147" i="20" s="1"/>
  <c r="U147" i="20" s="1"/>
  <c r="AT147" i="20" s="1"/>
  <c r="AX147" i="20" s="1"/>
  <c r="AY147" i="20" s="1"/>
  <c r="P131" i="23"/>
  <c r="Q131" i="23" s="1"/>
  <c r="S131" i="23" s="1"/>
  <c r="U131" i="23" s="1"/>
  <c r="AT131" i="23" s="1"/>
  <c r="O132" i="23"/>
  <c r="P132" i="23" s="1"/>
  <c r="Q132" i="23" s="1"/>
  <c r="S132" i="23" s="1"/>
  <c r="U132" i="23" s="1"/>
  <c r="AT132" i="23" s="1"/>
  <c r="P115" i="4"/>
  <c r="Q115" i="4" s="1"/>
  <c r="S115" i="4" s="1"/>
  <c r="U115" i="4" s="1"/>
  <c r="AT115" i="4" s="1"/>
  <c r="AX115" i="4" s="1"/>
  <c r="O116" i="4"/>
  <c r="P116" i="4" s="1"/>
  <c r="Q116" i="4" s="1"/>
  <c r="S116" i="4" s="1"/>
  <c r="U116" i="4" s="1"/>
  <c r="AT116" i="4" s="1"/>
  <c r="AX116" i="4" s="1"/>
  <c r="AY116" i="4" s="1"/>
  <c r="P115" i="27"/>
  <c r="Q115" i="27" s="1"/>
  <c r="S115" i="27" s="1"/>
  <c r="U115" i="27" s="1"/>
  <c r="AT115" i="27" s="1"/>
  <c r="AX115" i="27" s="1"/>
  <c r="O116" i="27"/>
  <c r="P116" i="27" s="1"/>
  <c r="Q116" i="27" s="1"/>
  <c r="S116" i="27" s="1"/>
  <c r="U116" i="27" s="1"/>
  <c r="AT116" i="27" s="1"/>
  <c r="AX116" i="27" s="1"/>
  <c r="AY116" i="27" s="1"/>
  <c r="P52" i="17"/>
  <c r="Q52" i="17" s="1"/>
  <c r="S52" i="17" s="1"/>
  <c r="U52" i="17" s="1"/>
  <c r="AQ52" i="17" s="1"/>
  <c r="AU52" i="17" s="1"/>
  <c r="P99" i="8"/>
  <c r="Q99" i="8" s="1"/>
  <c r="S99" i="8" s="1"/>
  <c r="U99" i="8" s="1"/>
  <c r="AJ99" i="8" s="1"/>
  <c r="AN99" i="8" s="1"/>
  <c r="O100" i="8"/>
  <c r="P100" i="8" s="1"/>
  <c r="Q100" i="8" s="1"/>
  <c r="S100" i="8" s="1"/>
  <c r="U100" i="8" s="1"/>
  <c r="AJ100" i="8" s="1"/>
  <c r="AN100" i="8" s="1"/>
  <c r="AO100" i="8" s="1"/>
  <c r="P99" i="4"/>
  <c r="Q99" i="4" s="1"/>
  <c r="S99" i="4" s="1"/>
  <c r="U99" i="4" s="1"/>
  <c r="AJ99" i="4" s="1"/>
  <c r="AN99" i="4" s="1"/>
  <c r="O100" i="4"/>
  <c r="P100" i="4" s="1"/>
  <c r="Q100" i="4" s="1"/>
  <c r="S100" i="4" s="1"/>
  <c r="U100" i="4" s="1"/>
  <c r="AJ100" i="4" s="1"/>
  <c r="AN100" i="4" s="1"/>
  <c r="AO100" i="4" s="1"/>
  <c r="P51" i="10"/>
  <c r="Q51" i="10" s="1"/>
  <c r="S51" i="10" s="1"/>
  <c r="U51" i="10" s="1"/>
  <c r="AQ51" i="10" s="1"/>
  <c r="AU51" i="10" s="1"/>
  <c r="BA132" i="7"/>
  <c r="BB132" i="7" s="1"/>
  <c r="AX132" i="7"/>
  <c r="AY132" i="7" s="1"/>
  <c r="BA132" i="17"/>
  <c r="BB132" i="17" s="1"/>
  <c r="AX132" i="17"/>
  <c r="AY132" i="17" s="1"/>
  <c r="P146" i="26"/>
  <c r="Q146" i="26" s="1"/>
  <c r="S146" i="26" s="1"/>
  <c r="U146" i="26" s="1"/>
  <c r="AT146" i="26" s="1"/>
  <c r="AX146" i="26" s="1"/>
  <c r="O147" i="26"/>
  <c r="P147" i="26" s="1"/>
  <c r="Q147" i="26" s="1"/>
  <c r="S147" i="26" s="1"/>
  <c r="U147" i="26" s="1"/>
  <c r="AT147" i="26" s="1"/>
  <c r="AX147" i="26" s="1"/>
  <c r="AY147" i="26" s="1"/>
  <c r="P97" i="13"/>
  <c r="Q97" i="13" s="1"/>
  <c r="S97" i="13" s="1"/>
  <c r="U97" i="13" s="1"/>
  <c r="AJ97" i="13" s="1"/>
  <c r="AN97" i="13" s="1"/>
  <c r="BA130" i="27"/>
  <c r="AX130" i="27"/>
  <c r="P83" i="1"/>
  <c r="Q83" i="1" s="1"/>
  <c r="S83" i="1" s="1"/>
  <c r="U83" i="1" s="1"/>
  <c r="AQ83" i="1" s="1"/>
  <c r="AU83" i="1" s="1"/>
  <c r="O84" i="1"/>
  <c r="P84" i="1" s="1"/>
  <c r="Q84" i="1" s="1"/>
  <c r="S84" i="1" s="1"/>
  <c r="U84" i="1" s="1"/>
  <c r="AQ84" i="1" s="1"/>
  <c r="AU84" i="1" s="1"/>
  <c r="AV84" i="1" s="1"/>
  <c r="P146" i="13"/>
  <c r="Q146" i="13" s="1"/>
  <c r="S146" i="13" s="1"/>
  <c r="U146" i="13" s="1"/>
  <c r="AT146" i="13" s="1"/>
  <c r="AX146" i="13" s="1"/>
  <c r="O147" i="13"/>
  <c r="P147" i="13" s="1"/>
  <c r="Q147" i="13" s="1"/>
  <c r="S147" i="13" s="1"/>
  <c r="U147" i="13" s="1"/>
  <c r="AT147" i="13" s="1"/>
  <c r="AX147" i="13" s="1"/>
  <c r="AY147" i="13" s="1"/>
  <c r="P66" i="3"/>
  <c r="Q66" i="3" s="1"/>
  <c r="S66" i="3" s="1"/>
  <c r="U66" i="3" s="1"/>
  <c r="AQ66" i="3" s="1"/>
  <c r="AU66" i="3" s="1"/>
  <c r="O67" i="3"/>
  <c r="N36" i="4"/>
  <c r="O36" i="4" s="1"/>
  <c r="P35" i="4"/>
  <c r="Q35" i="4" s="1"/>
  <c r="S35" i="4" s="1"/>
  <c r="U35" i="4" s="1"/>
  <c r="AQ35" i="4" s="1"/>
  <c r="AU35" i="4" s="1"/>
  <c r="N36" i="31"/>
  <c r="P35" i="31"/>
  <c r="Q35" i="31" s="1"/>
  <c r="S35" i="31" s="1"/>
  <c r="U35" i="31" s="1"/>
  <c r="AQ35" i="31" s="1"/>
  <c r="AU35" i="31" s="1"/>
  <c r="P115" i="33"/>
  <c r="Q115" i="33" s="1"/>
  <c r="S115" i="33" s="1"/>
  <c r="U115" i="33" s="1"/>
  <c r="AT115" i="33" s="1"/>
  <c r="AX115" i="33" s="1"/>
  <c r="O116" i="33"/>
  <c r="P116" i="33" s="1"/>
  <c r="Q116" i="33" s="1"/>
  <c r="S116" i="33" s="1"/>
  <c r="U116" i="33" s="1"/>
  <c r="AT116" i="33" s="1"/>
  <c r="AX116" i="33" s="1"/>
  <c r="AY116" i="33" s="1"/>
  <c r="P99" i="7"/>
  <c r="Q99" i="7" s="1"/>
  <c r="S99" i="7" s="1"/>
  <c r="U99" i="7" s="1"/>
  <c r="AJ99" i="7" s="1"/>
  <c r="AN99" i="7" s="1"/>
  <c r="O100" i="7"/>
  <c r="P100" i="7" s="1"/>
  <c r="Q100" i="7" s="1"/>
  <c r="S100" i="7" s="1"/>
  <c r="U100" i="7" s="1"/>
  <c r="AJ100" i="7" s="1"/>
  <c r="AN100" i="7" s="1"/>
  <c r="AO100" i="7" s="1"/>
  <c r="N68" i="5"/>
  <c r="O68" i="5" s="1"/>
  <c r="O81" i="30"/>
  <c r="N83" i="12"/>
  <c r="O130" i="21"/>
  <c r="P115" i="16"/>
  <c r="Q115" i="16" s="1"/>
  <c r="S115" i="16" s="1"/>
  <c r="U115" i="16" s="1"/>
  <c r="AT115" i="16" s="1"/>
  <c r="AX115" i="16" s="1"/>
  <c r="O116" i="16"/>
  <c r="P116" i="16" s="1"/>
  <c r="Q116" i="16" s="1"/>
  <c r="S116" i="16" s="1"/>
  <c r="U116" i="16" s="1"/>
  <c r="AT116" i="16" s="1"/>
  <c r="AX116" i="16" s="1"/>
  <c r="AY116" i="16" s="1"/>
  <c r="O145" i="21"/>
  <c r="BA131" i="7"/>
  <c r="AX131" i="7"/>
  <c r="P143" i="7"/>
  <c r="Q143" i="7" s="1"/>
  <c r="S143" i="7" s="1"/>
  <c r="U143" i="7" s="1"/>
  <c r="AT143" i="7" s="1"/>
  <c r="AX143" i="7" s="1"/>
  <c r="O51" i="28"/>
  <c r="N99" i="9"/>
  <c r="N99" i="30"/>
  <c r="O37" i="33"/>
  <c r="P37" i="33" s="1"/>
  <c r="Q37" i="33" s="1"/>
  <c r="S37" i="33" s="1"/>
  <c r="U37" i="33" s="1"/>
  <c r="AQ37" i="33" s="1"/>
  <c r="AU37" i="33" s="1"/>
  <c r="AV37" i="33" s="1"/>
  <c r="O130" i="16"/>
  <c r="AX129" i="21"/>
  <c r="BA129" i="21"/>
  <c r="N36" i="23"/>
  <c r="O36" i="23" s="1"/>
  <c r="P35" i="23"/>
  <c r="Q35" i="23" s="1"/>
  <c r="S35" i="23" s="1"/>
  <c r="U35" i="23" s="1"/>
  <c r="AQ35" i="23" s="1"/>
  <c r="AU35" i="23" s="1"/>
  <c r="P146" i="16"/>
  <c r="Q146" i="16" s="1"/>
  <c r="S146" i="16" s="1"/>
  <c r="U146" i="16" s="1"/>
  <c r="AT146" i="16" s="1"/>
  <c r="AX146" i="16" s="1"/>
  <c r="O147" i="16"/>
  <c r="P147" i="16" s="1"/>
  <c r="Q147" i="16" s="1"/>
  <c r="S147" i="16" s="1"/>
  <c r="U147" i="16" s="1"/>
  <c r="AT147" i="16" s="1"/>
  <c r="AX147" i="16" s="1"/>
  <c r="AY147" i="16" s="1"/>
  <c r="P68" i="15"/>
  <c r="Q68" i="15" s="1"/>
  <c r="S68" i="15" s="1"/>
  <c r="U68" i="15" s="1"/>
  <c r="AQ68" i="15" s="1"/>
  <c r="AU68" i="15" s="1"/>
  <c r="BA129" i="16"/>
  <c r="AX129" i="16"/>
  <c r="P98" i="6"/>
  <c r="Q98" i="6" s="1"/>
  <c r="S98" i="6" s="1"/>
  <c r="U98" i="6" s="1"/>
  <c r="AJ98" i="6" s="1"/>
  <c r="AN98" i="6" s="1"/>
  <c r="N99" i="6"/>
  <c r="O99" i="6" s="1"/>
  <c r="P144" i="24"/>
  <c r="Q144" i="24" s="1"/>
  <c r="S144" i="24" s="1"/>
  <c r="U144" i="24" s="1"/>
  <c r="AT144" i="24" s="1"/>
  <c r="AX144" i="24" s="1"/>
  <c r="O145" i="24"/>
  <c r="P99" i="15"/>
  <c r="Q99" i="15" s="1"/>
  <c r="S99" i="15" s="1"/>
  <c r="U99" i="15" s="1"/>
  <c r="AJ99" i="15" s="1"/>
  <c r="AN99" i="15" s="1"/>
  <c r="P50" i="29"/>
  <c r="Q50" i="29" s="1"/>
  <c r="S50" i="29" s="1"/>
  <c r="U50" i="29" s="1"/>
  <c r="AQ50" i="29" s="1"/>
  <c r="AU50" i="29" s="1"/>
  <c r="P35" i="1"/>
  <c r="Q35" i="1" s="1"/>
  <c r="S35" i="1" s="1"/>
  <c r="U35" i="1" s="1"/>
  <c r="AQ35" i="1" s="1"/>
  <c r="AU35" i="1" s="1"/>
  <c r="O114" i="17"/>
  <c r="P146" i="31"/>
  <c r="Q146" i="31" s="1"/>
  <c r="S146" i="31" s="1"/>
  <c r="U146" i="31" s="1"/>
  <c r="AT146" i="31" s="1"/>
  <c r="AX146" i="31" s="1"/>
  <c r="O147" i="31"/>
  <c r="P147" i="31" s="1"/>
  <c r="Q147" i="31" s="1"/>
  <c r="S147" i="31" s="1"/>
  <c r="U147" i="31" s="1"/>
  <c r="AT147" i="31" s="1"/>
  <c r="AX147" i="31" s="1"/>
  <c r="AY147" i="31" s="1"/>
  <c r="N83" i="31"/>
  <c r="O83" i="31" s="1"/>
  <c r="P98" i="11"/>
  <c r="Q98" i="11" s="1"/>
  <c r="S98" i="11" s="1"/>
  <c r="U98" i="11" s="1"/>
  <c r="AJ98" i="11" s="1"/>
  <c r="AN98" i="11" s="1"/>
  <c r="N52" i="5"/>
  <c r="O52" i="5" s="1"/>
  <c r="P81" i="24"/>
  <c r="Q81" i="24" s="1"/>
  <c r="S81" i="24" s="1"/>
  <c r="U81" i="24" s="1"/>
  <c r="AQ81" i="24" s="1"/>
  <c r="AU81" i="24" s="1"/>
  <c r="N83" i="16"/>
  <c r="O83" i="16" s="1"/>
  <c r="P82" i="16"/>
  <c r="Q82" i="16" s="1"/>
  <c r="S82" i="16" s="1"/>
  <c r="U82" i="16" s="1"/>
  <c r="AQ82" i="16" s="1"/>
  <c r="AU82" i="16" s="1"/>
  <c r="O147" i="2"/>
  <c r="P147" i="2" s="1"/>
  <c r="Q147" i="2" s="1"/>
  <c r="S147" i="2" s="1"/>
  <c r="U147" i="2" s="1"/>
  <c r="AT147" i="2" s="1"/>
  <c r="AX147" i="2" s="1"/>
  <c r="AY147" i="2" s="1"/>
  <c r="O84" i="26"/>
  <c r="P84" i="26" s="1"/>
  <c r="Q84" i="26" s="1"/>
  <c r="S84" i="26" s="1"/>
  <c r="U84" i="26" s="1"/>
  <c r="AQ84" i="26" s="1"/>
  <c r="AU84" i="26" s="1"/>
  <c r="AV84" i="26" s="1"/>
  <c r="P115" i="2"/>
  <c r="Q115" i="2" s="1"/>
  <c r="S115" i="2" s="1"/>
  <c r="U115" i="2" s="1"/>
  <c r="AT115" i="2" s="1"/>
  <c r="AX115" i="2" s="1"/>
  <c r="N146" i="5"/>
  <c r="O146" i="5" s="1"/>
  <c r="N52" i="4"/>
  <c r="P51" i="4"/>
  <c r="Q51" i="4" s="1"/>
  <c r="S51" i="4" s="1"/>
  <c r="U51" i="4" s="1"/>
  <c r="AQ51" i="4" s="1"/>
  <c r="AU51" i="4" s="1"/>
  <c r="O52" i="4"/>
  <c r="O67" i="17"/>
  <c r="P34" i="21"/>
  <c r="Q34" i="21" s="1"/>
  <c r="S34" i="21" s="1"/>
  <c r="U34" i="21" s="1"/>
  <c r="AQ34" i="21" s="1"/>
  <c r="AU34" i="21" s="1"/>
  <c r="O35" i="21"/>
  <c r="P131" i="13"/>
  <c r="Q131" i="13" s="1"/>
  <c r="S131" i="13" s="1"/>
  <c r="U131" i="13" s="1"/>
  <c r="AT131" i="13" s="1"/>
  <c r="P144" i="11"/>
  <c r="Q144" i="11" s="1"/>
  <c r="S144" i="11" s="1"/>
  <c r="U144" i="11" s="1"/>
  <c r="AT144" i="11" s="1"/>
  <c r="AX144" i="11" s="1"/>
  <c r="N83" i="15"/>
  <c r="P82" i="15"/>
  <c r="Q82" i="15" s="1"/>
  <c r="S82" i="15" s="1"/>
  <c r="U82" i="15" s="1"/>
  <c r="AQ82" i="15" s="1"/>
  <c r="AU82" i="15" s="1"/>
  <c r="O83" i="15"/>
  <c r="N115" i="12"/>
  <c r="P114" i="12"/>
  <c r="Q114" i="12" s="1"/>
  <c r="S114" i="12" s="1"/>
  <c r="U114" i="12" s="1"/>
  <c r="AT114" i="12" s="1"/>
  <c r="AX114" i="12" s="1"/>
  <c r="O115" i="12"/>
  <c r="O131" i="25"/>
  <c r="P145" i="30"/>
  <c r="Q145" i="30" s="1"/>
  <c r="S145" i="30" s="1"/>
  <c r="U145" i="30" s="1"/>
  <c r="AT145" i="30" s="1"/>
  <c r="AX145" i="30" s="1"/>
  <c r="P114" i="24"/>
  <c r="Q114" i="24" s="1"/>
  <c r="S114" i="24" s="1"/>
  <c r="U114" i="24" s="1"/>
  <c r="AT114" i="24" s="1"/>
  <c r="AX114" i="24" s="1"/>
  <c r="P66" i="21"/>
  <c r="Q66" i="21" s="1"/>
  <c r="S66" i="21" s="1"/>
  <c r="U66" i="21" s="1"/>
  <c r="AQ66" i="21" s="1"/>
  <c r="AU66" i="21" s="1"/>
  <c r="O67" i="21"/>
  <c r="P130" i="1"/>
  <c r="Q130" i="1" s="1"/>
  <c r="S130" i="1" s="1"/>
  <c r="U130" i="1" s="1"/>
  <c r="AT130" i="1" s="1"/>
  <c r="P98" i="25"/>
  <c r="Q98" i="25" s="1"/>
  <c r="S98" i="25" s="1"/>
  <c r="U98" i="25" s="1"/>
  <c r="AJ98" i="25" s="1"/>
  <c r="AN98" i="25" s="1"/>
  <c r="P35" i="20"/>
  <c r="Q35" i="20" s="1"/>
  <c r="S35" i="20" s="1"/>
  <c r="U35" i="20" s="1"/>
  <c r="AQ35" i="20" s="1"/>
  <c r="AU35" i="20" s="1"/>
  <c r="P99" i="2"/>
  <c r="Q99" i="2" s="1"/>
  <c r="S99" i="2" s="1"/>
  <c r="U99" i="2" s="1"/>
  <c r="AJ99" i="2" s="1"/>
  <c r="AN99" i="2" s="1"/>
  <c r="O100" i="2"/>
  <c r="P100" i="2" s="1"/>
  <c r="Q100" i="2" s="1"/>
  <c r="S100" i="2" s="1"/>
  <c r="U100" i="2" s="1"/>
  <c r="AJ100" i="2" s="1"/>
  <c r="AN100" i="2" s="1"/>
  <c r="AO100" i="2" s="1"/>
  <c r="O49" i="14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N36" i="26"/>
  <c r="O36" i="26" s="1"/>
  <c r="O98" i="33"/>
  <c r="N131" i="25"/>
  <c r="O98" i="1"/>
  <c r="P52" i="31"/>
  <c r="Q52" i="31" s="1"/>
  <c r="S52" i="31" s="1"/>
  <c r="U52" i="31" s="1"/>
  <c r="AQ52" i="31" s="1"/>
  <c r="AU52" i="31" s="1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BA129" i="1"/>
  <c r="AX129" i="1"/>
  <c r="O114" i="15"/>
  <c r="O82" i="22"/>
  <c r="BB132" i="22"/>
  <c r="P115" i="22"/>
  <c r="Q115" i="22" s="1"/>
  <c r="S115" i="22" s="1"/>
  <c r="U115" i="22" s="1"/>
  <c r="AT115" i="22" s="1"/>
  <c r="AX115" i="22" s="1"/>
  <c r="O116" i="22"/>
  <c r="P116" i="22" s="1"/>
  <c r="Q116" i="22" s="1"/>
  <c r="S116" i="22" s="1"/>
  <c r="U116" i="22" s="1"/>
  <c r="AT116" i="22" s="1"/>
  <c r="AX116" i="22" s="1"/>
  <c r="AY116" i="22" s="1"/>
  <c r="BA132" i="15"/>
  <c r="AX132" i="15"/>
  <c r="N115" i="23"/>
  <c r="O115" i="23" s="1"/>
  <c r="P36" i="25"/>
  <c r="Q36" i="25" s="1"/>
  <c r="S36" i="25" s="1"/>
  <c r="U36" i="25" s="1"/>
  <c r="AQ36" i="25" s="1"/>
  <c r="AU36" i="25" s="1"/>
  <c r="O37" i="25"/>
  <c r="P37" i="25" s="1"/>
  <c r="Q37" i="25" s="1"/>
  <c r="S37" i="25" s="1"/>
  <c r="U37" i="25" s="1"/>
  <c r="AQ37" i="25" s="1"/>
  <c r="AU37" i="25" s="1"/>
  <c r="AV37" i="25" s="1"/>
  <c r="O130" i="11"/>
  <c r="O34" i="18"/>
  <c r="O67" i="33"/>
  <c r="P66" i="4"/>
  <c r="Q66" i="4" s="1"/>
  <c r="S66" i="4" s="1"/>
  <c r="U66" i="4" s="1"/>
  <c r="AQ66" i="4" s="1"/>
  <c r="AU66" i="4" s="1"/>
  <c r="O66" i="2"/>
  <c r="O53" i="22"/>
  <c r="P53" i="22" s="1"/>
  <c r="Q53" i="22" s="1"/>
  <c r="S53" i="22" s="1"/>
  <c r="U53" i="22" s="1"/>
  <c r="AQ53" i="22" s="1"/>
  <c r="AU53" i="22" s="1"/>
  <c r="AV53" i="22" s="1"/>
  <c r="N146" i="10"/>
  <c r="O146" i="10" s="1"/>
  <c r="P114" i="8"/>
  <c r="Q114" i="8" s="1"/>
  <c r="S114" i="8" s="1"/>
  <c r="U114" i="8" s="1"/>
  <c r="AT114" i="8" s="1"/>
  <c r="AX114" i="8" s="1"/>
  <c r="P115" i="31"/>
  <c r="Q115" i="31" s="1"/>
  <c r="S115" i="31" s="1"/>
  <c r="U115" i="31" s="1"/>
  <c r="AT115" i="31" s="1"/>
  <c r="AX115" i="31" s="1"/>
  <c r="O97" i="16"/>
  <c r="N52" i="26"/>
  <c r="O52" i="26" s="1"/>
  <c r="O35" i="29"/>
  <c r="AX131" i="15"/>
  <c r="BA131" i="15"/>
  <c r="N99" i="3"/>
  <c r="O99" i="3" s="1"/>
  <c r="P98" i="3"/>
  <c r="Q98" i="3" s="1"/>
  <c r="S98" i="3" s="1"/>
  <c r="U98" i="3" s="1"/>
  <c r="AJ98" i="3" s="1"/>
  <c r="AN98" i="3" s="1"/>
  <c r="P50" i="25"/>
  <c r="Q50" i="25" s="1"/>
  <c r="S50" i="25" s="1"/>
  <c r="U50" i="25" s="1"/>
  <c r="AQ50" i="25" s="1"/>
  <c r="AU50" i="25" s="1"/>
  <c r="O51" i="25"/>
  <c r="P115" i="6"/>
  <c r="Q115" i="6" s="1"/>
  <c r="S115" i="6" s="1"/>
  <c r="U115" i="6" s="1"/>
  <c r="AT115" i="6" s="1"/>
  <c r="AX115" i="6" s="1"/>
  <c r="O116" i="6"/>
  <c r="P116" i="6" s="1"/>
  <c r="Q116" i="6" s="1"/>
  <c r="S116" i="6" s="1"/>
  <c r="U116" i="6" s="1"/>
  <c r="AT116" i="6" s="1"/>
  <c r="AX116" i="6" s="1"/>
  <c r="AY116" i="6" s="1"/>
  <c r="P131" i="6"/>
  <c r="Q131" i="6" s="1"/>
  <c r="S131" i="6" s="1"/>
  <c r="U131" i="6" s="1"/>
  <c r="AT131" i="6" s="1"/>
  <c r="P114" i="7"/>
  <c r="Q114" i="7" s="1"/>
  <c r="S114" i="7" s="1"/>
  <c r="U114" i="7" s="1"/>
  <c r="AT114" i="7" s="1"/>
  <c r="AX114" i="7" s="1"/>
  <c r="P130" i="33"/>
  <c r="Q130" i="33" s="1"/>
  <c r="S130" i="33" s="1"/>
  <c r="U130" i="33" s="1"/>
  <c r="AT130" i="33" s="1"/>
  <c r="N131" i="33"/>
  <c r="N68" i="23"/>
  <c r="O68" i="23" s="1"/>
  <c r="P67" i="23"/>
  <c r="Q67" i="23" s="1"/>
  <c r="S67" i="23" s="1"/>
  <c r="U67" i="23" s="1"/>
  <c r="AQ67" i="23" s="1"/>
  <c r="AU67" i="23" s="1"/>
  <c r="P145" i="1"/>
  <c r="Q145" i="1" s="1"/>
  <c r="S145" i="1" s="1"/>
  <c r="U145" i="1" s="1"/>
  <c r="AT145" i="1" s="1"/>
  <c r="AX145" i="1" s="1"/>
  <c r="P68" i="24"/>
  <c r="Q68" i="24" s="1"/>
  <c r="S68" i="24" s="1"/>
  <c r="U68" i="24" s="1"/>
  <c r="AQ68" i="24" s="1"/>
  <c r="AU68" i="24" s="1"/>
  <c r="P129" i="5"/>
  <c r="Q129" i="5" s="1"/>
  <c r="S129" i="5" s="1"/>
  <c r="U129" i="5" s="1"/>
  <c r="AT129" i="5" s="1"/>
  <c r="P52" i="18"/>
  <c r="Q52" i="18" s="1"/>
  <c r="S52" i="18" s="1"/>
  <c r="U52" i="18" s="1"/>
  <c r="AQ52" i="18" s="1"/>
  <c r="AU52" i="18" s="1"/>
  <c r="O53" i="18"/>
  <c r="P53" i="18" s="1"/>
  <c r="Q53" i="18" s="1"/>
  <c r="S53" i="18" s="1"/>
  <c r="U53" i="18" s="1"/>
  <c r="AQ53" i="18" s="1"/>
  <c r="AU53" i="18" s="1"/>
  <c r="AV53" i="18" s="1"/>
  <c r="P52" i="13"/>
  <c r="Q52" i="13" s="1"/>
  <c r="S52" i="13" s="1"/>
  <c r="U52" i="13" s="1"/>
  <c r="AQ52" i="13" s="1"/>
  <c r="AU52" i="13" s="1"/>
  <c r="O53" i="13"/>
  <c r="P53" i="13" s="1"/>
  <c r="Q53" i="13" s="1"/>
  <c r="S53" i="13" s="1"/>
  <c r="U53" i="13" s="1"/>
  <c r="AQ53" i="13" s="1"/>
  <c r="AU53" i="13" s="1"/>
  <c r="AV53" i="13" s="1"/>
  <c r="P34" i="7"/>
  <c r="Q34" i="7" s="1"/>
  <c r="S34" i="7" s="1"/>
  <c r="U34" i="7" s="1"/>
  <c r="AQ34" i="7" s="1"/>
  <c r="AU34" i="7" s="1"/>
  <c r="O130" i="14"/>
  <c r="O113" i="13"/>
  <c r="N83" i="5"/>
  <c r="O83" i="5" s="1"/>
  <c r="P115" i="25"/>
  <c r="Q115" i="25" s="1"/>
  <c r="S115" i="25" s="1"/>
  <c r="U115" i="25" s="1"/>
  <c r="AT115" i="25" s="1"/>
  <c r="AX115" i="25" s="1"/>
  <c r="O116" i="25"/>
  <c r="P116" i="25" s="1"/>
  <c r="Q116" i="25" s="1"/>
  <c r="S116" i="25" s="1"/>
  <c r="U116" i="25" s="1"/>
  <c r="AT116" i="25" s="1"/>
  <c r="AX116" i="25" s="1"/>
  <c r="AY116" i="25" s="1"/>
  <c r="O50" i="7"/>
  <c r="N146" i="33"/>
  <c r="O146" i="33" s="1"/>
  <c r="N146" i="19"/>
  <c r="O146" i="19" s="1"/>
  <c r="O69" i="31"/>
  <c r="P69" i="31" s="1"/>
  <c r="Q69" i="31" s="1"/>
  <c r="S69" i="31" s="1"/>
  <c r="U69" i="31" s="1"/>
  <c r="AQ69" i="31" s="1"/>
  <c r="AU69" i="31" s="1"/>
  <c r="AV69" i="31" s="1"/>
  <c r="AX129" i="33"/>
  <c r="BA129" i="33"/>
  <c r="O98" i="5"/>
  <c r="O69" i="16"/>
  <c r="P69" i="16" s="1"/>
  <c r="Q69" i="16" s="1"/>
  <c r="S69" i="16" s="1"/>
  <c r="U69" i="16" s="1"/>
  <c r="AQ69" i="16" s="1"/>
  <c r="AU69" i="16" s="1"/>
  <c r="AV69" i="16" s="1"/>
  <c r="AX128" i="5"/>
  <c r="BA128" i="5"/>
  <c r="N68" i="29"/>
  <c r="O68" i="29" s="1"/>
  <c r="P35" i="19"/>
  <c r="Q35" i="19" s="1"/>
  <c r="S35" i="19" s="1"/>
  <c r="U35" i="19" s="1"/>
  <c r="AQ35" i="19" s="1"/>
  <c r="AU35" i="19" s="1"/>
  <c r="AX129" i="14"/>
  <c r="BA129" i="14"/>
  <c r="P83" i="33"/>
  <c r="Q83" i="33" s="1"/>
  <c r="S83" i="33" s="1"/>
  <c r="U83" i="33" s="1"/>
  <c r="AQ83" i="33" s="1"/>
  <c r="AU83" i="33" s="1"/>
  <c r="O84" i="33"/>
  <c r="P84" i="33" s="1"/>
  <c r="Q84" i="33" s="1"/>
  <c r="S84" i="33" s="1"/>
  <c r="U84" i="33" s="1"/>
  <c r="AQ84" i="33" s="1"/>
  <c r="AU84" i="33" s="1"/>
  <c r="AV84" i="33" s="1"/>
  <c r="P144" i="29"/>
  <c r="Q144" i="29" s="1"/>
  <c r="S144" i="29" s="1"/>
  <c r="U144" i="29" s="1"/>
  <c r="AT144" i="29" s="1"/>
  <c r="AX144" i="29" s="1"/>
  <c r="O145" i="29"/>
  <c r="N146" i="14"/>
  <c r="O146" i="14" s="1"/>
  <c r="P145" i="14"/>
  <c r="Q145" i="14" s="1"/>
  <c r="S145" i="14" s="1"/>
  <c r="U145" i="14" s="1"/>
  <c r="AT145" i="14" s="1"/>
  <c r="AX145" i="14" s="1"/>
  <c r="P131" i="20"/>
  <c r="Q131" i="20" s="1"/>
  <c r="S131" i="20" s="1"/>
  <c r="U131" i="20" s="1"/>
  <c r="AT131" i="20" s="1"/>
  <c r="AX130" i="29"/>
  <c r="BA130" i="29"/>
  <c r="P82" i="28"/>
  <c r="Q82" i="28" s="1"/>
  <c r="S82" i="28" s="1"/>
  <c r="U82" i="28" s="1"/>
  <c r="AQ82" i="28" s="1"/>
  <c r="AU82" i="28" s="1"/>
  <c r="P80" i="18"/>
  <c r="Q80" i="18" s="1"/>
  <c r="S80" i="18" s="1"/>
  <c r="U80" i="18" s="1"/>
  <c r="AQ80" i="18" s="1"/>
  <c r="AU80" i="18" s="1"/>
  <c r="O81" i="18"/>
  <c r="P144" i="3"/>
  <c r="Q144" i="3" s="1"/>
  <c r="S144" i="3" s="1"/>
  <c r="U144" i="3" s="1"/>
  <c r="AT144" i="3" s="1"/>
  <c r="AX144" i="3" s="1"/>
  <c r="O145" i="3"/>
  <c r="AX129" i="11"/>
  <c r="BA129" i="11"/>
  <c r="O69" i="18"/>
  <c r="P69" i="18" s="1"/>
  <c r="Q69" i="18" s="1"/>
  <c r="S69" i="18" s="1"/>
  <c r="U69" i="18" s="1"/>
  <c r="AQ69" i="18" s="1"/>
  <c r="AU69" i="18" s="1"/>
  <c r="AV69" i="18" s="1"/>
  <c r="O145" i="28"/>
  <c r="P97" i="18"/>
  <c r="Q97" i="18" s="1"/>
  <c r="S97" i="18" s="1"/>
  <c r="U97" i="18" s="1"/>
  <c r="AJ97" i="18" s="1"/>
  <c r="AN97" i="18" s="1"/>
  <c r="O69" i="6"/>
  <c r="P69" i="6" s="1"/>
  <c r="Q69" i="6" s="1"/>
  <c r="S69" i="6" s="1"/>
  <c r="U69" i="6" s="1"/>
  <c r="AQ69" i="6" s="1"/>
  <c r="AU69" i="6" s="1"/>
  <c r="AV69" i="6" s="1"/>
  <c r="N146" i="8"/>
  <c r="P145" i="8"/>
  <c r="Q145" i="8" s="1"/>
  <c r="S145" i="8" s="1"/>
  <c r="U145" i="8" s="1"/>
  <c r="AT145" i="8" s="1"/>
  <c r="AX145" i="8" s="1"/>
  <c r="O146" i="8"/>
  <c r="O131" i="30"/>
  <c r="P66" i="28"/>
  <c r="Q66" i="28" s="1"/>
  <c r="S66" i="28" s="1"/>
  <c r="U66" i="28" s="1"/>
  <c r="AQ66" i="28" s="1"/>
  <c r="AU66" i="28" s="1"/>
  <c r="O67" i="28"/>
  <c r="N52" i="20"/>
  <c r="O52" i="20" s="1"/>
  <c r="O52" i="9"/>
  <c r="N146" i="6"/>
  <c r="O146" i="6" s="1"/>
  <c r="O67" i="27"/>
  <c r="P97" i="21"/>
  <c r="Q97" i="21" s="1"/>
  <c r="S97" i="21" s="1"/>
  <c r="U97" i="21" s="1"/>
  <c r="AJ97" i="21" s="1"/>
  <c r="AN97" i="21" s="1"/>
  <c r="O98" i="21"/>
  <c r="N131" i="29"/>
  <c r="O131" i="29" s="1"/>
  <c r="O131" i="2"/>
  <c r="O37" i="30"/>
  <c r="P37" i="30" s="1"/>
  <c r="Q37" i="30" s="1"/>
  <c r="S37" i="30" s="1"/>
  <c r="U37" i="30" s="1"/>
  <c r="AQ37" i="30" s="1"/>
  <c r="AU37" i="30" s="1"/>
  <c r="AV37" i="30" s="1"/>
  <c r="P145" i="15"/>
  <c r="Q145" i="15" s="1"/>
  <c r="S145" i="15" s="1"/>
  <c r="U145" i="15" s="1"/>
  <c r="AT145" i="15" s="1"/>
  <c r="AX145" i="15" s="1"/>
  <c r="N36" i="11"/>
  <c r="O36" i="11" s="1"/>
  <c r="O145" i="22"/>
  <c r="P83" i="27"/>
  <c r="Q83" i="27" s="1"/>
  <c r="S83" i="27" s="1"/>
  <c r="U83" i="27" s="1"/>
  <c r="AQ83" i="27" s="1"/>
  <c r="AU83" i="27" s="1"/>
  <c r="O84" i="27"/>
  <c r="P84" i="27" s="1"/>
  <c r="Q84" i="27" s="1"/>
  <c r="S84" i="27" s="1"/>
  <c r="U84" i="27" s="1"/>
  <c r="AQ84" i="27" s="1"/>
  <c r="AU84" i="27" s="1"/>
  <c r="AV84" i="27" s="1"/>
  <c r="AX130" i="10"/>
  <c r="BA130" i="10"/>
  <c r="BA130" i="30"/>
  <c r="AX130" i="30"/>
  <c r="P81" i="2"/>
  <c r="Q81" i="2" s="1"/>
  <c r="S81" i="2" s="1"/>
  <c r="U81" i="2" s="1"/>
  <c r="AQ81" i="2" s="1"/>
  <c r="AU81" i="2" s="1"/>
  <c r="P52" i="30"/>
  <c r="Q52" i="30" s="1"/>
  <c r="S52" i="30" s="1"/>
  <c r="U52" i="30" s="1"/>
  <c r="AQ52" i="30" s="1"/>
  <c r="AU52" i="30" s="1"/>
  <c r="O53" i="30"/>
  <c r="P53" i="30" s="1"/>
  <c r="Q53" i="30" s="1"/>
  <c r="S53" i="30" s="1"/>
  <c r="U53" i="30" s="1"/>
  <c r="AQ53" i="30" s="1"/>
  <c r="AU53" i="30" s="1"/>
  <c r="AV53" i="30" s="1"/>
  <c r="N83" i="8"/>
  <c r="P82" i="8"/>
  <c r="Q82" i="8" s="1"/>
  <c r="S82" i="8" s="1"/>
  <c r="U82" i="8" s="1"/>
  <c r="AQ82" i="8" s="1"/>
  <c r="AU82" i="8" s="1"/>
  <c r="O83" i="8"/>
  <c r="P97" i="24"/>
  <c r="Q97" i="24" s="1"/>
  <c r="S97" i="24" s="1"/>
  <c r="U97" i="24" s="1"/>
  <c r="AJ97" i="24" s="1"/>
  <c r="AN97" i="24" s="1"/>
  <c r="O98" i="24"/>
  <c r="P130" i="4"/>
  <c r="Q130" i="4" s="1"/>
  <c r="S130" i="4" s="1"/>
  <c r="U130" i="4" s="1"/>
  <c r="AT130" i="4" s="1"/>
  <c r="N131" i="4"/>
  <c r="O131" i="4"/>
  <c r="BA130" i="2"/>
  <c r="AX130" i="2"/>
  <c r="P81" i="25"/>
  <c r="Q81" i="25" s="1"/>
  <c r="S81" i="25" s="1"/>
  <c r="U81" i="25" s="1"/>
  <c r="AQ81" i="25" s="1"/>
  <c r="AU81" i="25" s="1"/>
  <c r="BA130" i="25"/>
  <c r="AX130" i="25"/>
  <c r="P82" i="4"/>
  <c r="Q82" i="4" s="1"/>
  <c r="S82" i="4" s="1"/>
  <c r="U82" i="4" s="1"/>
  <c r="AQ82" i="4" s="1"/>
  <c r="AU82" i="4" s="1"/>
  <c r="P67" i="22"/>
  <c r="Q67" i="22" s="1"/>
  <c r="S67" i="22" s="1"/>
  <c r="U67" i="22" s="1"/>
  <c r="AQ67" i="22" s="1"/>
  <c r="AU67" i="22" s="1"/>
  <c r="N83" i="23"/>
  <c r="O83" i="23" s="1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P50" i="33"/>
  <c r="Q50" i="33" s="1"/>
  <c r="S50" i="33" s="1"/>
  <c r="U50" i="33" s="1"/>
  <c r="AQ50" i="33" s="1"/>
  <c r="AU50" i="33" s="1"/>
  <c r="O51" i="33"/>
  <c r="N131" i="10"/>
  <c r="O131" i="10" s="1"/>
  <c r="N131" i="30"/>
  <c r="P115" i="28"/>
  <c r="Q115" i="28" s="1"/>
  <c r="S115" i="28" s="1"/>
  <c r="U115" i="28" s="1"/>
  <c r="AT115" i="28" s="1"/>
  <c r="AX115" i="28" s="1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N99" i="17"/>
  <c r="O99" i="17" s="1"/>
  <c r="BA129" i="4"/>
  <c r="AX129" i="4"/>
  <c r="N131" i="2"/>
  <c r="N131" i="18"/>
  <c r="P130" i="18"/>
  <c r="Q130" i="18" s="1"/>
  <c r="S130" i="18" s="1"/>
  <c r="U130" i="18" s="1"/>
  <c r="AT130" i="18" s="1"/>
  <c r="O131" i="18"/>
  <c r="P68" i="30"/>
  <c r="Q68" i="30" s="1"/>
  <c r="S68" i="30" s="1"/>
  <c r="U68" i="30" s="1"/>
  <c r="AQ68" i="30" s="1"/>
  <c r="AU68" i="30" s="1"/>
  <c r="AX130" i="19"/>
  <c r="BA130" i="19"/>
  <c r="P83" i="14"/>
  <c r="Q83" i="14" s="1"/>
  <c r="S83" i="14" s="1"/>
  <c r="U83" i="14" s="1"/>
  <c r="AQ83" i="14" s="1"/>
  <c r="AU83" i="14" s="1"/>
  <c r="P35" i="3"/>
  <c r="Q35" i="3" s="1"/>
  <c r="S35" i="3" s="1"/>
  <c r="U35" i="3" s="1"/>
  <c r="AQ35" i="3" s="1"/>
  <c r="AU35" i="3" s="1"/>
  <c r="O66" i="8"/>
  <c r="N131" i="28"/>
  <c r="O131" i="28" s="1"/>
  <c r="P130" i="28"/>
  <c r="Q130" i="28" s="1"/>
  <c r="S130" i="28" s="1"/>
  <c r="U130" i="28" s="1"/>
  <c r="AT130" i="28" s="1"/>
  <c r="P34" i="5"/>
  <c r="Q34" i="5" s="1"/>
  <c r="S34" i="5" s="1"/>
  <c r="U34" i="5" s="1"/>
  <c r="AQ34" i="5" s="1"/>
  <c r="AU34" i="5" s="1"/>
  <c r="O35" i="5"/>
  <c r="N68" i="10"/>
  <c r="O68" i="10" s="1"/>
  <c r="O145" i="4"/>
  <c r="P67" i="11"/>
  <c r="Q67" i="11" s="1"/>
  <c r="S67" i="11" s="1"/>
  <c r="U67" i="11" s="1"/>
  <c r="AQ67" i="11" s="1"/>
  <c r="AU67" i="11" s="1"/>
  <c r="O69" i="26"/>
  <c r="P69" i="26" s="1"/>
  <c r="Q69" i="26" s="1"/>
  <c r="S69" i="26" s="1"/>
  <c r="U69" i="26" s="1"/>
  <c r="AQ69" i="26" s="1"/>
  <c r="AU69" i="26" s="1"/>
  <c r="AV69" i="26" s="1"/>
  <c r="O147" i="9"/>
  <c r="P147" i="9" s="1"/>
  <c r="Q147" i="9" s="1"/>
  <c r="S147" i="9" s="1"/>
  <c r="U147" i="9" s="1"/>
  <c r="AT147" i="9" s="1"/>
  <c r="AX147" i="9" s="1"/>
  <c r="AY147" i="9" s="1"/>
  <c r="O37" i="17"/>
  <c r="P37" i="17" s="1"/>
  <c r="Q37" i="17" s="1"/>
  <c r="S37" i="17" s="1"/>
  <c r="U37" i="17" s="1"/>
  <c r="AQ37" i="17" s="1"/>
  <c r="AU37" i="17" s="1"/>
  <c r="AV37" i="17" s="1"/>
  <c r="O147" i="12"/>
  <c r="P147" i="12" s="1"/>
  <c r="Q147" i="12" s="1"/>
  <c r="S147" i="12" s="1"/>
  <c r="U147" i="12" s="1"/>
  <c r="AT147" i="12" s="1"/>
  <c r="AX147" i="12" s="1"/>
  <c r="AY147" i="12" s="1"/>
  <c r="P52" i="24"/>
  <c r="Q52" i="24" s="1"/>
  <c r="S52" i="24" s="1"/>
  <c r="U52" i="24" s="1"/>
  <c r="AQ52" i="24" s="1"/>
  <c r="AU52" i="24" s="1"/>
  <c r="O53" i="24"/>
  <c r="P53" i="24" s="1"/>
  <c r="Q53" i="24" s="1"/>
  <c r="S53" i="24" s="1"/>
  <c r="U53" i="24" s="1"/>
  <c r="AQ53" i="24" s="1"/>
  <c r="AU53" i="24" s="1"/>
  <c r="AV53" i="24" s="1"/>
  <c r="P113" i="18"/>
  <c r="Q113" i="18" s="1"/>
  <c r="S113" i="18" s="1"/>
  <c r="U113" i="18" s="1"/>
  <c r="AT113" i="18" s="1"/>
  <c r="AX113" i="18" s="1"/>
  <c r="O114" i="18"/>
  <c r="P112" i="20"/>
  <c r="Q112" i="20" s="1"/>
  <c r="S112" i="20" s="1"/>
  <c r="U112" i="20" s="1"/>
  <c r="AT112" i="20" s="1"/>
  <c r="AX112" i="20" s="1"/>
  <c r="N131" i="19"/>
  <c r="O131" i="19" s="1"/>
  <c r="P131" i="8"/>
  <c r="Q131" i="8" s="1"/>
  <c r="S131" i="8" s="1"/>
  <c r="U131" i="8" s="1"/>
  <c r="AT131" i="8" s="1"/>
  <c r="P129" i="3"/>
  <c r="Q129" i="3" s="1"/>
  <c r="S129" i="3" s="1"/>
  <c r="U129" i="3" s="1"/>
  <c r="AT129" i="3" s="1"/>
  <c r="AX130" i="23"/>
  <c r="BA130" i="23"/>
  <c r="O83" i="12"/>
  <c r="BA130" i="8"/>
  <c r="AX130" i="8"/>
  <c r="O114" i="10"/>
  <c r="N52" i="19"/>
  <c r="O52" i="19" s="1"/>
  <c r="O53" i="12"/>
  <c r="P53" i="12" s="1"/>
  <c r="Q53" i="12" s="1"/>
  <c r="S53" i="12" s="1"/>
  <c r="U53" i="12" s="1"/>
  <c r="AQ53" i="12" s="1"/>
  <c r="AU53" i="12" s="1"/>
  <c r="AV53" i="12" s="1"/>
  <c r="P144" i="23"/>
  <c r="Q144" i="23" s="1"/>
  <c r="S144" i="23" s="1"/>
  <c r="U144" i="23" s="1"/>
  <c r="AT144" i="23" s="1"/>
  <c r="AX144" i="23" s="1"/>
  <c r="O145" i="23"/>
  <c r="O146" i="17"/>
  <c r="O115" i="1"/>
  <c r="P35" i="8"/>
  <c r="Q35" i="8" s="1"/>
  <c r="S35" i="8" s="1"/>
  <c r="U35" i="8" s="1"/>
  <c r="AQ35" i="8" s="1"/>
  <c r="AU35" i="8" s="1"/>
  <c r="O99" i="9"/>
  <c r="O52" i="1"/>
  <c r="O99" i="30"/>
  <c r="N36" i="28"/>
  <c r="O36" i="28" s="1"/>
  <c r="N131" i="27"/>
  <c r="O131" i="27" s="1"/>
  <c r="P34" i="12"/>
  <c r="Q34" i="12" s="1"/>
  <c r="S34" i="12" s="1"/>
  <c r="U34" i="12" s="1"/>
  <c r="AQ34" i="12" s="1"/>
  <c r="AU34" i="12" s="1"/>
  <c r="O144" i="27"/>
  <c r="N83" i="11"/>
  <c r="O83" i="11" s="1"/>
  <c r="P131" i="34" l="1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BA130" i="34"/>
  <c r="AX130" i="34"/>
  <c r="P83" i="23"/>
  <c r="Q83" i="23" s="1"/>
  <c r="S83" i="23" s="1"/>
  <c r="U83" i="23" s="1"/>
  <c r="AQ83" i="23" s="1"/>
  <c r="AU83" i="23" s="1"/>
  <c r="O84" i="23"/>
  <c r="P84" i="23" s="1"/>
  <c r="Q84" i="23" s="1"/>
  <c r="S84" i="23" s="1"/>
  <c r="U84" i="23" s="1"/>
  <c r="AQ84" i="23" s="1"/>
  <c r="AU84" i="23" s="1"/>
  <c r="AV84" i="23" s="1"/>
  <c r="P83" i="11"/>
  <c r="Q83" i="11" s="1"/>
  <c r="S83" i="11" s="1"/>
  <c r="U83" i="11" s="1"/>
  <c r="AQ83" i="11" s="1"/>
  <c r="AU83" i="11" s="1"/>
  <c r="O84" i="11"/>
  <c r="P84" i="11" s="1"/>
  <c r="Q84" i="11" s="1"/>
  <c r="S84" i="11" s="1"/>
  <c r="U84" i="11" s="1"/>
  <c r="AQ84" i="11" s="1"/>
  <c r="AU84" i="11" s="1"/>
  <c r="AV84" i="11" s="1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P68" i="29"/>
  <c r="Q68" i="29" s="1"/>
  <c r="S68" i="29" s="1"/>
  <c r="U68" i="29" s="1"/>
  <c r="AQ68" i="29" s="1"/>
  <c r="AU68" i="29" s="1"/>
  <c r="O69" i="29"/>
  <c r="P69" i="29" s="1"/>
  <c r="Q69" i="29" s="1"/>
  <c r="S69" i="29" s="1"/>
  <c r="U69" i="29" s="1"/>
  <c r="AQ69" i="29" s="1"/>
  <c r="AU69" i="29" s="1"/>
  <c r="AV69" i="29" s="1"/>
  <c r="P146" i="5"/>
  <c r="Q146" i="5" s="1"/>
  <c r="S146" i="5" s="1"/>
  <c r="U146" i="5" s="1"/>
  <c r="AT146" i="5" s="1"/>
  <c r="AX146" i="5" s="1"/>
  <c r="O147" i="5"/>
  <c r="P147" i="5" s="1"/>
  <c r="Q147" i="5" s="1"/>
  <c r="S147" i="5" s="1"/>
  <c r="U147" i="5" s="1"/>
  <c r="AT147" i="5" s="1"/>
  <c r="AX147" i="5" s="1"/>
  <c r="AY147" i="5" s="1"/>
  <c r="P99" i="3"/>
  <c r="Q99" i="3" s="1"/>
  <c r="S99" i="3" s="1"/>
  <c r="U99" i="3" s="1"/>
  <c r="AJ99" i="3" s="1"/>
  <c r="AN99" i="3" s="1"/>
  <c r="O100" i="3"/>
  <c r="P100" i="3" s="1"/>
  <c r="Q100" i="3" s="1"/>
  <c r="S100" i="3" s="1"/>
  <c r="U100" i="3" s="1"/>
  <c r="AJ100" i="3" s="1"/>
  <c r="AN100" i="3" s="1"/>
  <c r="AO100" i="3" s="1"/>
  <c r="P36" i="4"/>
  <c r="Q36" i="4" s="1"/>
  <c r="S36" i="4" s="1"/>
  <c r="U36" i="4" s="1"/>
  <c r="AQ36" i="4" s="1"/>
  <c r="AU36" i="4" s="1"/>
  <c r="O37" i="4"/>
  <c r="P37" i="4" s="1"/>
  <c r="Q37" i="4" s="1"/>
  <c r="S37" i="4" s="1"/>
  <c r="U37" i="4" s="1"/>
  <c r="AQ37" i="4" s="1"/>
  <c r="AU37" i="4" s="1"/>
  <c r="AV37" i="4" s="1"/>
  <c r="P36" i="26"/>
  <c r="Q36" i="26" s="1"/>
  <c r="S36" i="26" s="1"/>
  <c r="U36" i="26" s="1"/>
  <c r="AQ36" i="26" s="1"/>
  <c r="AU36" i="26" s="1"/>
  <c r="P99" i="6"/>
  <c r="Q99" i="6" s="1"/>
  <c r="S99" i="6" s="1"/>
  <c r="U99" i="6" s="1"/>
  <c r="AJ99" i="6" s="1"/>
  <c r="AN99" i="6" s="1"/>
  <c r="O100" i="6"/>
  <c r="P100" i="6" s="1"/>
  <c r="Q100" i="6" s="1"/>
  <c r="S100" i="6" s="1"/>
  <c r="U100" i="6" s="1"/>
  <c r="AJ100" i="6" s="1"/>
  <c r="AN100" i="6" s="1"/>
  <c r="AO100" i="6" s="1"/>
  <c r="P131" i="27"/>
  <c r="Q131" i="27" s="1"/>
  <c r="S131" i="27" s="1"/>
  <c r="U131" i="27" s="1"/>
  <c r="AT131" i="27" s="1"/>
  <c r="O132" i="27"/>
  <c r="P132" i="27" s="1"/>
  <c r="Q132" i="27" s="1"/>
  <c r="S132" i="27" s="1"/>
  <c r="U132" i="27" s="1"/>
  <c r="AT132" i="27" s="1"/>
  <c r="P99" i="17"/>
  <c r="Q99" i="17" s="1"/>
  <c r="S99" i="17" s="1"/>
  <c r="U99" i="17" s="1"/>
  <c r="AJ99" i="17" s="1"/>
  <c r="AN99" i="17" s="1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P36" i="28"/>
  <c r="Q36" i="28" s="1"/>
  <c r="S36" i="28" s="1"/>
  <c r="U36" i="28" s="1"/>
  <c r="AQ36" i="28" s="1"/>
  <c r="AU36" i="28" s="1"/>
  <c r="O37" i="28"/>
  <c r="P37" i="28" s="1"/>
  <c r="Q37" i="28" s="1"/>
  <c r="S37" i="28" s="1"/>
  <c r="U37" i="28" s="1"/>
  <c r="AQ37" i="28" s="1"/>
  <c r="AU37" i="28" s="1"/>
  <c r="AV37" i="28" s="1"/>
  <c r="P52" i="26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P52" i="5"/>
  <c r="Q52" i="5" s="1"/>
  <c r="S52" i="5" s="1"/>
  <c r="U52" i="5" s="1"/>
  <c r="AQ52" i="5" s="1"/>
  <c r="AU52" i="5" s="1"/>
  <c r="O53" i="5"/>
  <c r="P53" i="5" s="1"/>
  <c r="Q53" i="5" s="1"/>
  <c r="S53" i="5" s="1"/>
  <c r="U53" i="5" s="1"/>
  <c r="AQ53" i="5" s="1"/>
  <c r="AU53" i="5" s="1"/>
  <c r="AV53" i="5" s="1"/>
  <c r="P131" i="19"/>
  <c r="Q131" i="19" s="1"/>
  <c r="S131" i="19" s="1"/>
  <c r="U131" i="19" s="1"/>
  <c r="AT131" i="19" s="1"/>
  <c r="O132" i="19"/>
  <c r="P132" i="19" s="1"/>
  <c r="Q132" i="19" s="1"/>
  <c r="S132" i="19" s="1"/>
  <c r="U132" i="19" s="1"/>
  <c r="AT132" i="19" s="1"/>
  <c r="P36" i="11"/>
  <c r="Q36" i="11" s="1"/>
  <c r="S36" i="11" s="1"/>
  <c r="U36" i="11" s="1"/>
  <c r="AQ36" i="11" s="1"/>
  <c r="AU36" i="11" s="1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P146" i="19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P146" i="33"/>
  <c r="Q146" i="33" s="1"/>
  <c r="S146" i="33" s="1"/>
  <c r="U146" i="33" s="1"/>
  <c r="AT146" i="33" s="1"/>
  <c r="AX146" i="33" s="1"/>
  <c r="O147" i="33"/>
  <c r="P147" i="33" s="1"/>
  <c r="Q147" i="33" s="1"/>
  <c r="S147" i="33" s="1"/>
  <c r="U147" i="33" s="1"/>
  <c r="AT147" i="33" s="1"/>
  <c r="AX147" i="33" s="1"/>
  <c r="AY147" i="33" s="1"/>
  <c r="P68" i="23"/>
  <c r="Q68" i="23" s="1"/>
  <c r="S68" i="23" s="1"/>
  <c r="U68" i="23" s="1"/>
  <c r="AQ68" i="23" s="1"/>
  <c r="AU68" i="23" s="1"/>
  <c r="O69" i="23"/>
  <c r="P69" i="23" s="1"/>
  <c r="Q69" i="23" s="1"/>
  <c r="S69" i="23" s="1"/>
  <c r="U69" i="23" s="1"/>
  <c r="AQ69" i="23" s="1"/>
  <c r="AU69" i="23" s="1"/>
  <c r="AV69" i="23" s="1"/>
  <c r="P83" i="31"/>
  <c r="Q83" i="31" s="1"/>
  <c r="S83" i="31" s="1"/>
  <c r="U83" i="31" s="1"/>
  <c r="AQ83" i="31" s="1"/>
  <c r="AU83" i="31" s="1"/>
  <c r="O84" i="31"/>
  <c r="P84" i="31" s="1"/>
  <c r="Q84" i="31" s="1"/>
  <c r="S84" i="31" s="1"/>
  <c r="U84" i="31" s="1"/>
  <c r="AQ84" i="31" s="1"/>
  <c r="AU84" i="31" s="1"/>
  <c r="AV84" i="31" s="1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P36" i="23"/>
  <c r="Q36" i="23" s="1"/>
  <c r="S36" i="23" s="1"/>
  <c r="U36" i="23" s="1"/>
  <c r="AQ36" i="23" s="1"/>
  <c r="AU36" i="23" s="1"/>
  <c r="O37" i="23"/>
  <c r="P37" i="23" s="1"/>
  <c r="Q37" i="23" s="1"/>
  <c r="S37" i="23" s="1"/>
  <c r="U37" i="23" s="1"/>
  <c r="AQ37" i="23" s="1"/>
  <c r="AU37" i="23" s="1"/>
  <c r="AV37" i="23" s="1"/>
  <c r="P131" i="29"/>
  <c r="Q131" i="29" s="1"/>
  <c r="S131" i="29" s="1"/>
  <c r="U131" i="29" s="1"/>
  <c r="AT131" i="29" s="1"/>
  <c r="P131" i="28"/>
  <c r="Q131" i="28" s="1"/>
  <c r="S131" i="28" s="1"/>
  <c r="U131" i="28" s="1"/>
  <c r="AT131" i="28" s="1"/>
  <c r="O132" i="28"/>
  <c r="P132" i="28" s="1"/>
  <c r="Q132" i="28" s="1"/>
  <c r="S132" i="28" s="1"/>
  <c r="U132" i="28" s="1"/>
  <c r="AT132" i="28" s="1"/>
  <c r="P68" i="5"/>
  <c r="Q68" i="5" s="1"/>
  <c r="S68" i="5" s="1"/>
  <c r="U68" i="5" s="1"/>
  <c r="AQ68" i="5" s="1"/>
  <c r="AU68" i="5" s="1"/>
  <c r="P146" i="8"/>
  <c r="Q146" i="8" s="1"/>
  <c r="S146" i="8" s="1"/>
  <c r="U146" i="8" s="1"/>
  <c r="AT146" i="8" s="1"/>
  <c r="AX146" i="8" s="1"/>
  <c r="N68" i="21"/>
  <c r="P67" i="21"/>
  <c r="Q67" i="21" s="1"/>
  <c r="S67" i="21" s="1"/>
  <c r="U67" i="21" s="1"/>
  <c r="AQ67" i="21" s="1"/>
  <c r="AU67" i="21" s="1"/>
  <c r="O68" i="21"/>
  <c r="AX132" i="23"/>
  <c r="BA132" i="23"/>
  <c r="BB132" i="23" s="1"/>
  <c r="P66" i="8"/>
  <c r="Q66" i="8" s="1"/>
  <c r="S66" i="8" s="1"/>
  <c r="U66" i="8" s="1"/>
  <c r="AQ66" i="8" s="1"/>
  <c r="AU66" i="8" s="1"/>
  <c r="N146" i="15"/>
  <c r="P50" i="7"/>
  <c r="Q50" i="7" s="1"/>
  <c r="S50" i="7" s="1"/>
  <c r="U50" i="7" s="1"/>
  <c r="AQ50" i="7" s="1"/>
  <c r="AU50" i="7" s="1"/>
  <c r="N115" i="8"/>
  <c r="O132" i="13"/>
  <c r="P132" i="13" s="1"/>
  <c r="Q132" i="13" s="1"/>
  <c r="S132" i="13" s="1"/>
  <c r="U132" i="13" s="1"/>
  <c r="AT132" i="13" s="1"/>
  <c r="O82" i="24"/>
  <c r="O100" i="15"/>
  <c r="P100" i="15" s="1"/>
  <c r="Q100" i="15" s="1"/>
  <c r="S100" i="15" s="1"/>
  <c r="U100" i="15" s="1"/>
  <c r="AJ100" i="15" s="1"/>
  <c r="AN100" i="15" s="1"/>
  <c r="AO100" i="15" s="1"/>
  <c r="BA131" i="23"/>
  <c r="AX131" i="23"/>
  <c r="P131" i="2"/>
  <c r="Q131" i="2" s="1"/>
  <c r="S131" i="2" s="1"/>
  <c r="U131" i="2" s="1"/>
  <c r="AT131" i="2" s="1"/>
  <c r="N146" i="1"/>
  <c r="O146" i="1" s="1"/>
  <c r="P82" i="22"/>
  <c r="Q82" i="22" s="1"/>
  <c r="S82" i="22" s="1"/>
  <c r="U82" i="22" s="1"/>
  <c r="AQ82" i="22" s="1"/>
  <c r="AU82" i="22" s="1"/>
  <c r="N36" i="21"/>
  <c r="O36" i="21" s="1"/>
  <c r="P35" i="21"/>
  <c r="Q35" i="21" s="1"/>
  <c r="S35" i="21" s="1"/>
  <c r="U35" i="21" s="1"/>
  <c r="AQ35" i="21" s="1"/>
  <c r="AU35" i="21" s="1"/>
  <c r="P145" i="24"/>
  <c r="Q145" i="24" s="1"/>
  <c r="S145" i="24" s="1"/>
  <c r="U145" i="24" s="1"/>
  <c r="AT145" i="24" s="1"/>
  <c r="AX145" i="24" s="1"/>
  <c r="P130" i="16"/>
  <c r="Q130" i="16" s="1"/>
  <c r="S130" i="16" s="1"/>
  <c r="U130" i="16" s="1"/>
  <c r="AT130" i="16" s="1"/>
  <c r="P83" i="12"/>
  <c r="Q83" i="12" s="1"/>
  <c r="S83" i="12" s="1"/>
  <c r="U83" i="12" s="1"/>
  <c r="AQ83" i="12" s="1"/>
  <c r="AU83" i="12" s="1"/>
  <c r="O84" i="12"/>
  <c r="P84" i="12" s="1"/>
  <c r="Q84" i="12" s="1"/>
  <c r="S84" i="12" s="1"/>
  <c r="U84" i="12" s="1"/>
  <c r="AQ84" i="12" s="1"/>
  <c r="AU84" i="12" s="1"/>
  <c r="AV84" i="12" s="1"/>
  <c r="P52" i="1"/>
  <c r="Q52" i="1" s="1"/>
  <c r="S52" i="1" s="1"/>
  <c r="U52" i="1" s="1"/>
  <c r="AQ52" i="1" s="1"/>
  <c r="AU52" i="1" s="1"/>
  <c r="O53" i="1"/>
  <c r="P53" i="1" s="1"/>
  <c r="Q53" i="1" s="1"/>
  <c r="S53" i="1" s="1"/>
  <c r="U53" i="1" s="1"/>
  <c r="AQ53" i="1" s="1"/>
  <c r="AU53" i="1" s="1"/>
  <c r="AV53" i="1" s="1"/>
  <c r="N36" i="3"/>
  <c r="O36" i="3" s="1"/>
  <c r="O98" i="18"/>
  <c r="N83" i="28"/>
  <c r="O83" i="28" s="1"/>
  <c r="N36" i="19"/>
  <c r="O36" i="19" s="1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P66" i="2"/>
  <c r="Q66" i="2" s="1"/>
  <c r="S66" i="2" s="1"/>
  <c r="U66" i="2" s="1"/>
  <c r="AQ66" i="2" s="1"/>
  <c r="AU66" i="2" s="1"/>
  <c r="O67" i="2"/>
  <c r="P114" i="15"/>
  <c r="Q114" i="15" s="1"/>
  <c r="S114" i="15" s="1"/>
  <c r="U114" i="15" s="1"/>
  <c r="AT114" i="15" s="1"/>
  <c r="AX114" i="15" s="1"/>
  <c r="N115" i="24"/>
  <c r="O115" i="24" s="1"/>
  <c r="O99" i="11"/>
  <c r="P81" i="30"/>
  <c r="Q81" i="30" s="1"/>
  <c r="S81" i="30" s="1"/>
  <c r="U81" i="30" s="1"/>
  <c r="AQ81" i="30" s="1"/>
  <c r="AU81" i="30" s="1"/>
  <c r="N52" i="10"/>
  <c r="O52" i="10" s="1"/>
  <c r="P81" i="18"/>
  <c r="Q81" i="18" s="1"/>
  <c r="S81" i="18" s="1"/>
  <c r="U81" i="18" s="1"/>
  <c r="AQ81" i="18" s="1"/>
  <c r="AU81" i="18" s="1"/>
  <c r="N83" i="4"/>
  <c r="O83" i="4" s="1"/>
  <c r="P99" i="9"/>
  <c r="Q99" i="9" s="1"/>
  <c r="S99" i="9" s="1"/>
  <c r="U99" i="9" s="1"/>
  <c r="AJ99" i="9" s="1"/>
  <c r="AN99" i="9" s="1"/>
  <c r="O130" i="3"/>
  <c r="O84" i="14"/>
  <c r="P84" i="14" s="1"/>
  <c r="Q84" i="14" s="1"/>
  <c r="S84" i="14" s="1"/>
  <c r="U84" i="14" s="1"/>
  <c r="AQ84" i="14" s="1"/>
  <c r="AU84" i="14" s="1"/>
  <c r="AV84" i="14" s="1"/>
  <c r="O116" i="28"/>
  <c r="P116" i="28" s="1"/>
  <c r="Q116" i="28" s="1"/>
  <c r="S116" i="28" s="1"/>
  <c r="U116" i="28" s="1"/>
  <c r="AT116" i="28" s="1"/>
  <c r="AX116" i="28" s="1"/>
  <c r="AY116" i="28" s="1"/>
  <c r="O82" i="2"/>
  <c r="P113" i="13"/>
  <c r="Q113" i="13" s="1"/>
  <c r="S113" i="13" s="1"/>
  <c r="U113" i="13" s="1"/>
  <c r="AT113" i="13" s="1"/>
  <c r="AX113" i="13" s="1"/>
  <c r="O114" i="13"/>
  <c r="O67" i="4"/>
  <c r="O146" i="30"/>
  <c r="P67" i="17"/>
  <c r="Q67" i="17" s="1"/>
  <c r="S67" i="17" s="1"/>
  <c r="U67" i="17" s="1"/>
  <c r="AQ67" i="17" s="1"/>
  <c r="AU67" i="17" s="1"/>
  <c r="N99" i="11"/>
  <c r="BA129" i="3"/>
  <c r="AX129" i="3"/>
  <c r="P98" i="21"/>
  <c r="Q98" i="21" s="1"/>
  <c r="S98" i="21" s="1"/>
  <c r="U98" i="21" s="1"/>
  <c r="AJ98" i="21" s="1"/>
  <c r="AN98" i="21" s="1"/>
  <c r="N146" i="28"/>
  <c r="O146" i="28" s="1"/>
  <c r="P145" i="28"/>
  <c r="Q145" i="28" s="1"/>
  <c r="S145" i="28" s="1"/>
  <c r="U145" i="28" s="1"/>
  <c r="AT145" i="28" s="1"/>
  <c r="AX145" i="28" s="1"/>
  <c r="P130" i="14"/>
  <c r="Q130" i="14" s="1"/>
  <c r="S130" i="14" s="1"/>
  <c r="U130" i="14" s="1"/>
  <c r="AT130" i="14" s="1"/>
  <c r="P52" i="4"/>
  <c r="Q52" i="4" s="1"/>
  <c r="S52" i="4" s="1"/>
  <c r="U52" i="4" s="1"/>
  <c r="AQ52" i="4" s="1"/>
  <c r="AU52" i="4" s="1"/>
  <c r="N131" i="21"/>
  <c r="O131" i="21" s="1"/>
  <c r="P130" i="21"/>
  <c r="Q130" i="21" s="1"/>
  <c r="S130" i="21" s="1"/>
  <c r="U130" i="21" s="1"/>
  <c r="AT130" i="21" s="1"/>
  <c r="N36" i="8"/>
  <c r="O36" i="8" s="1"/>
  <c r="O132" i="8"/>
  <c r="P132" i="8" s="1"/>
  <c r="Q132" i="8" s="1"/>
  <c r="S132" i="8" s="1"/>
  <c r="U132" i="8" s="1"/>
  <c r="AT132" i="8" s="1"/>
  <c r="N68" i="11"/>
  <c r="O68" i="11" s="1"/>
  <c r="O82" i="25"/>
  <c r="O132" i="20"/>
  <c r="P132" i="20" s="1"/>
  <c r="Q132" i="20" s="1"/>
  <c r="S132" i="20" s="1"/>
  <c r="U132" i="20" s="1"/>
  <c r="AT132" i="20" s="1"/>
  <c r="O35" i="7"/>
  <c r="O131" i="33"/>
  <c r="N68" i="33"/>
  <c r="O68" i="33" s="1"/>
  <c r="P67" i="33"/>
  <c r="Q67" i="33" s="1"/>
  <c r="S67" i="33" s="1"/>
  <c r="U67" i="33" s="1"/>
  <c r="AQ67" i="33" s="1"/>
  <c r="AU67" i="33" s="1"/>
  <c r="O36" i="20"/>
  <c r="N146" i="30"/>
  <c r="P83" i="8"/>
  <c r="Q83" i="8" s="1"/>
  <c r="S83" i="8" s="1"/>
  <c r="U83" i="8" s="1"/>
  <c r="AQ83" i="8" s="1"/>
  <c r="AU83" i="8" s="1"/>
  <c r="P67" i="27"/>
  <c r="Q67" i="27" s="1"/>
  <c r="S67" i="27" s="1"/>
  <c r="U67" i="27" s="1"/>
  <c r="AQ67" i="27" s="1"/>
  <c r="AU67" i="27" s="1"/>
  <c r="P131" i="25"/>
  <c r="Q131" i="25" s="1"/>
  <c r="S131" i="25" s="1"/>
  <c r="U131" i="25" s="1"/>
  <c r="AT131" i="25" s="1"/>
  <c r="O132" i="25"/>
  <c r="P132" i="25" s="1"/>
  <c r="Q132" i="25" s="1"/>
  <c r="S132" i="25" s="1"/>
  <c r="U132" i="25" s="1"/>
  <c r="AT132" i="25" s="1"/>
  <c r="P51" i="28"/>
  <c r="Q51" i="28" s="1"/>
  <c r="S51" i="28" s="1"/>
  <c r="U51" i="28" s="1"/>
  <c r="AQ51" i="28" s="1"/>
  <c r="AU51" i="28" s="1"/>
  <c r="N52" i="28"/>
  <c r="O52" i="28" s="1"/>
  <c r="AX132" i="12"/>
  <c r="AY132" i="12" s="1"/>
  <c r="BA132" i="12"/>
  <c r="BB132" i="12" s="1"/>
  <c r="N68" i="3"/>
  <c r="P67" i="3"/>
  <c r="Q67" i="3" s="1"/>
  <c r="S67" i="3" s="1"/>
  <c r="U67" i="3" s="1"/>
  <c r="AQ67" i="3" s="1"/>
  <c r="AU67" i="3" s="1"/>
  <c r="O68" i="3"/>
  <c r="P99" i="30"/>
  <c r="Q99" i="30" s="1"/>
  <c r="S99" i="30" s="1"/>
  <c r="U99" i="30" s="1"/>
  <c r="AJ99" i="30" s="1"/>
  <c r="AN99" i="30" s="1"/>
  <c r="O100" i="30"/>
  <c r="P100" i="30" s="1"/>
  <c r="Q100" i="30" s="1"/>
  <c r="S100" i="30" s="1"/>
  <c r="U100" i="30" s="1"/>
  <c r="AJ100" i="30" s="1"/>
  <c r="AN100" i="30" s="1"/>
  <c r="AO100" i="30" s="1"/>
  <c r="P51" i="33"/>
  <c r="Q51" i="33" s="1"/>
  <c r="S51" i="33" s="1"/>
  <c r="U51" i="33" s="1"/>
  <c r="AQ51" i="33" s="1"/>
  <c r="AU51" i="33" s="1"/>
  <c r="BA130" i="33"/>
  <c r="AX130" i="33"/>
  <c r="P34" i="18"/>
  <c r="Q34" i="18" s="1"/>
  <c r="S34" i="18" s="1"/>
  <c r="U34" i="18" s="1"/>
  <c r="AQ34" i="18" s="1"/>
  <c r="AU34" i="18" s="1"/>
  <c r="N36" i="20"/>
  <c r="P115" i="12"/>
  <c r="Q115" i="12" s="1"/>
  <c r="S115" i="12" s="1"/>
  <c r="U115" i="12" s="1"/>
  <c r="AT115" i="12" s="1"/>
  <c r="AX115" i="12" s="1"/>
  <c r="O116" i="12"/>
  <c r="P116" i="12" s="1"/>
  <c r="Q116" i="12" s="1"/>
  <c r="S116" i="12" s="1"/>
  <c r="U116" i="12" s="1"/>
  <c r="AT116" i="12" s="1"/>
  <c r="AX116" i="12" s="1"/>
  <c r="AY116" i="12" s="1"/>
  <c r="AX131" i="12"/>
  <c r="BA131" i="12"/>
  <c r="P146" i="10"/>
  <c r="Q146" i="10" s="1"/>
  <c r="S146" i="10" s="1"/>
  <c r="U146" i="10" s="1"/>
  <c r="AT146" i="10" s="1"/>
  <c r="AX146" i="10" s="1"/>
  <c r="O147" i="10"/>
  <c r="P147" i="10" s="1"/>
  <c r="Q147" i="10" s="1"/>
  <c r="S147" i="10" s="1"/>
  <c r="U147" i="10" s="1"/>
  <c r="AT147" i="10" s="1"/>
  <c r="AX147" i="10" s="1"/>
  <c r="AY147" i="10" s="1"/>
  <c r="BA131" i="8"/>
  <c r="AX131" i="8"/>
  <c r="P145" i="4"/>
  <c r="Q145" i="4" s="1"/>
  <c r="S145" i="4" s="1"/>
  <c r="U145" i="4" s="1"/>
  <c r="AT145" i="4" s="1"/>
  <c r="AX145" i="4" s="1"/>
  <c r="AX131" i="20"/>
  <c r="BA131" i="20"/>
  <c r="P115" i="1"/>
  <c r="Q115" i="1" s="1"/>
  <c r="S115" i="1" s="1"/>
  <c r="U115" i="1" s="1"/>
  <c r="AT115" i="1" s="1"/>
  <c r="AX115" i="1" s="1"/>
  <c r="N99" i="5"/>
  <c r="O99" i="5" s="1"/>
  <c r="P98" i="5"/>
  <c r="Q98" i="5" s="1"/>
  <c r="S98" i="5" s="1"/>
  <c r="U98" i="5" s="1"/>
  <c r="AJ98" i="5" s="1"/>
  <c r="AN98" i="5" s="1"/>
  <c r="P146" i="17"/>
  <c r="Q146" i="17" s="1"/>
  <c r="S146" i="17" s="1"/>
  <c r="U146" i="17" s="1"/>
  <c r="AT146" i="17" s="1"/>
  <c r="AX146" i="17" s="1"/>
  <c r="O113" i="20"/>
  <c r="O69" i="30"/>
  <c r="P69" i="30" s="1"/>
  <c r="Q69" i="30" s="1"/>
  <c r="S69" i="30" s="1"/>
  <c r="U69" i="30" s="1"/>
  <c r="AQ69" i="30" s="1"/>
  <c r="AU69" i="30" s="1"/>
  <c r="AV69" i="30" s="1"/>
  <c r="P52" i="9"/>
  <c r="Q52" i="9" s="1"/>
  <c r="S52" i="9" s="1"/>
  <c r="U52" i="9" s="1"/>
  <c r="AQ52" i="9" s="1"/>
  <c r="AU52" i="9" s="1"/>
  <c r="O53" i="9"/>
  <c r="P53" i="9" s="1"/>
  <c r="Q53" i="9" s="1"/>
  <c r="S53" i="9" s="1"/>
  <c r="U53" i="9" s="1"/>
  <c r="AQ53" i="9" s="1"/>
  <c r="AU53" i="9" s="1"/>
  <c r="AV53" i="9" s="1"/>
  <c r="P35" i="29"/>
  <c r="Q35" i="29" s="1"/>
  <c r="S35" i="29" s="1"/>
  <c r="U35" i="29" s="1"/>
  <c r="AQ35" i="29" s="1"/>
  <c r="AU35" i="29" s="1"/>
  <c r="P130" i="11"/>
  <c r="Q130" i="11" s="1"/>
  <c r="S130" i="11" s="1"/>
  <c r="U130" i="11" s="1"/>
  <c r="AT130" i="11" s="1"/>
  <c r="O53" i="31"/>
  <c r="P53" i="31" s="1"/>
  <c r="Q53" i="31" s="1"/>
  <c r="S53" i="31" s="1"/>
  <c r="U53" i="31" s="1"/>
  <c r="AQ53" i="31" s="1"/>
  <c r="AU53" i="31" s="1"/>
  <c r="AV53" i="31" s="1"/>
  <c r="O116" i="2"/>
  <c r="P116" i="2" s="1"/>
  <c r="Q116" i="2" s="1"/>
  <c r="S116" i="2" s="1"/>
  <c r="U116" i="2" s="1"/>
  <c r="AT116" i="2" s="1"/>
  <c r="AX116" i="2" s="1"/>
  <c r="AY116" i="2" s="1"/>
  <c r="O69" i="15"/>
  <c r="P69" i="15" s="1"/>
  <c r="Q69" i="15" s="1"/>
  <c r="S69" i="15" s="1"/>
  <c r="U69" i="15" s="1"/>
  <c r="AQ69" i="15" s="1"/>
  <c r="AU69" i="15" s="1"/>
  <c r="AV69" i="15" s="1"/>
  <c r="O144" i="7"/>
  <c r="O36" i="31"/>
  <c r="O98" i="13"/>
  <c r="O53" i="17"/>
  <c r="P53" i="17" s="1"/>
  <c r="Q53" i="17" s="1"/>
  <c r="S53" i="17" s="1"/>
  <c r="U53" i="17" s="1"/>
  <c r="AQ53" i="17" s="1"/>
  <c r="AU53" i="17" s="1"/>
  <c r="AV53" i="17" s="1"/>
  <c r="O84" i="9"/>
  <c r="P84" i="9" s="1"/>
  <c r="Q84" i="9" s="1"/>
  <c r="S84" i="9" s="1"/>
  <c r="U84" i="9" s="1"/>
  <c r="AQ84" i="9" s="1"/>
  <c r="AU84" i="9" s="1"/>
  <c r="AV84" i="9" s="1"/>
  <c r="P131" i="4"/>
  <c r="Q131" i="4" s="1"/>
  <c r="S131" i="4" s="1"/>
  <c r="U131" i="4" s="1"/>
  <c r="AT131" i="4" s="1"/>
  <c r="O132" i="4"/>
  <c r="P132" i="4" s="1"/>
  <c r="Q132" i="4" s="1"/>
  <c r="S132" i="4" s="1"/>
  <c r="U132" i="4" s="1"/>
  <c r="AT132" i="4" s="1"/>
  <c r="P52" i="20"/>
  <c r="Q52" i="20" s="1"/>
  <c r="S52" i="20" s="1"/>
  <c r="U52" i="20" s="1"/>
  <c r="AQ52" i="20" s="1"/>
  <c r="AU52" i="20" s="1"/>
  <c r="P114" i="17"/>
  <c r="Q114" i="17" s="1"/>
  <c r="S114" i="17" s="1"/>
  <c r="U114" i="17" s="1"/>
  <c r="AT114" i="17" s="1"/>
  <c r="AX114" i="17" s="1"/>
  <c r="N52" i="25"/>
  <c r="P51" i="25"/>
  <c r="Q51" i="25" s="1"/>
  <c r="S51" i="25" s="1"/>
  <c r="U51" i="25" s="1"/>
  <c r="AQ51" i="25" s="1"/>
  <c r="AU51" i="25" s="1"/>
  <c r="P131" i="18"/>
  <c r="Q131" i="18" s="1"/>
  <c r="S131" i="18" s="1"/>
  <c r="U131" i="18" s="1"/>
  <c r="AT131" i="18" s="1"/>
  <c r="O132" i="18"/>
  <c r="P132" i="18" s="1"/>
  <c r="Q132" i="18" s="1"/>
  <c r="S132" i="18" s="1"/>
  <c r="U132" i="18" s="1"/>
  <c r="AT132" i="18" s="1"/>
  <c r="P67" i="28"/>
  <c r="Q67" i="28" s="1"/>
  <c r="S67" i="28" s="1"/>
  <c r="U67" i="28" s="1"/>
  <c r="AQ67" i="28" s="1"/>
  <c r="AU67" i="28" s="1"/>
  <c r="P145" i="3"/>
  <c r="Q145" i="3" s="1"/>
  <c r="S145" i="3" s="1"/>
  <c r="U145" i="3" s="1"/>
  <c r="AT145" i="3" s="1"/>
  <c r="AX145" i="3" s="1"/>
  <c r="P145" i="29"/>
  <c r="Q145" i="29" s="1"/>
  <c r="S145" i="29" s="1"/>
  <c r="U145" i="29" s="1"/>
  <c r="AT145" i="29" s="1"/>
  <c r="AX145" i="29" s="1"/>
  <c r="N115" i="7"/>
  <c r="O115" i="7" s="1"/>
  <c r="P97" i="16"/>
  <c r="Q97" i="16" s="1"/>
  <c r="S97" i="16" s="1"/>
  <c r="U97" i="16" s="1"/>
  <c r="AJ97" i="16" s="1"/>
  <c r="AN97" i="16" s="1"/>
  <c r="O98" i="16"/>
  <c r="P98" i="1"/>
  <c r="Q98" i="1" s="1"/>
  <c r="S98" i="1" s="1"/>
  <c r="U98" i="1" s="1"/>
  <c r="AJ98" i="1" s="1"/>
  <c r="AN98" i="1" s="1"/>
  <c r="N99" i="25"/>
  <c r="O99" i="25" s="1"/>
  <c r="P83" i="15"/>
  <c r="Q83" i="15" s="1"/>
  <c r="S83" i="15" s="1"/>
  <c r="U83" i="15" s="1"/>
  <c r="AQ83" i="15" s="1"/>
  <c r="AU83" i="15" s="1"/>
  <c r="O84" i="15"/>
  <c r="P84" i="15" s="1"/>
  <c r="Q84" i="15" s="1"/>
  <c r="S84" i="15" s="1"/>
  <c r="U84" i="15" s="1"/>
  <c r="AQ84" i="15" s="1"/>
  <c r="AU84" i="15" s="1"/>
  <c r="AV84" i="15" s="1"/>
  <c r="P49" i="14"/>
  <c r="Q49" i="14" s="1"/>
  <c r="S49" i="14" s="1"/>
  <c r="U49" i="14" s="1"/>
  <c r="AQ49" i="14" s="1"/>
  <c r="AU49" i="14" s="1"/>
  <c r="AX130" i="18"/>
  <c r="BA130" i="18"/>
  <c r="BA130" i="4"/>
  <c r="AX130" i="4"/>
  <c r="P145" i="22"/>
  <c r="Q145" i="22" s="1"/>
  <c r="S145" i="22" s="1"/>
  <c r="U145" i="22" s="1"/>
  <c r="AT145" i="22" s="1"/>
  <c r="AX145" i="22" s="1"/>
  <c r="O130" i="5"/>
  <c r="O132" i="6"/>
  <c r="P132" i="6" s="1"/>
  <c r="Q132" i="6" s="1"/>
  <c r="S132" i="6" s="1"/>
  <c r="U132" i="6" s="1"/>
  <c r="AT132" i="6" s="1"/>
  <c r="O116" i="31"/>
  <c r="P116" i="31" s="1"/>
  <c r="Q116" i="31" s="1"/>
  <c r="S116" i="31" s="1"/>
  <c r="U116" i="31" s="1"/>
  <c r="AT116" i="31" s="1"/>
  <c r="AX116" i="31" s="1"/>
  <c r="AY116" i="31" s="1"/>
  <c r="P115" i="23"/>
  <c r="Q115" i="23" s="1"/>
  <c r="S115" i="23" s="1"/>
  <c r="U115" i="23" s="1"/>
  <c r="AT115" i="23" s="1"/>
  <c r="AX115" i="23" s="1"/>
  <c r="O116" i="23"/>
  <c r="P116" i="23" s="1"/>
  <c r="Q116" i="23" s="1"/>
  <c r="S116" i="23" s="1"/>
  <c r="U116" i="23" s="1"/>
  <c r="AT116" i="23" s="1"/>
  <c r="AX116" i="23" s="1"/>
  <c r="AY116" i="23" s="1"/>
  <c r="N36" i="1"/>
  <c r="O36" i="1" s="1"/>
  <c r="N36" i="5"/>
  <c r="P35" i="5"/>
  <c r="Q35" i="5" s="1"/>
  <c r="S35" i="5" s="1"/>
  <c r="U35" i="5" s="1"/>
  <c r="AQ35" i="5" s="1"/>
  <c r="AU35" i="5" s="1"/>
  <c r="P144" i="27"/>
  <c r="Q144" i="27" s="1"/>
  <c r="S144" i="27" s="1"/>
  <c r="U144" i="27" s="1"/>
  <c r="AT144" i="27" s="1"/>
  <c r="AX144" i="27" s="1"/>
  <c r="O145" i="27"/>
  <c r="P52" i="19"/>
  <c r="Q52" i="19" s="1"/>
  <c r="S52" i="19" s="1"/>
  <c r="U52" i="19" s="1"/>
  <c r="AQ52" i="19" s="1"/>
  <c r="AU52" i="19" s="1"/>
  <c r="O53" i="19"/>
  <c r="P53" i="19" s="1"/>
  <c r="Q53" i="19" s="1"/>
  <c r="S53" i="19" s="1"/>
  <c r="U53" i="19" s="1"/>
  <c r="AQ53" i="19" s="1"/>
  <c r="AU53" i="19" s="1"/>
  <c r="AV53" i="19" s="1"/>
  <c r="N99" i="24"/>
  <c r="O99" i="24" s="1"/>
  <c r="P98" i="24"/>
  <c r="Q98" i="24" s="1"/>
  <c r="S98" i="24" s="1"/>
  <c r="U98" i="24" s="1"/>
  <c r="AJ98" i="24" s="1"/>
  <c r="AN98" i="24" s="1"/>
  <c r="P131" i="30"/>
  <c r="Q131" i="30" s="1"/>
  <c r="S131" i="30" s="1"/>
  <c r="U131" i="30" s="1"/>
  <c r="AT131" i="30" s="1"/>
  <c r="BA129" i="5"/>
  <c r="AX129" i="5"/>
  <c r="BA131" i="6"/>
  <c r="AX131" i="6"/>
  <c r="AY132" i="15"/>
  <c r="P98" i="33"/>
  <c r="Q98" i="33" s="1"/>
  <c r="S98" i="33" s="1"/>
  <c r="U98" i="33" s="1"/>
  <c r="AJ98" i="33" s="1"/>
  <c r="AN98" i="33" s="1"/>
  <c r="AX130" i="1"/>
  <c r="BA130" i="1"/>
  <c r="AX131" i="13"/>
  <c r="BA131" i="13"/>
  <c r="P145" i="23"/>
  <c r="Q145" i="23" s="1"/>
  <c r="S145" i="23" s="1"/>
  <c r="U145" i="23" s="1"/>
  <c r="AT145" i="23" s="1"/>
  <c r="AX145" i="23" s="1"/>
  <c r="P68" i="10"/>
  <c r="Q68" i="10" s="1"/>
  <c r="S68" i="10" s="1"/>
  <c r="U68" i="10" s="1"/>
  <c r="AQ68" i="10" s="1"/>
  <c r="AU68" i="10" s="1"/>
  <c r="O69" i="10"/>
  <c r="P69" i="10" s="1"/>
  <c r="Q69" i="10" s="1"/>
  <c r="S69" i="10" s="1"/>
  <c r="U69" i="10" s="1"/>
  <c r="AQ69" i="10" s="1"/>
  <c r="AU69" i="10" s="1"/>
  <c r="AV69" i="10" s="1"/>
  <c r="N115" i="18"/>
  <c r="O115" i="18" s="1"/>
  <c r="P114" i="18"/>
  <c r="Q114" i="18" s="1"/>
  <c r="S114" i="18" s="1"/>
  <c r="U114" i="18" s="1"/>
  <c r="AT114" i="18" s="1"/>
  <c r="AX114" i="18" s="1"/>
  <c r="O35" i="12"/>
  <c r="P114" i="10"/>
  <c r="Q114" i="10" s="1"/>
  <c r="S114" i="10" s="1"/>
  <c r="U114" i="10" s="1"/>
  <c r="AT114" i="10" s="1"/>
  <c r="AX114" i="10" s="1"/>
  <c r="BA130" i="28"/>
  <c r="AX130" i="28"/>
  <c r="N68" i="22"/>
  <c r="O68" i="22" s="1"/>
  <c r="O146" i="15"/>
  <c r="O69" i="24"/>
  <c r="P69" i="24" s="1"/>
  <c r="Q69" i="24" s="1"/>
  <c r="S69" i="24" s="1"/>
  <c r="U69" i="24" s="1"/>
  <c r="AQ69" i="24" s="1"/>
  <c r="AU69" i="24" s="1"/>
  <c r="AV69" i="24" s="1"/>
  <c r="O115" i="8"/>
  <c r="BB132" i="15"/>
  <c r="N131" i="1"/>
  <c r="O131" i="1" s="1"/>
  <c r="O145" i="11"/>
  <c r="O51" i="29"/>
  <c r="P145" i="21"/>
  <c r="Q145" i="21" s="1"/>
  <c r="S145" i="21" s="1"/>
  <c r="U145" i="21" s="1"/>
  <c r="AT145" i="21" s="1"/>
  <c r="AX145" i="21" s="1"/>
  <c r="N146" i="21"/>
  <c r="O146" i="21" s="1"/>
  <c r="AX132" i="34" l="1"/>
  <c r="BA132" i="34"/>
  <c r="BA131" i="34"/>
  <c r="AX131" i="34"/>
  <c r="P131" i="21"/>
  <c r="Q131" i="21" s="1"/>
  <c r="S131" i="21" s="1"/>
  <c r="U131" i="21" s="1"/>
  <c r="AT131" i="21" s="1"/>
  <c r="O132" i="21"/>
  <c r="P132" i="21" s="1"/>
  <c r="Q132" i="21" s="1"/>
  <c r="S132" i="21" s="1"/>
  <c r="U132" i="21" s="1"/>
  <c r="AT132" i="21" s="1"/>
  <c r="P52" i="28"/>
  <c r="Q52" i="28" s="1"/>
  <c r="S52" i="28" s="1"/>
  <c r="U52" i="28" s="1"/>
  <c r="AQ52" i="28" s="1"/>
  <c r="AU52" i="28" s="1"/>
  <c r="O53" i="28"/>
  <c r="P53" i="28" s="1"/>
  <c r="Q53" i="28" s="1"/>
  <c r="S53" i="28" s="1"/>
  <c r="U53" i="28" s="1"/>
  <c r="AQ53" i="28" s="1"/>
  <c r="AU53" i="28" s="1"/>
  <c r="AV53" i="28" s="1"/>
  <c r="P83" i="4"/>
  <c r="Q83" i="4" s="1"/>
  <c r="S83" i="4" s="1"/>
  <c r="U83" i="4" s="1"/>
  <c r="AQ83" i="4" s="1"/>
  <c r="AU83" i="4" s="1"/>
  <c r="O84" i="4"/>
  <c r="P84" i="4" s="1"/>
  <c r="Q84" i="4" s="1"/>
  <c r="S84" i="4" s="1"/>
  <c r="U84" i="4" s="1"/>
  <c r="AQ84" i="4" s="1"/>
  <c r="AU84" i="4" s="1"/>
  <c r="AV84" i="4" s="1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P99" i="25"/>
  <c r="Q99" i="25" s="1"/>
  <c r="S99" i="25" s="1"/>
  <c r="U99" i="25" s="1"/>
  <c r="AJ99" i="25" s="1"/>
  <c r="AN99" i="25" s="1"/>
  <c r="P99" i="5"/>
  <c r="Q99" i="5" s="1"/>
  <c r="S99" i="5" s="1"/>
  <c r="U99" i="5" s="1"/>
  <c r="AJ99" i="5" s="1"/>
  <c r="AN99" i="5" s="1"/>
  <c r="O100" i="5"/>
  <c r="P100" i="5" s="1"/>
  <c r="Q100" i="5" s="1"/>
  <c r="S100" i="5" s="1"/>
  <c r="U100" i="5" s="1"/>
  <c r="AJ100" i="5" s="1"/>
  <c r="AN100" i="5" s="1"/>
  <c r="AO100" i="5" s="1"/>
  <c r="P68" i="33"/>
  <c r="Q68" i="33" s="1"/>
  <c r="S68" i="33" s="1"/>
  <c r="U68" i="33" s="1"/>
  <c r="AQ68" i="33" s="1"/>
  <c r="AU68" i="33" s="1"/>
  <c r="O69" i="33"/>
  <c r="P69" i="33" s="1"/>
  <c r="Q69" i="33" s="1"/>
  <c r="S69" i="33" s="1"/>
  <c r="U69" i="33" s="1"/>
  <c r="AQ69" i="33" s="1"/>
  <c r="AU69" i="33" s="1"/>
  <c r="AV69" i="33" s="1"/>
  <c r="P115" i="18"/>
  <c r="Q115" i="18" s="1"/>
  <c r="S115" i="18" s="1"/>
  <c r="U115" i="18" s="1"/>
  <c r="AT115" i="18" s="1"/>
  <c r="AX115" i="18" s="1"/>
  <c r="O116" i="18"/>
  <c r="P116" i="18" s="1"/>
  <c r="Q116" i="18" s="1"/>
  <c r="S116" i="18" s="1"/>
  <c r="U116" i="18" s="1"/>
  <c r="AT116" i="18" s="1"/>
  <c r="AX116" i="18" s="1"/>
  <c r="AY116" i="18" s="1"/>
  <c r="P36" i="21"/>
  <c r="Q36" i="21" s="1"/>
  <c r="S36" i="21" s="1"/>
  <c r="U36" i="21" s="1"/>
  <c r="AQ36" i="21" s="1"/>
  <c r="AU36" i="21" s="1"/>
  <c r="P99" i="24"/>
  <c r="Q99" i="24" s="1"/>
  <c r="S99" i="24" s="1"/>
  <c r="U99" i="24" s="1"/>
  <c r="AJ99" i="24" s="1"/>
  <c r="AN99" i="24" s="1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P146" i="1"/>
  <c r="Q146" i="1" s="1"/>
  <c r="S146" i="1" s="1"/>
  <c r="U146" i="1" s="1"/>
  <c r="AT146" i="1" s="1"/>
  <c r="AX146" i="1" s="1"/>
  <c r="O147" i="1"/>
  <c r="P147" i="1" s="1"/>
  <c r="Q147" i="1" s="1"/>
  <c r="S147" i="1" s="1"/>
  <c r="U147" i="1" s="1"/>
  <c r="AT147" i="1" s="1"/>
  <c r="AX147" i="1" s="1"/>
  <c r="AY147" i="1" s="1"/>
  <c r="P146" i="21"/>
  <c r="Q146" i="21" s="1"/>
  <c r="S146" i="21" s="1"/>
  <c r="U146" i="21" s="1"/>
  <c r="AT146" i="21" s="1"/>
  <c r="AX146" i="21" s="1"/>
  <c r="P115" i="7"/>
  <c r="Q115" i="7" s="1"/>
  <c r="S115" i="7" s="1"/>
  <c r="U115" i="7" s="1"/>
  <c r="AT115" i="7" s="1"/>
  <c r="AX115" i="7" s="1"/>
  <c r="O116" i="7"/>
  <c r="P116" i="7" s="1"/>
  <c r="Q116" i="7" s="1"/>
  <c r="S116" i="7" s="1"/>
  <c r="U116" i="7" s="1"/>
  <c r="AT116" i="7" s="1"/>
  <c r="AX116" i="7" s="1"/>
  <c r="AY116" i="7" s="1"/>
  <c r="P68" i="11"/>
  <c r="Q68" i="11" s="1"/>
  <c r="S68" i="11" s="1"/>
  <c r="U68" i="11" s="1"/>
  <c r="AQ68" i="11" s="1"/>
  <c r="AU68" i="11" s="1"/>
  <c r="AX131" i="18"/>
  <c r="BA131" i="18"/>
  <c r="P36" i="31"/>
  <c r="Q36" i="31" s="1"/>
  <c r="S36" i="31" s="1"/>
  <c r="U36" i="31" s="1"/>
  <c r="AQ36" i="31" s="1"/>
  <c r="AU36" i="31" s="1"/>
  <c r="O37" i="31"/>
  <c r="P37" i="31" s="1"/>
  <c r="Q37" i="31" s="1"/>
  <c r="S37" i="31" s="1"/>
  <c r="U37" i="31" s="1"/>
  <c r="AQ37" i="31" s="1"/>
  <c r="AU37" i="31" s="1"/>
  <c r="AV37" i="31" s="1"/>
  <c r="I13" i="31" s="1"/>
  <c r="K13" i="31" s="1"/>
  <c r="P113" i="20"/>
  <c r="Q113" i="20" s="1"/>
  <c r="S113" i="20" s="1"/>
  <c r="U113" i="20" s="1"/>
  <c r="AT113" i="20" s="1"/>
  <c r="AX113" i="20" s="1"/>
  <c r="O114" i="20"/>
  <c r="N68" i="4"/>
  <c r="O68" i="4" s="1"/>
  <c r="P67" i="4"/>
  <c r="Q67" i="4" s="1"/>
  <c r="S67" i="4" s="1"/>
  <c r="U67" i="4" s="1"/>
  <c r="AQ67" i="4" s="1"/>
  <c r="AU67" i="4" s="1"/>
  <c r="P99" i="11"/>
  <c r="Q99" i="11" s="1"/>
  <c r="S99" i="11" s="1"/>
  <c r="U99" i="11" s="1"/>
  <c r="AJ99" i="11" s="1"/>
  <c r="AN99" i="11" s="1"/>
  <c r="AY132" i="23"/>
  <c r="AX131" i="10"/>
  <c r="BA131" i="10"/>
  <c r="BA132" i="18"/>
  <c r="AX132" i="18"/>
  <c r="AY132" i="18" s="1"/>
  <c r="P146" i="30"/>
  <c r="Q146" i="30" s="1"/>
  <c r="S146" i="30" s="1"/>
  <c r="U146" i="30" s="1"/>
  <c r="AT146" i="30" s="1"/>
  <c r="AX146" i="30" s="1"/>
  <c r="N146" i="11"/>
  <c r="P145" i="11"/>
  <c r="Q145" i="11" s="1"/>
  <c r="S145" i="11" s="1"/>
  <c r="U145" i="11" s="1"/>
  <c r="AT145" i="11" s="1"/>
  <c r="AX145" i="11" s="1"/>
  <c r="O146" i="11"/>
  <c r="P131" i="1"/>
  <c r="Q131" i="1" s="1"/>
  <c r="S131" i="1" s="1"/>
  <c r="U131" i="1" s="1"/>
  <c r="AT131" i="1" s="1"/>
  <c r="O132" i="30"/>
  <c r="P132" i="30" s="1"/>
  <c r="Q132" i="30" s="1"/>
  <c r="S132" i="30" s="1"/>
  <c r="U132" i="30" s="1"/>
  <c r="AT132" i="30" s="1"/>
  <c r="N99" i="1"/>
  <c r="O99" i="1" s="1"/>
  <c r="O52" i="25"/>
  <c r="P144" i="7"/>
  <c r="Q144" i="7" s="1"/>
  <c r="S144" i="7" s="1"/>
  <c r="U144" i="7" s="1"/>
  <c r="AT144" i="7" s="1"/>
  <c r="AX144" i="7" s="1"/>
  <c r="O145" i="7"/>
  <c r="O147" i="17"/>
  <c r="P147" i="17" s="1"/>
  <c r="Q147" i="17" s="1"/>
  <c r="S147" i="17" s="1"/>
  <c r="U147" i="17" s="1"/>
  <c r="AT147" i="17" s="1"/>
  <c r="AX147" i="17" s="1"/>
  <c r="AY147" i="17" s="1"/>
  <c r="N131" i="14"/>
  <c r="O131" i="14" s="1"/>
  <c r="P114" i="13"/>
  <c r="Q114" i="13" s="1"/>
  <c r="S114" i="13" s="1"/>
  <c r="U114" i="13" s="1"/>
  <c r="AT114" i="13" s="1"/>
  <c r="AX114" i="13" s="1"/>
  <c r="P115" i="24"/>
  <c r="Q115" i="24" s="1"/>
  <c r="S115" i="24" s="1"/>
  <c r="U115" i="24" s="1"/>
  <c r="AT115" i="24" s="1"/>
  <c r="AX115" i="24" s="1"/>
  <c r="O116" i="24"/>
  <c r="P116" i="24" s="1"/>
  <c r="Q116" i="24" s="1"/>
  <c r="S116" i="24" s="1"/>
  <c r="U116" i="24" s="1"/>
  <c r="AT116" i="24" s="1"/>
  <c r="AX116" i="24" s="1"/>
  <c r="AY116" i="24" s="1"/>
  <c r="O131" i="16"/>
  <c r="P68" i="21"/>
  <c r="Q68" i="21" s="1"/>
  <c r="S68" i="21" s="1"/>
  <c r="U68" i="21" s="1"/>
  <c r="AQ68" i="21" s="1"/>
  <c r="AU68" i="21" s="1"/>
  <c r="O69" i="21"/>
  <c r="P69" i="21" s="1"/>
  <c r="Q69" i="21" s="1"/>
  <c r="S69" i="21" s="1"/>
  <c r="U69" i="21" s="1"/>
  <c r="AQ69" i="21" s="1"/>
  <c r="AU69" i="21" s="1"/>
  <c r="AV69" i="21" s="1"/>
  <c r="BA132" i="6"/>
  <c r="BB132" i="6" s="1"/>
  <c r="AX132" i="6"/>
  <c r="AY132" i="6" s="1"/>
  <c r="I13" i="6" s="1"/>
  <c r="K13" i="6" s="1"/>
  <c r="AX130" i="14"/>
  <c r="BA130" i="14"/>
  <c r="O115" i="15"/>
  <c r="N131" i="16"/>
  <c r="BA131" i="30"/>
  <c r="AX131" i="30"/>
  <c r="P115" i="8"/>
  <c r="Q115" i="8" s="1"/>
  <c r="S115" i="8" s="1"/>
  <c r="U115" i="8" s="1"/>
  <c r="AT115" i="8" s="1"/>
  <c r="AX115" i="8" s="1"/>
  <c r="P130" i="5"/>
  <c r="Q130" i="5" s="1"/>
  <c r="S130" i="5" s="1"/>
  <c r="U130" i="5" s="1"/>
  <c r="AT130" i="5" s="1"/>
  <c r="N131" i="5"/>
  <c r="O131" i="5" s="1"/>
  <c r="P98" i="16"/>
  <c r="Q98" i="16" s="1"/>
  <c r="S98" i="16" s="1"/>
  <c r="U98" i="16" s="1"/>
  <c r="AJ98" i="16" s="1"/>
  <c r="AN98" i="16" s="1"/>
  <c r="P131" i="33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P82" i="2"/>
  <c r="Q82" i="2" s="1"/>
  <c r="S82" i="2" s="1"/>
  <c r="U82" i="2" s="1"/>
  <c r="AQ82" i="2" s="1"/>
  <c r="AU82" i="2" s="1"/>
  <c r="AX130" i="16"/>
  <c r="BA130" i="16"/>
  <c r="N146" i="23"/>
  <c r="O146" i="23" s="1"/>
  <c r="O146" i="22"/>
  <c r="N36" i="7"/>
  <c r="P35" i="7"/>
  <c r="Q35" i="7" s="1"/>
  <c r="S35" i="7" s="1"/>
  <c r="U35" i="7" s="1"/>
  <c r="AQ35" i="7" s="1"/>
  <c r="AU35" i="7" s="1"/>
  <c r="O36" i="7"/>
  <c r="N115" i="15"/>
  <c r="P82" i="24"/>
  <c r="Q82" i="24" s="1"/>
  <c r="S82" i="24" s="1"/>
  <c r="U82" i="24" s="1"/>
  <c r="AQ82" i="24" s="1"/>
  <c r="AU82" i="24" s="1"/>
  <c r="O147" i="8"/>
  <c r="P147" i="8" s="1"/>
  <c r="Q147" i="8" s="1"/>
  <c r="S147" i="8" s="1"/>
  <c r="U147" i="8" s="1"/>
  <c r="AT147" i="8" s="1"/>
  <c r="AX147" i="8" s="1"/>
  <c r="AY147" i="8" s="1"/>
  <c r="AX132" i="10"/>
  <c r="AY132" i="10" s="1"/>
  <c r="BA132" i="10"/>
  <c r="BB132" i="10" s="1"/>
  <c r="N146" i="22"/>
  <c r="N115" i="17"/>
  <c r="O115" i="17" s="1"/>
  <c r="O116" i="1"/>
  <c r="P116" i="1" s="1"/>
  <c r="Q116" i="1" s="1"/>
  <c r="S116" i="1" s="1"/>
  <c r="U116" i="1" s="1"/>
  <c r="AT116" i="1" s="1"/>
  <c r="AX116" i="1" s="1"/>
  <c r="AY116" i="1" s="1"/>
  <c r="O35" i="18"/>
  <c r="N83" i="25"/>
  <c r="P82" i="25"/>
  <c r="Q82" i="25" s="1"/>
  <c r="S82" i="25" s="1"/>
  <c r="U82" i="25" s="1"/>
  <c r="AQ82" i="25" s="1"/>
  <c r="AU82" i="25" s="1"/>
  <c r="O83" i="25"/>
  <c r="N146" i="24"/>
  <c r="O146" i="24" s="1"/>
  <c r="O69" i="5"/>
  <c r="P69" i="5" s="1"/>
  <c r="Q69" i="5" s="1"/>
  <c r="S69" i="5" s="1"/>
  <c r="U69" i="5" s="1"/>
  <c r="AQ69" i="5" s="1"/>
  <c r="AU69" i="5" s="1"/>
  <c r="AV69" i="5" s="1"/>
  <c r="AX130" i="11"/>
  <c r="BA130" i="11"/>
  <c r="BA132" i="25"/>
  <c r="BB132" i="25" s="1"/>
  <c r="AX132" i="25"/>
  <c r="P130" i="3"/>
  <c r="Q130" i="3" s="1"/>
  <c r="S130" i="3" s="1"/>
  <c r="U130" i="3" s="1"/>
  <c r="AT130" i="3" s="1"/>
  <c r="P51" i="29"/>
  <c r="Q51" i="29" s="1"/>
  <c r="S51" i="29" s="1"/>
  <c r="U51" i="29" s="1"/>
  <c r="AQ51" i="29" s="1"/>
  <c r="AU51" i="29" s="1"/>
  <c r="P98" i="13"/>
  <c r="Q98" i="13" s="1"/>
  <c r="S98" i="13" s="1"/>
  <c r="U98" i="13" s="1"/>
  <c r="AJ98" i="13" s="1"/>
  <c r="AN98" i="13" s="1"/>
  <c r="P36" i="20"/>
  <c r="Q36" i="20" s="1"/>
  <c r="S36" i="20" s="1"/>
  <c r="U36" i="20" s="1"/>
  <c r="AQ36" i="20" s="1"/>
  <c r="AU36" i="20" s="1"/>
  <c r="O37" i="20"/>
  <c r="P37" i="20" s="1"/>
  <c r="Q37" i="20" s="1"/>
  <c r="S37" i="20" s="1"/>
  <c r="U37" i="20" s="1"/>
  <c r="AQ37" i="20" s="1"/>
  <c r="AU37" i="20" s="1"/>
  <c r="AV37" i="20" s="1"/>
  <c r="N146" i="29"/>
  <c r="O146" i="29" s="1"/>
  <c r="O53" i="20"/>
  <c r="P53" i="20" s="1"/>
  <c r="Q53" i="20" s="1"/>
  <c r="S53" i="20" s="1"/>
  <c r="U53" i="20" s="1"/>
  <c r="AQ53" i="20" s="1"/>
  <c r="AU53" i="20" s="1"/>
  <c r="AV53" i="20" s="1"/>
  <c r="N131" i="11"/>
  <c r="O131" i="11" s="1"/>
  <c r="AX131" i="25"/>
  <c r="BA131" i="25"/>
  <c r="BA132" i="8"/>
  <c r="BB132" i="8" s="1"/>
  <c r="AX132" i="8"/>
  <c r="AY132" i="8" s="1"/>
  <c r="N99" i="21"/>
  <c r="O99" i="21" s="1"/>
  <c r="O100" i="9"/>
  <c r="P100" i="9" s="1"/>
  <c r="Q100" i="9" s="1"/>
  <c r="S100" i="9" s="1"/>
  <c r="U100" i="9" s="1"/>
  <c r="AJ100" i="9" s="1"/>
  <c r="AN100" i="9" s="1"/>
  <c r="AO100" i="9" s="1"/>
  <c r="O51" i="7"/>
  <c r="O100" i="17"/>
  <c r="P100" i="17" s="1"/>
  <c r="Q100" i="17" s="1"/>
  <c r="S100" i="17" s="1"/>
  <c r="U100" i="17" s="1"/>
  <c r="AJ100" i="17" s="1"/>
  <c r="AN100" i="17" s="1"/>
  <c r="AO100" i="17" s="1"/>
  <c r="P68" i="3"/>
  <c r="Q68" i="3" s="1"/>
  <c r="S68" i="3" s="1"/>
  <c r="U68" i="3" s="1"/>
  <c r="AQ68" i="3" s="1"/>
  <c r="AU68" i="3" s="1"/>
  <c r="O69" i="3"/>
  <c r="P69" i="3" s="1"/>
  <c r="Q69" i="3" s="1"/>
  <c r="S69" i="3" s="1"/>
  <c r="U69" i="3" s="1"/>
  <c r="AQ69" i="3" s="1"/>
  <c r="AU69" i="3" s="1"/>
  <c r="AV69" i="3" s="1"/>
  <c r="BA132" i="20"/>
  <c r="BB132" i="20" s="1"/>
  <c r="AX132" i="20"/>
  <c r="AY132" i="20" s="1"/>
  <c r="AX132" i="13"/>
  <c r="AY132" i="13" s="1"/>
  <c r="BA132" i="13"/>
  <c r="BB132" i="13" s="1"/>
  <c r="P36" i="8"/>
  <c r="Q36" i="8" s="1"/>
  <c r="S36" i="8" s="1"/>
  <c r="U36" i="8" s="1"/>
  <c r="AQ36" i="8" s="1"/>
  <c r="AU36" i="8" s="1"/>
  <c r="O37" i="8"/>
  <c r="P37" i="8" s="1"/>
  <c r="Q37" i="8" s="1"/>
  <c r="S37" i="8" s="1"/>
  <c r="U37" i="8" s="1"/>
  <c r="AQ37" i="8" s="1"/>
  <c r="AU37" i="8" s="1"/>
  <c r="AV37" i="8" s="1"/>
  <c r="P36" i="19"/>
  <c r="Q36" i="19" s="1"/>
  <c r="S36" i="19" s="1"/>
  <c r="U36" i="19" s="1"/>
  <c r="AQ36" i="19" s="1"/>
  <c r="AU36" i="19" s="1"/>
  <c r="AX132" i="28"/>
  <c r="BA132" i="28"/>
  <c r="N68" i="2"/>
  <c r="O68" i="2" s="1"/>
  <c r="P67" i="2"/>
  <c r="Q67" i="2" s="1"/>
  <c r="S67" i="2" s="1"/>
  <c r="U67" i="2" s="1"/>
  <c r="AQ67" i="2" s="1"/>
  <c r="AU67" i="2" s="1"/>
  <c r="O52" i="33"/>
  <c r="P83" i="28"/>
  <c r="Q83" i="28" s="1"/>
  <c r="S83" i="28" s="1"/>
  <c r="U83" i="28" s="1"/>
  <c r="AQ83" i="28" s="1"/>
  <c r="AU83" i="28" s="1"/>
  <c r="O84" i="28"/>
  <c r="P84" i="28" s="1"/>
  <c r="Q84" i="28" s="1"/>
  <c r="S84" i="28" s="1"/>
  <c r="U84" i="28" s="1"/>
  <c r="AQ84" i="28" s="1"/>
  <c r="AU84" i="28" s="1"/>
  <c r="AV84" i="28" s="1"/>
  <c r="O83" i="22"/>
  <c r="BA131" i="28"/>
  <c r="AX131" i="28"/>
  <c r="AX132" i="27"/>
  <c r="BA132" i="27"/>
  <c r="N146" i="27"/>
  <c r="P145" i="27"/>
  <c r="Q145" i="27" s="1"/>
  <c r="S145" i="27" s="1"/>
  <c r="U145" i="27" s="1"/>
  <c r="AT145" i="27" s="1"/>
  <c r="AX145" i="27" s="1"/>
  <c r="AX132" i="4"/>
  <c r="BA132" i="4"/>
  <c r="N115" i="10"/>
  <c r="O115" i="10" s="1"/>
  <c r="N99" i="33"/>
  <c r="O99" i="33" s="1"/>
  <c r="O36" i="5"/>
  <c r="O50" i="14"/>
  <c r="N146" i="3"/>
  <c r="O146" i="3" s="1"/>
  <c r="AX131" i="4"/>
  <c r="BA131" i="4"/>
  <c r="N36" i="29"/>
  <c r="O36" i="29" s="1"/>
  <c r="N146" i="4"/>
  <c r="O146" i="4" s="1"/>
  <c r="N52" i="33"/>
  <c r="N68" i="27"/>
  <c r="O68" i="27" s="1"/>
  <c r="BA130" i="21"/>
  <c r="AX130" i="21"/>
  <c r="O82" i="18"/>
  <c r="P98" i="18"/>
  <c r="Q98" i="18" s="1"/>
  <c r="S98" i="18" s="1"/>
  <c r="U98" i="18" s="1"/>
  <c r="AJ98" i="18" s="1"/>
  <c r="AN98" i="18" s="1"/>
  <c r="N83" i="22"/>
  <c r="O132" i="29"/>
  <c r="P132" i="29" s="1"/>
  <c r="Q132" i="29" s="1"/>
  <c r="S132" i="29" s="1"/>
  <c r="U132" i="29" s="1"/>
  <c r="AT132" i="29" s="1"/>
  <c r="O37" i="11"/>
  <c r="P37" i="11" s="1"/>
  <c r="Q37" i="11" s="1"/>
  <c r="S37" i="11" s="1"/>
  <c r="U37" i="11" s="1"/>
  <c r="AQ37" i="11" s="1"/>
  <c r="AU37" i="11" s="1"/>
  <c r="AV37" i="11" s="1"/>
  <c r="BA131" i="27"/>
  <c r="AX131" i="27"/>
  <c r="AX131" i="2"/>
  <c r="BA131" i="2"/>
  <c r="P146" i="15"/>
  <c r="Q146" i="15" s="1"/>
  <c r="S146" i="15" s="1"/>
  <c r="U146" i="15" s="1"/>
  <c r="AT146" i="15" s="1"/>
  <c r="AX146" i="15" s="1"/>
  <c r="P35" i="12"/>
  <c r="Q35" i="12" s="1"/>
  <c r="S35" i="12" s="1"/>
  <c r="U35" i="12" s="1"/>
  <c r="AQ35" i="12" s="1"/>
  <c r="AU35" i="12" s="1"/>
  <c r="O84" i="8"/>
  <c r="P84" i="8" s="1"/>
  <c r="Q84" i="8" s="1"/>
  <c r="S84" i="8" s="1"/>
  <c r="U84" i="8" s="1"/>
  <c r="AQ84" i="8" s="1"/>
  <c r="AU84" i="8" s="1"/>
  <c r="AV84" i="8" s="1"/>
  <c r="O68" i="17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O67" i="8"/>
  <c r="AX131" i="29"/>
  <c r="BA131" i="29"/>
  <c r="I13" i="9"/>
  <c r="K13" i="9" s="1"/>
  <c r="P52" i="10"/>
  <c r="Q52" i="10" s="1"/>
  <c r="S52" i="10" s="1"/>
  <c r="U52" i="10" s="1"/>
  <c r="AQ52" i="10" s="1"/>
  <c r="AU52" i="10" s="1"/>
  <c r="O53" i="10"/>
  <c r="P53" i="10" s="1"/>
  <c r="Q53" i="10" s="1"/>
  <c r="S53" i="10" s="1"/>
  <c r="U53" i="10" s="1"/>
  <c r="AQ53" i="10" s="1"/>
  <c r="AU53" i="10" s="1"/>
  <c r="AV53" i="10" s="1"/>
  <c r="BA132" i="19"/>
  <c r="AX132" i="19"/>
  <c r="AY132" i="19" s="1"/>
  <c r="P36" i="1"/>
  <c r="Q36" i="1" s="1"/>
  <c r="S36" i="1" s="1"/>
  <c r="U36" i="1" s="1"/>
  <c r="AQ36" i="1" s="1"/>
  <c r="AU36" i="1" s="1"/>
  <c r="N68" i="28"/>
  <c r="O68" i="28" s="1"/>
  <c r="O53" i="4"/>
  <c r="P53" i="4" s="1"/>
  <c r="Q53" i="4" s="1"/>
  <c r="S53" i="4" s="1"/>
  <c r="U53" i="4" s="1"/>
  <c r="AQ53" i="4" s="1"/>
  <c r="AU53" i="4" s="1"/>
  <c r="AV53" i="4" s="1"/>
  <c r="N68" i="17"/>
  <c r="O82" i="30"/>
  <c r="O132" i="2"/>
  <c r="P132" i="2" s="1"/>
  <c r="Q132" i="2" s="1"/>
  <c r="S132" i="2" s="1"/>
  <c r="U132" i="2" s="1"/>
  <c r="AT132" i="2" s="1"/>
  <c r="BA131" i="19"/>
  <c r="AX131" i="19"/>
  <c r="O37" i="26"/>
  <c r="P37" i="26" s="1"/>
  <c r="Q37" i="26" s="1"/>
  <c r="S37" i="26" s="1"/>
  <c r="U37" i="26" s="1"/>
  <c r="AQ37" i="26" s="1"/>
  <c r="AU37" i="26" s="1"/>
  <c r="AV37" i="26" s="1"/>
  <c r="I13" i="26" s="1"/>
  <c r="K13" i="26" s="1"/>
  <c r="BB132" i="34" l="1"/>
  <c r="AY132" i="34"/>
  <c r="I13" i="34" s="1"/>
  <c r="K13" i="34" s="1"/>
  <c r="P99" i="1"/>
  <c r="Q99" i="1" s="1"/>
  <c r="S99" i="1" s="1"/>
  <c r="U99" i="1" s="1"/>
  <c r="AJ99" i="1" s="1"/>
  <c r="AN99" i="1" s="1"/>
  <c r="O100" i="1"/>
  <c r="P100" i="1" s="1"/>
  <c r="Q100" i="1" s="1"/>
  <c r="S100" i="1" s="1"/>
  <c r="U100" i="1" s="1"/>
  <c r="AJ100" i="1" s="1"/>
  <c r="AN100" i="1" s="1"/>
  <c r="AO100" i="1" s="1"/>
  <c r="P146" i="24"/>
  <c r="Q146" i="24" s="1"/>
  <c r="S146" i="24" s="1"/>
  <c r="U146" i="24" s="1"/>
  <c r="AT146" i="24" s="1"/>
  <c r="AX146" i="24" s="1"/>
  <c r="P99" i="21"/>
  <c r="Q99" i="21" s="1"/>
  <c r="S99" i="21" s="1"/>
  <c r="U99" i="21" s="1"/>
  <c r="AJ99" i="21" s="1"/>
  <c r="AN99" i="21" s="1"/>
  <c r="O100" i="21"/>
  <c r="P100" i="21" s="1"/>
  <c r="Q100" i="21" s="1"/>
  <c r="S100" i="21" s="1"/>
  <c r="U100" i="21" s="1"/>
  <c r="AJ100" i="21" s="1"/>
  <c r="AN100" i="21" s="1"/>
  <c r="AO100" i="21" s="1"/>
  <c r="P131" i="11"/>
  <c r="Q131" i="11" s="1"/>
  <c r="S131" i="11" s="1"/>
  <c r="U131" i="11" s="1"/>
  <c r="AT131" i="11" s="1"/>
  <c r="O132" i="11"/>
  <c r="P132" i="11" s="1"/>
  <c r="Q132" i="11" s="1"/>
  <c r="S132" i="11" s="1"/>
  <c r="U132" i="11" s="1"/>
  <c r="AT132" i="11" s="1"/>
  <c r="P146" i="29"/>
  <c r="Q146" i="29" s="1"/>
  <c r="S146" i="29" s="1"/>
  <c r="U146" i="29" s="1"/>
  <c r="AT146" i="29" s="1"/>
  <c r="AX146" i="29" s="1"/>
  <c r="O147" i="29"/>
  <c r="P147" i="29" s="1"/>
  <c r="Q147" i="29" s="1"/>
  <c r="S147" i="29" s="1"/>
  <c r="U147" i="29" s="1"/>
  <c r="AT147" i="29" s="1"/>
  <c r="AX147" i="29" s="1"/>
  <c r="AY147" i="29" s="1"/>
  <c r="P68" i="28"/>
  <c r="Q68" i="28" s="1"/>
  <c r="S68" i="28" s="1"/>
  <c r="U68" i="28" s="1"/>
  <c r="AQ68" i="28" s="1"/>
  <c r="AU68" i="28" s="1"/>
  <c r="O69" i="28"/>
  <c r="P69" i="28" s="1"/>
  <c r="Q69" i="28" s="1"/>
  <c r="S69" i="28" s="1"/>
  <c r="U69" i="28" s="1"/>
  <c r="AQ69" i="28" s="1"/>
  <c r="AU69" i="28" s="1"/>
  <c r="AV69" i="28" s="1"/>
  <c r="P115" i="17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P131" i="5"/>
  <c r="Q131" i="5" s="1"/>
  <c r="S131" i="5" s="1"/>
  <c r="U131" i="5" s="1"/>
  <c r="AT131" i="5" s="1"/>
  <c r="O132" i="5"/>
  <c r="P132" i="5" s="1"/>
  <c r="Q132" i="5" s="1"/>
  <c r="S132" i="5" s="1"/>
  <c r="U132" i="5" s="1"/>
  <c r="AT132" i="5" s="1"/>
  <c r="P68" i="4"/>
  <c r="Q68" i="4" s="1"/>
  <c r="S68" i="4" s="1"/>
  <c r="U68" i="4" s="1"/>
  <c r="AQ68" i="4" s="1"/>
  <c r="AU68" i="4" s="1"/>
  <c r="O69" i="4"/>
  <c r="P69" i="4" s="1"/>
  <c r="Q69" i="4" s="1"/>
  <c r="S69" i="4" s="1"/>
  <c r="U69" i="4" s="1"/>
  <c r="AQ69" i="4" s="1"/>
  <c r="AU69" i="4" s="1"/>
  <c r="AV69" i="4" s="1"/>
  <c r="I13" i="4" s="1"/>
  <c r="K13" i="4" s="1"/>
  <c r="P68" i="2"/>
  <c r="Q68" i="2" s="1"/>
  <c r="S68" i="2" s="1"/>
  <c r="U68" i="2" s="1"/>
  <c r="AQ68" i="2" s="1"/>
  <c r="AU68" i="2" s="1"/>
  <c r="P146" i="4"/>
  <c r="Q146" i="4" s="1"/>
  <c r="S146" i="4" s="1"/>
  <c r="U146" i="4" s="1"/>
  <c r="AT146" i="4" s="1"/>
  <c r="AX146" i="4" s="1"/>
  <c r="O147" i="4"/>
  <c r="P147" i="4" s="1"/>
  <c r="Q147" i="4" s="1"/>
  <c r="S147" i="4" s="1"/>
  <c r="U147" i="4" s="1"/>
  <c r="AT147" i="4" s="1"/>
  <c r="AX147" i="4" s="1"/>
  <c r="AY147" i="4" s="1"/>
  <c r="P145" i="7"/>
  <c r="Q145" i="7" s="1"/>
  <c r="S145" i="7" s="1"/>
  <c r="U145" i="7" s="1"/>
  <c r="AT145" i="7" s="1"/>
  <c r="AX145" i="7" s="1"/>
  <c r="N36" i="12"/>
  <c r="P68" i="27"/>
  <c r="Q68" i="27" s="1"/>
  <c r="S68" i="27" s="1"/>
  <c r="U68" i="27" s="1"/>
  <c r="AQ68" i="27" s="1"/>
  <c r="AU68" i="27" s="1"/>
  <c r="O69" i="27"/>
  <c r="P69" i="27" s="1"/>
  <c r="Q69" i="27" s="1"/>
  <c r="S69" i="27" s="1"/>
  <c r="U69" i="27" s="1"/>
  <c r="AQ69" i="27" s="1"/>
  <c r="AU69" i="27" s="1"/>
  <c r="AV69" i="27" s="1"/>
  <c r="BB132" i="27"/>
  <c r="BB132" i="19"/>
  <c r="O147" i="15"/>
  <c r="P147" i="15" s="1"/>
  <c r="Q147" i="15" s="1"/>
  <c r="S147" i="15" s="1"/>
  <c r="U147" i="15" s="1"/>
  <c r="AT147" i="15" s="1"/>
  <c r="AX147" i="15" s="1"/>
  <c r="AY147" i="15" s="1"/>
  <c r="AY132" i="27"/>
  <c r="N83" i="2"/>
  <c r="O83" i="2" s="1"/>
  <c r="P52" i="25"/>
  <c r="Q52" i="25" s="1"/>
  <c r="S52" i="25" s="1"/>
  <c r="U52" i="25" s="1"/>
  <c r="AQ52" i="25" s="1"/>
  <c r="AU52" i="25" s="1"/>
  <c r="O53" i="25"/>
  <c r="P53" i="25" s="1"/>
  <c r="Q53" i="25" s="1"/>
  <c r="S53" i="25" s="1"/>
  <c r="U53" i="25" s="1"/>
  <c r="AQ53" i="25" s="1"/>
  <c r="AU53" i="25" s="1"/>
  <c r="AV53" i="25" s="1"/>
  <c r="O100" i="11"/>
  <c r="P100" i="11" s="1"/>
  <c r="Q100" i="11" s="1"/>
  <c r="S100" i="11" s="1"/>
  <c r="U100" i="11" s="1"/>
  <c r="AJ100" i="11" s="1"/>
  <c r="AN100" i="11" s="1"/>
  <c r="AO100" i="11" s="1"/>
  <c r="O147" i="21"/>
  <c r="P147" i="21" s="1"/>
  <c r="Q147" i="21" s="1"/>
  <c r="S147" i="21" s="1"/>
  <c r="U147" i="21" s="1"/>
  <c r="AT147" i="21" s="1"/>
  <c r="AX147" i="21" s="1"/>
  <c r="AY147" i="21" s="1"/>
  <c r="AX132" i="33"/>
  <c r="BA132" i="33"/>
  <c r="BB132" i="33" s="1"/>
  <c r="P36" i="29"/>
  <c r="Q36" i="29" s="1"/>
  <c r="S36" i="29" s="1"/>
  <c r="U36" i="29" s="1"/>
  <c r="AQ36" i="29" s="1"/>
  <c r="AU36" i="29" s="1"/>
  <c r="O37" i="29"/>
  <c r="P37" i="29" s="1"/>
  <c r="Q37" i="29" s="1"/>
  <c r="S37" i="29" s="1"/>
  <c r="U37" i="29" s="1"/>
  <c r="AQ37" i="29" s="1"/>
  <c r="AU37" i="29" s="1"/>
  <c r="AV37" i="29" s="1"/>
  <c r="N83" i="24"/>
  <c r="O83" i="24" s="1"/>
  <c r="BA131" i="33"/>
  <c r="AX131" i="33"/>
  <c r="AX132" i="30"/>
  <c r="AY132" i="30" s="1"/>
  <c r="BA132" i="30"/>
  <c r="BB132" i="30" s="1"/>
  <c r="P115" i="15"/>
  <c r="Q115" i="15" s="1"/>
  <c r="S115" i="15" s="1"/>
  <c r="U115" i="15" s="1"/>
  <c r="AT115" i="15" s="1"/>
  <c r="AX115" i="15" s="1"/>
  <c r="P83" i="22"/>
  <c r="Q83" i="22" s="1"/>
  <c r="S83" i="22" s="1"/>
  <c r="U83" i="22" s="1"/>
  <c r="AQ83" i="22" s="1"/>
  <c r="AU83" i="22" s="1"/>
  <c r="O132" i="1"/>
  <c r="P132" i="1" s="1"/>
  <c r="Q132" i="1" s="1"/>
  <c r="S132" i="1" s="1"/>
  <c r="U132" i="1" s="1"/>
  <c r="AT132" i="1" s="1"/>
  <c r="O100" i="25"/>
  <c r="P100" i="25" s="1"/>
  <c r="Q100" i="25" s="1"/>
  <c r="S100" i="25" s="1"/>
  <c r="U100" i="25" s="1"/>
  <c r="AJ100" i="25" s="1"/>
  <c r="AN100" i="25" s="1"/>
  <c r="AO100" i="25" s="1"/>
  <c r="P131" i="16"/>
  <c r="Q131" i="16" s="1"/>
  <c r="S131" i="16" s="1"/>
  <c r="U131" i="16" s="1"/>
  <c r="AT131" i="16" s="1"/>
  <c r="O132" i="16"/>
  <c r="P132" i="16" s="1"/>
  <c r="Q132" i="16" s="1"/>
  <c r="S132" i="16" s="1"/>
  <c r="U132" i="16" s="1"/>
  <c r="AT132" i="16" s="1"/>
  <c r="O100" i="24"/>
  <c r="P100" i="24" s="1"/>
  <c r="Q100" i="24" s="1"/>
  <c r="S100" i="24" s="1"/>
  <c r="U100" i="24" s="1"/>
  <c r="AJ100" i="24" s="1"/>
  <c r="AN100" i="24" s="1"/>
  <c r="AO100" i="24" s="1"/>
  <c r="P83" i="25"/>
  <c r="Q83" i="25" s="1"/>
  <c r="S83" i="25" s="1"/>
  <c r="U83" i="25" s="1"/>
  <c r="AQ83" i="25" s="1"/>
  <c r="AU83" i="25" s="1"/>
  <c r="N36" i="18"/>
  <c r="O36" i="18" s="1"/>
  <c r="P35" i="18"/>
  <c r="Q35" i="18" s="1"/>
  <c r="S35" i="18" s="1"/>
  <c r="U35" i="18" s="1"/>
  <c r="AQ35" i="18" s="1"/>
  <c r="AU35" i="18" s="1"/>
  <c r="N115" i="20"/>
  <c r="P114" i="20"/>
  <c r="Q114" i="20" s="1"/>
  <c r="S114" i="20" s="1"/>
  <c r="U114" i="20" s="1"/>
  <c r="AT114" i="20" s="1"/>
  <c r="AX114" i="20" s="1"/>
  <c r="O115" i="20"/>
  <c r="P99" i="33"/>
  <c r="Q99" i="33" s="1"/>
  <c r="S99" i="33" s="1"/>
  <c r="U99" i="33" s="1"/>
  <c r="AJ99" i="33" s="1"/>
  <c r="AN99" i="33" s="1"/>
  <c r="P51" i="7"/>
  <c r="Q51" i="7" s="1"/>
  <c r="S51" i="7" s="1"/>
  <c r="U51" i="7" s="1"/>
  <c r="AQ51" i="7" s="1"/>
  <c r="AU51" i="7" s="1"/>
  <c r="AX130" i="5"/>
  <c r="BA130" i="5"/>
  <c r="O147" i="30"/>
  <c r="P147" i="30" s="1"/>
  <c r="Q147" i="30" s="1"/>
  <c r="S147" i="30" s="1"/>
  <c r="U147" i="30" s="1"/>
  <c r="AT147" i="30" s="1"/>
  <c r="AX147" i="30" s="1"/>
  <c r="AY147" i="30" s="1"/>
  <c r="O37" i="21"/>
  <c r="P37" i="21" s="1"/>
  <c r="Q37" i="21" s="1"/>
  <c r="S37" i="21" s="1"/>
  <c r="U37" i="21" s="1"/>
  <c r="AQ37" i="21" s="1"/>
  <c r="AU37" i="21" s="1"/>
  <c r="AV37" i="21" s="1"/>
  <c r="P36" i="7"/>
  <c r="Q36" i="7" s="1"/>
  <c r="S36" i="7" s="1"/>
  <c r="U36" i="7" s="1"/>
  <c r="AQ36" i="7" s="1"/>
  <c r="AU36" i="7" s="1"/>
  <c r="O37" i="7"/>
  <c r="P37" i="7" s="1"/>
  <c r="Q37" i="7" s="1"/>
  <c r="S37" i="7" s="1"/>
  <c r="U37" i="7" s="1"/>
  <c r="AQ37" i="7" s="1"/>
  <c r="AU37" i="7" s="1"/>
  <c r="AV37" i="7" s="1"/>
  <c r="P146" i="11"/>
  <c r="Q146" i="11" s="1"/>
  <c r="S146" i="11" s="1"/>
  <c r="U146" i="11" s="1"/>
  <c r="AT146" i="11" s="1"/>
  <c r="AX146" i="11" s="1"/>
  <c r="P52" i="33"/>
  <c r="Q52" i="33" s="1"/>
  <c r="S52" i="33" s="1"/>
  <c r="U52" i="33" s="1"/>
  <c r="AQ52" i="33" s="1"/>
  <c r="AU52" i="33" s="1"/>
  <c r="O53" i="33"/>
  <c r="P53" i="33" s="1"/>
  <c r="Q53" i="33" s="1"/>
  <c r="S53" i="33" s="1"/>
  <c r="U53" i="33" s="1"/>
  <c r="AQ53" i="33" s="1"/>
  <c r="AU53" i="33" s="1"/>
  <c r="AV53" i="33" s="1"/>
  <c r="N83" i="30"/>
  <c r="O83" i="30" s="1"/>
  <c r="P82" i="30"/>
  <c r="Q82" i="30" s="1"/>
  <c r="S82" i="30" s="1"/>
  <c r="U82" i="30" s="1"/>
  <c r="AQ82" i="30" s="1"/>
  <c r="AU82" i="30" s="1"/>
  <c r="P115" i="10"/>
  <c r="Q115" i="10" s="1"/>
  <c r="S115" i="10" s="1"/>
  <c r="U115" i="10" s="1"/>
  <c r="AT115" i="10" s="1"/>
  <c r="AX115" i="10" s="1"/>
  <c r="N52" i="29"/>
  <c r="O52" i="29" s="1"/>
  <c r="P146" i="22"/>
  <c r="Q146" i="22" s="1"/>
  <c r="S146" i="22" s="1"/>
  <c r="U146" i="22" s="1"/>
  <c r="AT146" i="22" s="1"/>
  <c r="AX146" i="22" s="1"/>
  <c r="O147" i="22"/>
  <c r="P147" i="22" s="1"/>
  <c r="Q147" i="22" s="1"/>
  <c r="S147" i="22" s="1"/>
  <c r="U147" i="22" s="1"/>
  <c r="AT147" i="22" s="1"/>
  <c r="AX147" i="22" s="1"/>
  <c r="AY147" i="22" s="1"/>
  <c r="O116" i="8"/>
  <c r="P116" i="8" s="1"/>
  <c r="Q116" i="8" s="1"/>
  <c r="S116" i="8" s="1"/>
  <c r="U116" i="8" s="1"/>
  <c r="AT116" i="8" s="1"/>
  <c r="AX116" i="8" s="1"/>
  <c r="AY116" i="8" s="1"/>
  <c r="AX132" i="29"/>
  <c r="AY132" i="29" s="1"/>
  <c r="BA132" i="29"/>
  <c r="BB132" i="29" s="1"/>
  <c r="P68" i="17"/>
  <c r="Q68" i="17" s="1"/>
  <c r="S68" i="17" s="1"/>
  <c r="U68" i="17" s="1"/>
  <c r="AQ68" i="17" s="1"/>
  <c r="AU68" i="17" s="1"/>
  <c r="P146" i="23"/>
  <c r="Q146" i="23" s="1"/>
  <c r="S146" i="23" s="1"/>
  <c r="U146" i="23" s="1"/>
  <c r="AT146" i="23" s="1"/>
  <c r="AX146" i="23" s="1"/>
  <c r="O147" i="23"/>
  <c r="P147" i="23" s="1"/>
  <c r="Q147" i="23" s="1"/>
  <c r="S147" i="23" s="1"/>
  <c r="U147" i="23" s="1"/>
  <c r="AT147" i="23" s="1"/>
  <c r="AX147" i="23" s="1"/>
  <c r="AY147" i="23" s="1"/>
  <c r="I13" i="23" s="1"/>
  <c r="K13" i="23" s="1"/>
  <c r="N99" i="16"/>
  <c r="O99" i="16" s="1"/>
  <c r="N68" i="8"/>
  <c r="O68" i="8" s="1"/>
  <c r="P67" i="8"/>
  <c r="Q67" i="8" s="1"/>
  <c r="S67" i="8" s="1"/>
  <c r="U67" i="8" s="1"/>
  <c r="AQ67" i="8" s="1"/>
  <c r="AU67" i="8" s="1"/>
  <c r="P36" i="5"/>
  <c r="Q36" i="5" s="1"/>
  <c r="S36" i="5" s="1"/>
  <c r="U36" i="5" s="1"/>
  <c r="AQ36" i="5" s="1"/>
  <c r="AU36" i="5" s="1"/>
  <c r="N99" i="18"/>
  <c r="O99" i="18" s="1"/>
  <c r="AY132" i="4"/>
  <c r="BB132" i="28"/>
  <c r="AX130" i="3"/>
  <c r="BA130" i="3"/>
  <c r="N115" i="13"/>
  <c r="O115" i="13" s="1"/>
  <c r="BB132" i="18"/>
  <c r="AX131" i="1"/>
  <c r="BA131" i="1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P50" i="14"/>
  <c r="Q50" i="14" s="1"/>
  <c r="S50" i="14" s="1"/>
  <c r="U50" i="14" s="1"/>
  <c r="AQ50" i="14" s="1"/>
  <c r="AU50" i="14" s="1"/>
  <c r="AX132" i="2"/>
  <c r="AY132" i="2" s="1"/>
  <c r="BA132" i="2"/>
  <c r="BB132" i="2" s="1"/>
  <c r="BB132" i="4"/>
  <c r="P82" i="18"/>
  <c r="Q82" i="18" s="1"/>
  <c r="S82" i="18" s="1"/>
  <c r="U82" i="18" s="1"/>
  <c r="AQ82" i="18" s="1"/>
  <c r="AU82" i="18" s="1"/>
  <c r="O146" i="27"/>
  <c r="AY132" i="28"/>
  <c r="N131" i="3"/>
  <c r="O131" i="3" s="1"/>
  <c r="P131" i="14"/>
  <c r="Q131" i="14" s="1"/>
  <c r="S131" i="14" s="1"/>
  <c r="U131" i="14" s="1"/>
  <c r="AT131" i="14" s="1"/>
  <c r="O69" i="11"/>
  <c r="P69" i="11" s="1"/>
  <c r="Q69" i="11" s="1"/>
  <c r="S69" i="11" s="1"/>
  <c r="U69" i="11" s="1"/>
  <c r="AQ69" i="11" s="1"/>
  <c r="AU69" i="11" s="1"/>
  <c r="AV69" i="11" s="1"/>
  <c r="AX132" i="21"/>
  <c r="BA132" i="21"/>
  <c r="N99" i="13"/>
  <c r="O99" i="13" s="1"/>
  <c r="O37" i="1"/>
  <c r="P37" i="1" s="1"/>
  <c r="Q37" i="1" s="1"/>
  <c r="S37" i="1" s="1"/>
  <c r="U37" i="1" s="1"/>
  <c r="AQ37" i="1" s="1"/>
  <c r="AU37" i="1" s="1"/>
  <c r="AV37" i="1" s="1"/>
  <c r="O36" i="12"/>
  <c r="O37" i="19"/>
  <c r="P37" i="19" s="1"/>
  <c r="Q37" i="19" s="1"/>
  <c r="S37" i="19" s="1"/>
  <c r="U37" i="19" s="1"/>
  <c r="AQ37" i="19" s="1"/>
  <c r="AU37" i="19" s="1"/>
  <c r="AV37" i="19" s="1"/>
  <c r="AY132" i="25"/>
  <c r="AX131" i="21"/>
  <c r="BA131" i="21"/>
  <c r="P68" i="8" l="1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I13" i="8" s="1"/>
  <c r="K13" i="8" s="1"/>
  <c r="P99" i="16"/>
  <c r="Q99" i="16" s="1"/>
  <c r="S99" i="16" s="1"/>
  <c r="U99" i="16" s="1"/>
  <c r="AJ99" i="16" s="1"/>
  <c r="AN99" i="16" s="1"/>
  <c r="O100" i="16"/>
  <c r="P100" i="16" s="1"/>
  <c r="Q100" i="16" s="1"/>
  <c r="S100" i="16" s="1"/>
  <c r="U100" i="16" s="1"/>
  <c r="AJ100" i="16" s="1"/>
  <c r="AN100" i="16" s="1"/>
  <c r="AO100" i="16" s="1"/>
  <c r="P83" i="24"/>
  <c r="Q83" i="24" s="1"/>
  <c r="S83" i="24" s="1"/>
  <c r="U83" i="24" s="1"/>
  <c r="AQ83" i="24" s="1"/>
  <c r="AU83" i="24" s="1"/>
  <c r="O84" i="24"/>
  <c r="P84" i="24" s="1"/>
  <c r="Q84" i="24" s="1"/>
  <c r="S84" i="24" s="1"/>
  <c r="U84" i="24" s="1"/>
  <c r="AQ84" i="24" s="1"/>
  <c r="AU84" i="24" s="1"/>
  <c r="AV84" i="24" s="1"/>
  <c r="P83" i="30"/>
  <c r="Q83" i="30" s="1"/>
  <c r="S83" i="30" s="1"/>
  <c r="U83" i="30" s="1"/>
  <c r="AQ83" i="30" s="1"/>
  <c r="AU83" i="30" s="1"/>
  <c r="O84" i="30"/>
  <c r="P84" i="30" s="1"/>
  <c r="Q84" i="30" s="1"/>
  <c r="S84" i="30" s="1"/>
  <c r="U84" i="30" s="1"/>
  <c r="AQ84" i="30" s="1"/>
  <c r="AU84" i="30" s="1"/>
  <c r="AV84" i="30" s="1"/>
  <c r="I13" i="30" s="1"/>
  <c r="K13" i="30" s="1"/>
  <c r="P36" i="18"/>
  <c r="Q36" i="18" s="1"/>
  <c r="S36" i="18" s="1"/>
  <c r="U36" i="18" s="1"/>
  <c r="AQ36" i="18" s="1"/>
  <c r="AU36" i="18" s="1"/>
  <c r="O37" i="18"/>
  <c r="P37" i="18" s="1"/>
  <c r="Q37" i="18" s="1"/>
  <c r="S37" i="18" s="1"/>
  <c r="U37" i="18" s="1"/>
  <c r="AQ37" i="18" s="1"/>
  <c r="AU37" i="18" s="1"/>
  <c r="AV37" i="18" s="1"/>
  <c r="P146" i="27"/>
  <c r="Q146" i="27" s="1"/>
  <c r="S146" i="27" s="1"/>
  <c r="U146" i="27" s="1"/>
  <c r="AT146" i="27" s="1"/>
  <c r="AX146" i="27" s="1"/>
  <c r="O147" i="27"/>
  <c r="P147" i="27" s="1"/>
  <c r="Q147" i="27" s="1"/>
  <c r="S147" i="27" s="1"/>
  <c r="U147" i="27" s="1"/>
  <c r="AT147" i="27" s="1"/>
  <c r="AX147" i="27" s="1"/>
  <c r="AY147" i="27" s="1"/>
  <c r="I13" i="27" s="1"/>
  <c r="K13" i="27" s="1"/>
  <c r="O84" i="25"/>
  <c r="P84" i="25" s="1"/>
  <c r="Q84" i="25" s="1"/>
  <c r="S84" i="25" s="1"/>
  <c r="U84" i="25" s="1"/>
  <c r="AQ84" i="25" s="1"/>
  <c r="AU84" i="25" s="1"/>
  <c r="AV84" i="25" s="1"/>
  <c r="I13" i="25" s="1"/>
  <c r="K13" i="25" s="1"/>
  <c r="BA131" i="5"/>
  <c r="AX131" i="5"/>
  <c r="P99" i="18"/>
  <c r="Q99" i="18" s="1"/>
  <c r="S99" i="18" s="1"/>
  <c r="U99" i="18" s="1"/>
  <c r="AJ99" i="18" s="1"/>
  <c r="AN99" i="18" s="1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I13" i="29" s="1"/>
  <c r="K13" i="29" s="1"/>
  <c r="BA132" i="16"/>
  <c r="AX132" i="16"/>
  <c r="I13" i="28"/>
  <c r="K13" i="28" s="1"/>
  <c r="I13" i="19"/>
  <c r="K13" i="19" s="1"/>
  <c r="O37" i="5"/>
  <c r="P37" i="5" s="1"/>
  <c r="Q37" i="5" s="1"/>
  <c r="S37" i="5" s="1"/>
  <c r="U37" i="5" s="1"/>
  <c r="AQ37" i="5" s="1"/>
  <c r="AU37" i="5" s="1"/>
  <c r="AV37" i="5" s="1"/>
  <c r="O116" i="10"/>
  <c r="P116" i="10" s="1"/>
  <c r="Q116" i="10" s="1"/>
  <c r="S116" i="10" s="1"/>
  <c r="U116" i="10" s="1"/>
  <c r="AT116" i="10" s="1"/>
  <c r="AX116" i="10" s="1"/>
  <c r="AY116" i="10" s="1"/>
  <c r="I13" i="10" s="1"/>
  <c r="K13" i="10" s="1"/>
  <c r="O52" i="7"/>
  <c r="BA131" i="16"/>
  <c r="AX131" i="16"/>
  <c r="I13" i="1"/>
  <c r="K13" i="1" s="1"/>
  <c r="N52" i="7"/>
  <c r="BA132" i="1"/>
  <c r="BB132" i="1" s="1"/>
  <c r="AX132" i="1"/>
  <c r="AY132" i="1" s="1"/>
  <c r="AY132" i="33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I13" i="13" s="1"/>
  <c r="K13" i="13" s="1"/>
  <c r="O51" i="14"/>
  <c r="O100" i="33"/>
  <c r="P100" i="33" s="1"/>
  <c r="Q100" i="33" s="1"/>
  <c r="S100" i="33" s="1"/>
  <c r="U100" i="33" s="1"/>
  <c r="AJ100" i="33" s="1"/>
  <c r="AN100" i="33" s="1"/>
  <c r="AO100" i="33" s="1"/>
  <c r="I13" i="33" s="1"/>
  <c r="K13" i="33" s="1"/>
  <c r="N146" i="7"/>
  <c r="O146" i="7" s="1"/>
  <c r="BA132" i="11"/>
  <c r="BB132" i="11" s="1"/>
  <c r="AX132" i="11"/>
  <c r="AY132" i="11" s="1"/>
  <c r="I13" i="11" s="1"/>
  <c r="K13" i="11" s="1"/>
  <c r="O84" i="22"/>
  <c r="P84" i="22" s="1"/>
  <c r="Q84" i="22" s="1"/>
  <c r="S84" i="22" s="1"/>
  <c r="U84" i="22" s="1"/>
  <c r="AQ84" i="22" s="1"/>
  <c r="AU84" i="22" s="1"/>
  <c r="AV84" i="22" s="1"/>
  <c r="I13" i="22" s="1"/>
  <c r="K13" i="22" s="1"/>
  <c r="BA131" i="11"/>
  <c r="AX131" i="11"/>
  <c r="BA132" i="5"/>
  <c r="BB132" i="5" s="1"/>
  <c r="AX132" i="5"/>
  <c r="AY132" i="5" s="1"/>
  <c r="N83" i="18"/>
  <c r="O83" i="18" s="1"/>
  <c r="P115" i="20"/>
  <c r="Q115" i="20" s="1"/>
  <c r="S115" i="20" s="1"/>
  <c r="U115" i="20" s="1"/>
  <c r="AT115" i="20" s="1"/>
  <c r="AX115" i="20" s="1"/>
  <c r="O116" i="20"/>
  <c r="P116" i="20" s="1"/>
  <c r="Q116" i="20" s="1"/>
  <c r="S116" i="20" s="1"/>
  <c r="U116" i="20" s="1"/>
  <c r="AT116" i="20" s="1"/>
  <c r="AX116" i="20" s="1"/>
  <c r="AY116" i="20" s="1"/>
  <c r="I13" i="20" s="1"/>
  <c r="K13" i="20" s="1"/>
  <c r="P36" i="12"/>
  <c r="Q36" i="12" s="1"/>
  <c r="S36" i="12" s="1"/>
  <c r="U36" i="12" s="1"/>
  <c r="AQ36" i="12" s="1"/>
  <c r="AU36" i="12" s="1"/>
  <c r="O37" i="12"/>
  <c r="P37" i="12" s="1"/>
  <c r="Q37" i="12" s="1"/>
  <c r="S37" i="12" s="1"/>
  <c r="U37" i="12" s="1"/>
  <c r="AQ37" i="12" s="1"/>
  <c r="AU37" i="12" s="1"/>
  <c r="AV37" i="12" s="1"/>
  <c r="I13" i="12" s="1"/>
  <c r="K13" i="12" s="1"/>
  <c r="O147" i="11"/>
  <c r="P147" i="11" s="1"/>
  <c r="Q147" i="11" s="1"/>
  <c r="S147" i="11" s="1"/>
  <c r="U147" i="11" s="1"/>
  <c r="AT147" i="11" s="1"/>
  <c r="AX147" i="11" s="1"/>
  <c r="AY147" i="11" s="1"/>
  <c r="O116" i="15"/>
  <c r="P116" i="15" s="1"/>
  <c r="Q116" i="15" s="1"/>
  <c r="S116" i="15" s="1"/>
  <c r="U116" i="15" s="1"/>
  <c r="AT116" i="15" s="1"/>
  <c r="AX116" i="15" s="1"/>
  <c r="AY116" i="15" s="1"/>
  <c r="I13" i="15" s="1"/>
  <c r="K13" i="15" s="1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O69" i="2"/>
  <c r="P69" i="2" s="1"/>
  <c r="Q69" i="2" s="1"/>
  <c r="S69" i="2" s="1"/>
  <c r="U69" i="2" s="1"/>
  <c r="AQ69" i="2" s="1"/>
  <c r="AU69" i="2" s="1"/>
  <c r="AV69" i="2" s="1"/>
  <c r="I13" i="2" s="1"/>
  <c r="K13" i="2" s="1"/>
  <c r="O147" i="24"/>
  <c r="P147" i="24" s="1"/>
  <c r="Q147" i="24" s="1"/>
  <c r="S147" i="24" s="1"/>
  <c r="U147" i="24" s="1"/>
  <c r="AT147" i="24" s="1"/>
  <c r="AX147" i="24" s="1"/>
  <c r="AY147" i="24" s="1"/>
  <c r="BB132" i="21"/>
  <c r="AY132" i="21"/>
  <c r="I13" i="21" s="1"/>
  <c r="K13" i="21" s="1"/>
  <c r="O132" i="14"/>
  <c r="P132" i="14" s="1"/>
  <c r="Q132" i="14" s="1"/>
  <c r="S132" i="14" s="1"/>
  <c r="U132" i="14" s="1"/>
  <c r="AT132" i="14" s="1"/>
  <c r="O69" i="17"/>
  <c r="P69" i="17" s="1"/>
  <c r="Q69" i="17" s="1"/>
  <c r="S69" i="17" s="1"/>
  <c r="U69" i="17" s="1"/>
  <c r="AQ69" i="17" s="1"/>
  <c r="AU69" i="17" s="1"/>
  <c r="AV69" i="17" s="1"/>
  <c r="I13" i="17" s="1"/>
  <c r="K13" i="17" s="1"/>
  <c r="BA131" i="14"/>
  <c r="AX131" i="14"/>
  <c r="P131" i="3"/>
  <c r="Q131" i="3" s="1"/>
  <c r="S131" i="3" s="1"/>
  <c r="U131" i="3" s="1"/>
  <c r="AT131" i="3" s="1"/>
  <c r="O132" i="3"/>
  <c r="P132" i="3" s="1"/>
  <c r="Q132" i="3" s="1"/>
  <c r="S132" i="3" s="1"/>
  <c r="U132" i="3" s="1"/>
  <c r="AT132" i="3" s="1"/>
  <c r="P115" i="13"/>
  <c r="Q115" i="13" s="1"/>
  <c r="S115" i="13" s="1"/>
  <c r="U115" i="13" s="1"/>
  <c r="AT115" i="13" s="1"/>
  <c r="AX115" i="13" s="1"/>
  <c r="O116" i="13"/>
  <c r="P116" i="13" s="1"/>
  <c r="Q116" i="13" s="1"/>
  <c r="S116" i="13" s="1"/>
  <c r="U116" i="13" s="1"/>
  <c r="AT116" i="13" s="1"/>
  <c r="AX116" i="13" s="1"/>
  <c r="AY116" i="13" s="1"/>
  <c r="P52" i="7" l="1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AX132" i="14"/>
  <c r="AY132" i="14" s="1"/>
  <c r="BA132" i="14"/>
  <c r="BB132" i="14" s="1"/>
  <c r="I13" i="5"/>
  <c r="K13" i="5" s="1"/>
  <c r="P146" i="7"/>
  <c r="Q146" i="7" s="1"/>
  <c r="S146" i="7" s="1"/>
  <c r="U146" i="7" s="1"/>
  <c r="AT146" i="7" s="1"/>
  <c r="AX146" i="7" s="1"/>
  <c r="O147" i="7"/>
  <c r="P147" i="7" s="1"/>
  <c r="Q147" i="7" s="1"/>
  <c r="S147" i="7" s="1"/>
  <c r="U147" i="7" s="1"/>
  <c r="AT147" i="7" s="1"/>
  <c r="AX147" i="7" s="1"/>
  <c r="AY147" i="7" s="1"/>
  <c r="P51" i="14"/>
  <c r="Q51" i="14" s="1"/>
  <c r="S51" i="14" s="1"/>
  <c r="U51" i="14" s="1"/>
  <c r="AQ51" i="14" s="1"/>
  <c r="AU51" i="14" s="1"/>
  <c r="AY132" i="16"/>
  <c r="I13" i="16" s="1"/>
  <c r="K13" i="16" s="1"/>
  <c r="BB132" i="16"/>
  <c r="I13" i="24"/>
  <c r="K13" i="24" s="1"/>
  <c r="AX132" i="3"/>
  <c r="AY132" i="3" s="1"/>
  <c r="I13" i="3" s="1"/>
  <c r="K13" i="3" s="1"/>
  <c r="BA132" i="3"/>
  <c r="BB132" i="3" s="1"/>
  <c r="O100" i="18"/>
  <c r="P100" i="18" s="1"/>
  <c r="Q100" i="18" s="1"/>
  <c r="S100" i="18" s="1"/>
  <c r="U100" i="18" s="1"/>
  <c r="AJ100" i="18" s="1"/>
  <c r="AN100" i="18" s="1"/>
  <c r="AO100" i="18" s="1"/>
  <c r="AX131" i="3"/>
  <c r="BA131" i="3"/>
  <c r="P83" i="18"/>
  <c r="Q83" i="18" s="1"/>
  <c r="S83" i="18" s="1"/>
  <c r="U83" i="18" s="1"/>
  <c r="AQ83" i="18" s="1"/>
  <c r="AU83" i="18" s="1"/>
  <c r="O84" i="18"/>
  <c r="P84" i="18" s="1"/>
  <c r="Q84" i="18" s="1"/>
  <c r="S84" i="18" s="1"/>
  <c r="U84" i="18" s="1"/>
  <c r="AQ84" i="18" s="1"/>
  <c r="AU84" i="18" s="1"/>
  <c r="AV84" i="18" s="1"/>
  <c r="I13" i="18" s="1"/>
  <c r="K13" i="18" s="1"/>
  <c r="N52" i="14" l="1"/>
  <c r="O52" i="14" s="1"/>
  <c r="I13" i="7"/>
  <c r="K13" i="7" s="1"/>
  <c r="P52" i="14" l="1"/>
  <c r="Q52" i="14" s="1"/>
  <c r="S52" i="14" s="1"/>
  <c r="U52" i="14" s="1"/>
  <c r="AQ52" i="14" s="1"/>
  <c r="AU52" i="14" s="1"/>
  <c r="O53" i="14"/>
  <c r="P53" i="14" s="1"/>
  <c r="Q53" i="14" s="1"/>
  <c r="S53" i="14" s="1"/>
  <c r="U53" i="14" s="1"/>
  <c r="AQ53" i="14" s="1"/>
  <c r="AU53" i="14" s="1"/>
  <c r="AV53" i="14" s="1"/>
  <c r="I13" i="14" s="1"/>
  <c r="K13" i="14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<sst xmlns="http://schemas.openxmlformats.org/spreadsheetml/2006/main" count="21271" uniqueCount="95">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</sst>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0_ "/>
    <numFmt numFmtId="179" formatCode="0.00_ "/>
    <numFmt numFmtId="180" formatCode="0.0000_ "/>
    <numFmt numFmtId="181" formatCode="0.000000_ "/>
    <numFmt numFmtId="182" formatCode="0.000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8" fontId="1" fillId="0" borderId="0" xfId="0" applyNumberFormat="1" applyFont="1" applyAlignment="1">
      <alignment horizontal="center" vertical="center"/>
    </xf>
    <xf numFmtId="178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2" fontId="1" fillId="0" borderId="1" xfId="0" applyNumberFormat="1" applyFont="1" applyBorder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19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19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19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19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19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19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19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19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19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19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19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19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19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19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19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19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19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19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19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19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19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19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19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19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19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19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19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19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19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19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19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19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19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19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19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19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19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19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19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19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19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19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19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topLeftCell="A10" workbookViewId="0">
      <pane xSplit="4" topLeftCell="L1" activePane="topRight" state="frozen"/>
      <selection pane="topRight" activeCell="R26" sqref="R26:R3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90095200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2632000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5360000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64774600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10250000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52000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732586048.79306972</v>
      </c>
      <c r="J13" s="6" t="s">
        <v>37</v>
      </c>
      <c r="K13" s="6">
        <f>I13/(10000*1000)</f>
        <v>73.258604879306972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4.2206313891482399</v>
      </c>
      <c r="E26" s="7"/>
      <c r="F26" s="7"/>
      <c r="G26" s="1">
        <v>1</v>
      </c>
      <c r="H26" s="9">
        <f t="shared" ref="H26:H37" si="0">E27</f>
        <v>4.2206313891482399</v>
      </c>
      <c r="I26" s="9">
        <f t="shared" ref="I26:I37" si="1">H26+273.15</f>
        <v>277.37063138914823</v>
      </c>
      <c r="J26" s="9">
        <f t="shared" ref="J26:J37" si="2">EXP(($C$15*(I26-$C$13))/($C$16*I26*$C$13))</f>
        <v>2.9976076737346365E-2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9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2.8962872959519201E-2</v>
      </c>
      <c r="E27" s="10">
        <f t="shared" ref="E27:E38" si="17">D26</f>
        <v>4.2206313891482399</v>
      </c>
      <c r="F27" s="7" t="s">
        <v>83</v>
      </c>
      <c r="G27" s="1">
        <v>2</v>
      </c>
      <c r="H27" s="9">
        <f t="shared" si="0"/>
        <v>2.8962872959519201E-2</v>
      </c>
      <c r="I27" s="9">
        <f t="shared" si="1"/>
        <v>273.17896287295952</v>
      </c>
      <c r="J27" s="9">
        <f t="shared" si="2"/>
        <v>1.7492358486739006E-2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8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9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0.751888233720588</v>
      </c>
      <c r="E28" s="10">
        <f t="shared" si="17"/>
        <v>2.8962872959519201E-2</v>
      </c>
      <c r="F28" s="7" t="s">
        <v>83</v>
      </c>
      <c r="G28" s="1">
        <v>3</v>
      </c>
      <c r="H28" s="9">
        <f t="shared" si="0"/>
        <v>0.751888233720588</v>
      </c>
      <c r="I28" s="9">
        <f t="shared" si="1"/>
        <v>273.90188823372057</v>
      </c>
      <c r="J28" s="9">
        <f t="shared" si="2"/>
        <v>1.9217811872579378E-2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8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9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8">
        <v>3.99176713486148</v>
      </c>
      <c r="E29" s="10">
        <f t="shared" si="17"/>
        <v>0.751888233720588</v>
      </c>
      <c r="F29" s="7" t="s">
        <v>83</v>
      </c>
      <c r="G29" s="1">
        <v>4</v>
      </c>
      <c r="H29" s="9">
        <f t="shared" si="0"/>
        <v>3.99176713486148</v>
      </c>
      <c r="I29" s="9">
        <f t="shared" si="1"/>
        <v>277.14176713486148</v>
      </c>
      <c r="J29" s="9">
        <f t="shared" si="2"/>
        <v>2.9119578606039982E-2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8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9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8">
        <v>9.9908077483444409</v>
      </c>
      <c r="E30" s="10">
        <f t="shared" si="17"/>
        <v>3.99176713486148</v>
      </c>
      <c r="F30" s="7" t="s">
        <v>83</v>
      </c>
      <c r="G30" s="1">
        <v>5</v>
      </c>
      <c r="H30" s="9">
        <f t="shared" si="0"/>
        <v>9.9908077483444409</v>
      </c>
      <c r="I30" s="9">
        <f t="shared" si="1"/>
        <v>283.1408077483444</v>
      </c>
      <c r="J30" s="9">
        <f t="shared" si="2"/>
        <v>6.1300502963935619E-2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8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9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8">
        <v>16.143398051044901</v>
      </c>
      <c r="E31" s="10">
        <f t="shared" si="17"/>
        <v>9.9908077483444409</v>
      </c>
      <c r="F31" s="7" t="s">
        <v>85</v>
      </c>
      <c r="G31" s="1">
        <v>6</v>
      </c>
      <c r="H31" s="9">
        <f t="shared" si="0"/>
        <v>16.143398051044901</v>
      </c>
      <c r="I31" s="9">
        <f t="shared" si="1"/>
        <v>289.2933980510449</v>
      </c>
      <c r="J31" s="9">
        <f t="shared" si="2"/>
        <v>0.12737693567377967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8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9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8">
        <v>21.331462127179702</v>
      </c>
      <c r="E32" s="10">
        <f t="shared" si="17"/>
        <v>16.143398051044901</v>
      </c>
      <c r="F32" s="7" t="s">
        <v>83</v>
      </c>
      <c r="G32" s="1">
        <v>7</v>
      </c>
      <c r="H32" s="9">
        <f t="shared" si="0"/>
        <v>21.331462127179702</v>
      </c>
      <c r="I32" s="9">
        <f t="shared" si="1"/>
        <v>294.48146212717967</v>
      </c>
      <c r="J32" s="9">
        <f t="shared" si="2"/>
        <v>0.23046744496200336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8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9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8">
        <v>23.5779108834877</v>
      </c>
      <c r="E33" s="10">
        <f t="shared" si="17"/>
        <v>21.331462127179702</v>
      </c>
      <c r="F33" s="7" t="s">
        <v>83</v>
      </c>
      <c r="G33" s="1">
        <v>8</v>
      </c>
      <c r="H33" s="9">
        <f t="shared" si="0"/>
        <v>23.5779108834877</v>
      </c>
      <c r="I33" s="9">
        <f t="shared" si="1"/>
        <v>296.72791088348765</v>
      </c>
      <c r="J33" s="9">
        <f t="shared" si="2"/>
        <v>0.29602083185517392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8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9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8">
        <v>22.289140280695801</v>
      </c>
      <c r="E34" s="10">
        <f t="shared" si="17"/>
        <v>23.5779108834877</v>
      </c>
      <c r="F34" s="7" t="s">
        <v>83</v>
      </c>
      <c r="G34" s="1">
        <v>9</v>
      </c>
      <c r="H34" s="9">
        <f t="shared" si="0"/>
        <v>22.289140280695801</v>
      </c>
      <c r="I34" s="9">
        <f t="shared" si="1"/>
        <v>295.43914028069577</v>
      </c>
      <c r="J34" s="9">
        <f t="shared" si="2"/>
        <v>0.25654100878682712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8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9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8">
        <v>18.827541985775198</v>
      </c>
      <c r="E35" s="10">
        <f t="shared" si="17"/>
        <v>22.289140280695801</v>
      </c>
      <c r="F35" s="7" t="s">
        <v>83</v>
      </c>
      <c r="G35" s="1">
        <v>10</v>
      </c>
      <c r="H35" s="9">
        <f t="shared" si="0"/>
        <v>18.827541985775198</v>
      </c>
      <c r="I35" s="9">
        <f t="shared" si="1"/>
        <v>291.97754198577519</v>
      </c>
      <c r="J35" s="9">
        <f t="shared" si="2"/>
        <v>0.17356638570807423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8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9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8">
        <v>12.139806225462401</v>
      </c>
      <c r="E36" s="10">
        <f t="shared" si="17"/>
        <v>18.827541985775198</v>
      </c>
      <c r="F36" s="7" t="s">
        <v>83</v>
      </c>
      <c r="G36" s="1">
        <v>11</v>
      </c>
      <c r="H36" s="9">
        <f t="shared" si="0"/>
        <v>12.139806225462401</v>
      </c>
      <c r="I36" s="9">
        <f t="shared" si="1"/>
        <v>285.28980622546237</v>
      </c>
      <c r="J36" s="9">
        <f t="shared" si="2"/>
        <v>7.9426006545889438E-2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8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9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8">
        <v>5.0552924956640499</v>
      </c>
      <c r="E37" s="10">
        <f t="shared" si="17"/>
        <v>12.139806225462401</v>
      </c>
      <c r="F37" s="7" t="s">
        <v>85</v>
      </c>
      <c r="G37" s="1">
        <v>12</v>
      </c>
      <c r="H37" s="9">
        <f t="shared" si="0"/>
        <v>5.0552924956640499</v>
      </c>
      <c r="I37" s="9">
        <f t="shared" si="1"/>
        <v>278.20529249566403</v>
      </c>
      <c r="J37" s="9">
        <f t="shared" si="2"/>
        <v>3.330531551121213E-2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8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9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15">
      <c r="C38" s="7">
        <v>12</v>
      </c>
      <c r="D38" s="8">
        <v>2.39199519048256</v>
      </c>
      <c r="E38" s="10">
        <f t="shared" si="17"/>
        <v>5.0552924956640499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8">
        <v>4.2206313891482399</v>
      </c>
      <c r="E42" s="7"/>
      <c r="F42" s="7"/>
      <c r="G42" s="1">
        <v>1</v>
      </c>
      <c r="H42" s="9">
        <f t="shared" ref="H42:H53" si="19">E43</f>
        <v>4.2206313891482399</v>
      </c>
      <c r="I42" s="9">
        <f t="shared" ref="I42:I53" si="20">H42+273.15</f>
        <v>277.37063138914823</v>
      </c>
      <c r="J42" s="9">
        <f t="shared" ref="J42:J53" si="21">EXP(($C$15*(I42-$C$13))/($C$16*I42*$C$13))</f>
        <v>2.9976076737346365E-2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1.3227993023039892</v>
      </c>
      <c r="Q42" s="12">
        <f t="shared" ref="Q42:Q53" si="25">P42*$B$44</f>
        <v>0.31747183255295741</v>
      </c>
      <c r="R42" s="9">
        <f t="shared" ref="R42:R53" si="26">L42*$B$44</f>
        <v>10.59084</v>
      </c>
      <c r="S42" s="13">
        <f t="shared" ref="S42:S53" si="27">Q42/R42</f>
        <v>2.9976076737346369E-2</v>
      </c>
      <c r="T42" s="2">
        <f t="shared" ref="T42:T53" si="28">$B$43/100</f>
        <v>0.24</v>
      </c>
      <c r="U42" s="14">
        <f t="shared" ref="U42:U53" si="29">S42*T42</f>
        <v>7.1942584169631283E-3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0.16960425841696314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7507933.333333333</v>
      </c>
      <c r="AU42" s="1">
        <f t="shared" ref="AU42:AU53" si="37">AT42*10000*AS42*0.67*AR42*AQ42</f>
        <v>376487991082.63245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8">
        <v>2.8962872959519201E-2</v>
      </c>
      <c r="E43" s="10">
        <f t="shared" ref="E43:E54" si="38">D42</f>
        <v>4.2206313891482399</v>
      </c>
      <c r="F43" s="7" t="s">
        <v>83</v>
      </c>
      <c r="G43" s="1">
        <v>2</v>
      </c>
      <c r="H43" s="9">
        <f t="shared" si="19"/>
        <v>2.8962872959519201E-2</v>
      </c>
      <c r="I43" s="9">
        <f t="shared" si="20"/>
        <v>273.17896287295952</v>
      </c>
      <c r="J43" s="9">
        <f t="shared" si="21"/>
        <v>1.7492358486739006E-2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39">L43+O42-P42-N43</f>
        <v>86.934200697696014</v>
      </c>
      <c r="P43" s="9">
        <f t="shared" si="24"/>
        <v>1.520684203362215</v>
      </c>
      <c r="Q43" s="12">
        <f t="shared" si="25"/>
        <v>0.36496420880693159</v>
      </c>
      <c r="R43" s="9">
        <f t="shared" si="26"/>
        <v>10.59084</v>
      </c>
      <c r="S43" s="13">
        <f t="shared" si="27"/>
        <v>3.4460364693162354E-2</v>
      </c>
      <c r="T43" s="2">
        <f t="shared" si="28"/>
        <v>0.24</v>
      </c>
      <c r="U43" s="14">
        <f t="shared" si="29"/>
        <v>8.2704875263589651E-3</v>
      </c>
      <c r="V43" s="13">
        <v>0.6</v>
      </c>
      <c r="W43" s="2">
        <v>0.26</v>
      </c>
      <c r="X43" s="13">
        <f t="shared" ref="X43:X53" si="40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0.17068048752635898</v>
      </c>
      <c r="AR43" s="9">
        <f t="shared" si="34"/>
        <v>183.86875000000001</v>
      </c>
      <c r="AS43" s="1">
        <f t="shared" si="35"/>
        <v>0.24</v>
      </c>
      <c r="AT43" s="1">
        <f t="shared" si="36"/>
        <v>7507933.333333333</v>
      </c>
      <c r="AU43" s="1">
        <f t="shared" si="37"/>
        <v>378877007367.50049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0.751888233720588</v>
      </c>
      <c r="E44" s="10">
        <f t="shared" si="38"/>
        <v>2.8962872959519201E-2</v>
      </c>
      <c r="F44" s="7" t="s">
        <v>83</v>
      </c>
      <c r="G44" s="1">
        <v>3</v>
      </c>
      <c r="H44" s="9">
        <f t="shared" si="19"/>
        <v>0.751888233720588</v>
      </c>
      <c r="I44" s="9">
        <f t="shared" si="20"/>
        <v>273.90188823372057</v>
      </c>
      <c r="J44" s="9">
        <f t="shared" si="21"/>
        <v>1.9217811872579378E-2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39"/>
        <v>129.54201649433381</v>
      </c>
      <c r="P44" s="9">
        <f t="shared" si="24"/>
        <v>2.4895141025826817</v>
      </c>
      <c r="Q44" s="12">
        <f t="shared" si="25"/>
        <v>0.59748338461984363</v>
      </c>
      <c r="R44" s="9">
        <f t="shared" si="26"/>
        <v>10.59084</v>
      </c>
      <c r="S44" s="13">
        <f t="shared" si="27"/>
        <v>5.6415108208588138E-2</v>
      </c>
      <c r="T44" s="2">
        <f t="shared" si="28"/>
        <v>0.24</v>
      </c>
      <c r="U44" s="14">
        <f t="shared" si="29"/>
        <v>1.3539625970061153E-2</v>
      </c>
      <c r="V44" s="13">
        <v>0.6</v>
      </c>
      <c r="W44" s="2">
        <v>0.26</v>
      </c>
      <c r="X44" s="13">
        <f t="shared" si="40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0.17594962597006114</v>
      </c>
      <c r="AR44" s="9">
        <f t="shared" si="34"/>
        <v>183.86875000000001</v>
      </c>
      <c r="AS44" s="1">
        <f t="shared" si="35"/>
        <v>0.24</v>
      </c>
      <c r="AT44" s="1">
        <f t="shared" si="36"/>
        <v>7507933.333333333</v>
      </c>
      <c r="AU44" s="1">
        <f t="shared" si="37"/>
        <v>390573455121.35767</v>
      </c>
    </row>
    <row r="45" spans="1:48" x14ac:dyDescent="0.15">
      <c r="C45" s="7">
        <v>3</v>
      </c>
      <c r="D45" s="8">
        <v>3.99176713486148</v>
      </c>
      <c r="E45" s="10">
        <f t="shared" si="38"/>
        <v>0.751888233720588</v>
      </c>
      <c r="F45" s="7" t="s">
        <v>83</v>
      </c>
      <c r="G45" s="1">
        <v>4</v>
      </c>
      <c r="H45" s="9">
        <f t="shared" si="19"/>
        <v>3.99176713486148</v>
      </c>
      <c r="I45" s="9">
        <f t="shared" si="20"/>
        <v>277.14176713486148</v>
      </c>
      <c r="J45" s="9">
        <f t="shared" si="21"/>
        <v>2.9119578606039982E-2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39"/>
        <v>171.18100239175112</v>
      </c>
      <c r="P45" s="9">
        <f t="shared" si="24"/>
        <v>4.984718655007315</v>
      </c>
      <c r="Q45" s="12">
        <f t="shared" si="25"/>
        <v>1.1963324772017556</v>
      </c>
      <c r="R45" s="9">
        <f t="shared" si="26"/>
        <v>10.59084</v>
      </c>
      <c r="S45" s="13">
        <f t="shared" si="27"/>
        <v>0.11295916822478251</v>
      </c>
      <c r="T45" s="2">
        <f t="shared" si="28"/>
        <v>0.24</v>
      </c>
      <c r="U45" s="14">
        <f t="shared" si="29"/>
        <v>2.7110200373947801E-2</v>
      </c>
      <c r="V45" s="13">
        <v>0.6</v>
      </c>
      <c r="W45" s="2">
        <v>0.26</v>
      </c>
      <c r="X45" s="13">
        <f t="shared" si="40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0.18952020037394779</v>
      </c>
      <c r="AR45" s="9">
        <f t="shared" si="34"/>
        <v>183.86875000000001</v>
      </c>
      <c r="AS45" s="1">
        <f t="shared" si="35"/>
        <v>0.24</v>
      </c>
      <c r="AT45" s="1">
        <f t="shared" si="36"/>
        <v>7507933.333333333</v>
      </c>
      <c r="AU45" s="1">
        <f t="shared" si="37"/>
        <v>420697452849.03308</v>
      </c>
    </row>
    <row r="46" spans="1:48" x14ac:dyDescent="0.15">
      <c r="C46" s="7">
        <v>4</v>
      </c>
      <c r="D46" s="8">
        <v>9.9908077483444409</v>
      </c>
      <c r="E46" s="10">
        <f t="shared" si="38"/>
        <v>3.99176713486148</v>
      </c>
      <c r="F46" s="7" t="s">
        <v>83</v>
      </c>
      <c r="G46" s="1">
        <v>5</v>
      </c>
      <c r="H46" s="9">
        <f t="shared" si="19"/>
        <v>9.9908077483444409</v>
      </c>
      <c r="I46" s="9">
        <f t="shared" si="20"/>
        <v>283.1408077483444</v>
      </c>
      <c r="J46" s="9">
        <f t="shared" si="21"/>
        <v>6.1300502963935619E-2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157.88646954990659</v>
      </c>
      <c r="O46" s="9">
        <f t="shared" si="39"/>
        <v>52.438314186837204</v>
      </c>
      <c r="P46" s="9">
        <f t="shared" si="24"/>
        <v>3.2144950342340013</v>
      </c>
      <c r="Q46" s="12">
        <f t="shared" si="25"/>
        <v>0.77147880821616033</v>
      </c>
      <c r="R46" s="9">
        <f t="shared" si="26"/>
        <v>10.59084</v>
      </c>
      <c r="S46" s="13">
        <f t="shared" si="27"/>
        <v>7.2843967826552031E-2</v>
      </c>
      <c r="T46" s="2">
        <f t="shared" si="28"/>
        <v>0.24</v>
      </c>
      <c r="U46" s="14">
        <f t="shared" si="29"/>
        <v>1.7482552278372487E-2</v>
      </c>
      <c r="V46" s="13">
        <v>0.6</v>
      </c>
      <c r="W46" s="2">
        <v>0.26</v>
      </c>
      <c r="X46" s="13">
        <f t="shared" si="40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0.17989255227837248</v>
      </c>
      <c r="AR46" s="9">
        <f t="shared" si="34"/>
        <v>183.86875000000001</v>
      </c>
      <c r="AS46" s="1">
        <f t="shared" si="35"/>
        <v>0.24</v>
      </c>
      <c r="AT46" s="1">
        <f t="shared" si="36"/>
        <v>7507933.333333333</v>
      </c>
      <c r="AU46" s="1">
        <f t="shared" si="37"/>
        <v>399325973593.82147</v>
      </c>
    </row>
    <row r="47" spans="1:48" x14ac:dyDescent="0.15">
      <c r="C47" s="7">
        <v>5</v>
      </c>
      <c r="D47" s="8">
        <v>16.143398051044901</v>
      </c>
      <c r="E47" s="10">
        <f t="shared" si="38"/>
        <v>9.9908077483444409</v>
      </c>
      <c r="F47" s="7" t="s">
        <v>85</v>
      </c>
      <c r="G47" s="1">
        <v>6</v>
      </c>
      <c r="H47" s="9">
        <f t="shared" si="19"/>
        <v>16.143398051044901</v>
      </c>
      <c r="I47" s="9">
        <f t="shared" si="20"/>
        <v>289.2933980510449</v>
      </c>
      <c r="J47" s="9">
        <f t="shared" si="21"/>
        <v>0.12737693567377967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39"/>
        <v>93.352319152603201</v>
      </c>
      <c r="P47" s="9">
        <f t="shared" si="24"/>
        <v>11.890932351699288</v>
      </c>
      <c r="Q47" s="12">
        <f t="shared" si="25"/>
        <v>2.8538237644078288</v>
      </c>
      <c r="R47" s="9">
        <f t="shared" si="26"/>
        <v>10.59084</v>
      </c>
      <c r="S47" s="13">
        <f t="shared" si="27"/>
        <v>0.26946151243979033</v>
      </c>
      <c r="T47" s="2">
        <f t="shared" si="28"/>
        <v>0.24</v>
      </c>
      <c r="U47" s="14">
        <f t="shared" si="29"/>
        <v>6.4670762985549676E-2</v>
      </c>
      <c r="V47" s="13">
        <v>0.6</v>
      </c>
      <c r="W47" s="2">
        <v>0.26</v>
      </c>
      <c r="X47" s="13">
        <f t="shared" si="40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0.22708076298554969</v>
      </c>
      <c r="AR47" s="9">
        <f t="shared" si="34"/>
        <v>183.86875000000001</v>
      </c>
      <c r="AS47" s="1">
        <f t="shared" si="35"/>
        <v>0.24</v>
      </c>
      <c r="AT47" s="1">
        <f t="shared" si="36"/>
        <v>7507933.333333333</v>
      </c>
      <c r="AU47" s="1">
        <f t="shared" si="37"/>
        <v>504074491218.02429</v>
      </c>
    </row>
    <row r="48" spans="1:48" x14ac:dyDescent="0.15">
      <c r="C48" s="7">
        <v>6</v>
      </c>
      <c r="D48" s="8">
        <v>21.331462127179702</v>
      </c>
      <c r="E48" s="10">
        <f t="shared" si="38"/>
        <v>16.143398051044901</v>
      </c>
      <c r="F48" s="7" t="s">
        <v>83</v>
      </c>
      <c r="G48" s="1">
        <v>7</v>
      </c>
      <c r="H48" s="9">
        <f t="shared" si="19"/>
        <v>21.331462127179702</v>
      </c>
      <c r="I48" s="9">
        <f t="shared" si="20"/>
        <v>294.48146212717967</v>
      </c>
      <c r="J48" s="9">
        <f t="shared" si="21"/>
        <v>0.23046744496200336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39"/>
        <v>125.58988680090391</v>
      </c>
      <c r="P48" s="9">
        <f t="shared" si="24"/>
        <v>28.944380324071556</v>
      </c>
      <c r="Q48" s="12">
        <f t="shared" si="25"/>
        <v>6.946651277777173</v>
      </c>
      <c r="R48" s="9">
        <f t="shared" si="26"/>
        <v>10.59084</v>
      </c>
      <c r="S48" s="13">
        <f t="shared" si="27"/>
        <v>0.6559112665073944</v>
      </c>
      <c r="T48" s="2">
        <f t="shared" si="28"/>
        <v>0.24</v>
      </c>
      <c r="U48" s="14">
        <f t="shared" si="29"/>
        <v>0.15741870396177465</v>
      </c>
      <c r="V48" s="13">
        <v>0.75</v>
      </c>
      <c r="W48" s="2">
        <v>0.26</v>
      </c>
      <c r="X48" s="13">
        <f t="shared" si="40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0.36481870396177468</v>
      </c>
      <c r="AR48" s="9">
        <f t="shared" si="34"/>
        <v>183.86875000000001</v>
      </c>
      <c r="AS48" s="1">
        <f t="shared" si="35"/>
        <v>0.24</v>
      </c>
      <c r="AT48" s="1">
        <f t="shared" si="36"/>
        <v>7507933.333333333</v>
      </c>
      <c r="AU48" s="1">
        <f t="shared" si="37"/>
        <v>809825544747.05908</v>
      </c>
    </row>
    <row r="49" spans="1:48" x14ac:dyDescent="0.15">
      <c r="C49" s="7">
        <v>7</v>
      </c>
      <c r="D49" s="8">
        <v>23.5779108834877</v>
      </c>
      <c r="E49" s="10">
        <f t="shared" si="38"/>
        <v>21.331462127179702</v>
      </c>
      <c r="F49" s="7" t="s">
        <v>83</v>
      </c>
      <c r="G49" s="1">
        <v>8</v>
      </c>
      <c r="H49" s="9">
        <f t="shared" si="19"/>
        <v>23.5779108834877</v>
      </c>
      <c r="I49" s="9">
        <f t="shared" si="20"/>
        <v>296.72791088348765</v>
      </c>
      <c r="J49" s="9">
        <f t="shared" si="21"/>
        <v>0.29602083185517392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39"/>
        <v>140.77400647683237</v>
      </c>
      <c r="P49" s="9">
        <f t="shared" si="24"/>
        <v>41.67203850085756</v>
      </c>
      <c r="Q49" s="12">
        <f t="shared" si="25"/>
        <v>10.001289240205814</v>
      </c>
      <c r="R49" s="9">
        <f t="shared" si="26"/>
        <v>10.59084</v>
      </c>
      <c r="S49" s="13">
        <f t="shared" si="27"/>
        <v>0.94433389988006755</v>
      </c>
      <c r="T49" s="2">
        <f t="shared" si="28"/>
        <v>0.24</v>
      </c>
      <c r="U49" s="14">
        <f t="shared" si="29"/>
        <v>0.22664013597121621</v>
      </c>
      <c r="V49" s="13">
        <v>0.75</v>
      </c>
      <c r="W49" s="2">
        <v>0.26</v>
      </c>
      <c r="X49" s="13">
        <f t="shared" si="40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0.43404013597121621</v>
      </c>
      <c r="AR49" s="9">
        <f t="shared" si="34"/>
        <v>183.86875000000001</v>
      </c>
      <c r="AS49" s="1">
        <f t="shared" si="35"/>
        <v>0.24</v>
      </c>
      <c r="AT49" s="1">
        <f t="shared" si="36"/>
        <v>7507933.333333333</v>
      </c>
      <c r="AU49" s="1">
        <f t="shared" si="37"/>
        <v>963483466548.92798</v>
      </c>
    </row>
    <row r="50" spans="1:48" x14ac:dyDescent="0.15">
      <c r="C50" s="7">
        <v>8</v>
      </c>
      <c r="D50" s="8">
        <v>22.289140280695801</v>
      </c>
      <c r="E50" s="10">
        <f t="shared" si="38"/>
        <v>23.5779108834877</v>
      </c>
      <c r="F50" s="7" t="s">
        <v>83</v>
      </c>
      <c r="G50" s="1">
        <v>9</v>
      </c>
      <c r="H50" s="9">
        <f t="shared" si="19"/>
        <v>22.289140280695801</v>
      </c>
      <c r="I50" s="9">
        <f t="shared" si="20"/>
        <v>295.43914028069577</v>
      </c>
      <c r="J50" s="9">
        <f t="shared" si="21"/>
        <v>0.25654100878682712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39"/>
        <v>143.23046797597482</v>
      </c>
      <c r="P50" s="9">
        <f t="shared" si="24"/>
        <v>36.744488743565917</v>
      </c>
      <c r="Q50" s="12">
        <f t="shared" si="25"/>
        <v>8.8186772984558193</v>
      </c>
      <c r="R50" s="9">
        <f t="shared" si="26"/>
        <v>10.59084</v>
      </c>
      <c r="S50" s="13">
        <f t="shared" si="27"/>
        <v>0.83267024130813228</v>
      </c>
      <c r="T50" s="2">
        <f t="shared" si="28"/>
        <v>0.24</v>
      </c>
      <c r="U50" s="14">
        <f t="shared" si="29"/>
        <v>0.19984085791395173</v>
      </c>
      <c r="V50" s="13">
        <v>0.75</v>
      </c>
      <c r="W50" s="2">
        <v>0.26</v>
      </c>
      <c r="X50" s="13">
        <f t="shared" si="40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0.40724085791395176</v>
      </c>
      <c r="AR50" s="9">
        <f t="shared" si="34"/>
        <v>183.86875000000001</v>
      </c>
      <c r="AS50" s="1">
        <f t="shared" si="35"/>
        <v>0.24</v>
      </c>
      <c r="AT50" s="1">
        <f t="shared" si="36"/>
        <v>7507933.333333333</v>
      </c>
      <c r="AU50" s="1">
        <f t="shared" si="37"/>
        <v>903994356709.24683</v>
      </c>
    </row>
    <row r="51" spans="1:48" x14ac:dyDescent="0.15">
      <c r="C51" s="7">
        <v>9</v>
      </c>
      <c r="D51" s="8">
        <v>18.827541985775198</v>
      </c>
      <c r="E51" s="10">
        <f t="shared" si="38"/>
        <v>22.289140280695801</v>
      </c>
      <c r="F51" s="7" t="s">
        <v>83</v>
      </c>
      <c r="G51" s="1">
        <v>10</v>
      </c>
      <c r="H51" s="9">
        <f t="shared" si="19"/>
        <v>18.827541985775198</v>
      </c>
      <c r="I51" s="9">
        <f t="shared" si="20"/>
        <v>291.97754198577519</v>
      </c>
      <c r="J51" s="9">
        <f t="shared" si="21"/>
        <v>0.17356638570807423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39"/>
        <v>150.61447923240891</v>
      </c>
      <c r="P51" s="9">
        <f t="shared" si="24"/>
        <v>26.141610795673021</v>
      </c>
      <c r="Q51" s="12">
        <f t="shared" si="25"/>
        <v>6.2739865909615249</v>
      </c>
      <c r="R51" s="9">
        <f t="shared" si="26"/>
        <v>10.59084</v>
      </c>
      <c r="S51" s="13">
        <f t="shared" si="27"/>
        <v>0.59239744826298246</v>
      </c>
      <c r="T51" s="2">
        <f t="shared" si="28"/>
        <v>0.24</v>
      </c>
      <c r="U51" s="14">
        <f t="shared" si="29"/>
        <v>0.14217538758311579</v>
      </c>
      <c r="V51" s="13">
        <v>0.75</v>
      </c>
      <c r="W51" s="2">
        <v>0.26</v>
      </c>
      <c r="X51" s="13">
        <f t="shared" si="40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0.34957538758311579</v>
      </c>
      <c r="AR51" s="9">
        <f t="shared" si="34"/>
        <v>183.86875000000001</v>
      </c>
      <c r="AS51" s="1">
        <f t="shared" si="35"/>
        <v>0.24</v>
      </c>
      <c r="AT51" s="1">
        <f t="shared" si="36"/>
        <v>7507933.333333333</v>
      </c>
      <c r="AU51" s="1">
        <f t="shared" si="37"/>
        <v>775988389864.25293</v>
      </c>
    </row>
    <row r="52" spans="1:48" x14ac:dyDescent="0.15">
      <c r="C52" s="7">
        <v>10</v>
      </c>
      <c r="D52" s="8">
        <v>12.139806225462401</v>
      </c>
      <c r="E52" s="10">
        <f t="shared" si="38"/>
        <v>18.827541985775198</v>
      </c>
      <c r="F52" s="7" t="s">
        <v>83</v>
      </c>
      <c r="G52" s="1">
        <v>11</v>
      </c>
      <c r="H52" s="9">
        <f t="shared" si="19"/>
        <v>12.139806225462401</v>
      </c>
      <c r="I52" s="9">
        <f t="shared" si="20"/>
        <v>285.28980622546237</v>
      </c>
      <c r="J52" s="9">
        <f t="shared" si="21"/>
        <v>7.9426006545889438E-2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118.2492250148991</v>
      </c>
      <c r="O52" s="9">
        <f t="shared" si="39"/>
        <v>50.3521434218368</v>
      </c>
      <c r="P52" s="9">
        <f t="shared" si="24"/>
        <v>3.9992696730223734</v>
      </c>
      <c r="Q52" s="12">
        <f t="shared" si="25"/>
        <v>0.95982472152536957</v>
      </c>
      <c r="R52" s="9">
        <f t="shared" si="26"/>
        <v>10.59084</v>
      </c>
      <c r="S52" s="13">
        <f t="shared" si="27"/>
        <v>9.06278181452434E-2</v>
      </c>
      <c r="T52" s="2">
        <f t="shared" si="28"/>
        <v>0.24</v>
      </c>
      <c r="U52" s="14">
        <f t="shared" si="29"/>
        <v>2.1750676354858414E-2</v>
      </c>
      <c r="V52" s="13">
        <v>0.6</v>
      </c>
      <c r="W52" s="2">
        <v>0.26</v>
      </c>
      <c r="X52" s="13">
        <f t="shared" si="40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0.18416067635485842</v>
      </c>
      <c r="AR52" s="9">
        <f t="shared" si="34"/>
        <v>183.86875000000001</v>
      </c>
      <c r="AS52" s="1">
        <f t="shared" si="35"/>
        <v>0.24</v>
      </c>
      <c r="AT52" s="1">
        <f t="shared" si="36"/>
        <v>7507933.333333333</v>
      </c>
      <c r="AU52" s="1">
        <f t="shared" si="37"/>
        <v>408800366950.72131</v>
      </c>
    </row>
    <row r="53" spans="1:48" x14ac:dyDescent="0.15">
      <c r="C53" s="7">
        <v>11</v>
      </c>
      <c r="D53" s="8">
        <v>5.0552924956640499</v>
      </c>
      <c r="E53" s="10">
        <f t="shared" si="38"/>
        <v>12.139806225462401</v>
      </c>
      <c r="F53" s="7" t="s">
        <v>85</v>
      </c>
      <c r="G53" s="1">
        <v>12</v>
      </c>
      <c r="H53" s="9">
        <f t="shared" si="19"/>
        <v>5.0552924956640499</v>
      </c>
      <c r="I53" s="9">
        <f t="shared" si="20"/>
        <v>278.20529249566403</v>
      </c>
      <c r="J53" s="9">
        <f t="shared" si="21"/>
        <v>3.330531551121213E-2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39"/>
        <v>90.481373748814434</v>
      </c>
      <c r="P53" s="9">
        <f t="shared" si="24"/>
        <v>3.0135107005921715</v>
      </c>
      <c r="Q53" s="12">
        <f t="shared" si="25"/>
        <v>0.72324256814212118</v>
      </c>
      <c r="R53" s="9">
        <f t="shared" si="26"/>
        <v>10.59084</v>
      </c>
      <c r="S53" s="13">
        <f t="shared" si="27"/>
        <v>6.8289443343693343E-2</v>
      </c>
      <c r="T53" s="2">
        <f t="shared" si="28"/>
        <v>0.24</v>
      </c>
      <c r="U53" s="14">
        <f t="shared" si="29"/>
        <v>1.63894664024864E-2</v>
      </c>
      <c r="V53" s="13">
        <v>0.6</v>
      </c>
      <c r="W53" s="2">
        <v>0.26</v>
      </c>
      <c r="X53" s="13">
        <f t="shared" si="40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0.1787994664024864</v>
      </c>
      <c r="AR53" s="9">
        <f t="shared" si="34"/>
        <v>183.86875000000001</v>
      </c>
      <c r="AS53" s="1">
        <f t="shared" si="35"/>
        <v>0.24</v>
      </c>
      <c r="AT53" s="1">
        <f t="shared" si="36"/>
        <v>7507933.333333333</v>
      </c>
      <c r="AU53" s="1">
        <f t="shared" si="37"/>
        <v>396899538613.15356</v>
      </c>
      <c r="AV53" s="1">
        <f>SUM(AU42:AU53)</f>
        <v>6729028034665.7314</v>
      </c>
    </row>
    <row r="54" spans="1:48" x14ac:dyDescent="0.15">
      <c r="C54" s="7">
        <v>12</v>
      </c>
      <c r="D54" s="8">
        <v>2.39199519048256</v>
      </c>
      <c r="E54" s="10">
        <f t="shared" si="38"/>
        <v>5.0552924956640499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4.2206313891482399</v>
      </c>
      <c r="E58" s="7"/>
      <c r="F58" s="7"/>
      <c r="G58" s="1">
        <v>1</v>
      </c>
      <c r="H58" s="9">
        <f t="shared" ref="H58:H69" si="41">E59</f>
        <v>4.2206313891482399</v>
      </c>
      <c r="I58" s="9">
        <f t="shared" ref="I58:I69" si="42">H58+273.15</f>
        <v>277.37063138914823</v>
      </c>
      <c r="J58" s="9">
        <f t="shared" ref="J58:J69" si="43">EXP(($C$15*(I58-$C$13))/($C$16*I58*$C$13))</f>
        <v>2.9976076737346365E-2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2.9906132558292558E-3</v>
      </c>
      <c r="Q58" s="12">
        <f t="shared" ref="Q58:Q69" si="47">P58*$B$60</f>
        <v>5.6821651860755867E-4</v>
      </c>
      <c r="R58" s="9">
        <f t="shared" ref="R58:R69" si="48">L58*$B$60</f>
        <v>1.8955666666666669E-2</v>
      </c>
      <c r="S58" s="13">
        <f t="shared" ref="S58:S69" si="49">Q58/R58</f>
        <v>2.9976076737346365E-2</v>
      </c>
      <c r="T58" s="2">
        <f t="shared" ref="T58:T69" si="50">$B$59/100</f>
        <v>0.01</v>
      </c>
      <c r="U58" s="14">
        <f t="shared" ref="U58:U69" si="51">S58*T58</f>
        <v>2.9976076737346364E-4</v>
      </c>
      <c r="V58" s="13"/>
      <c r="W58" s="2"/>
      <c r="X58" s="14"/>
      <c r="Y58" s="2">
        <v>0.02</v>
      </c>
      <c r="Z58" s="2">
        <v>0.53</v>
      </c>
      <c r="AA58" s="2">
        <f t="shared" ref="AA58:AA69" si="52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3">AO58*AN58</f>
        <v>4.5999999999999999E-3</v>
      </c>
      <c r="AQ58" s="1">
        <f t="shared" ref="AQ58:AQ69" si="54">(AP58+AM58+AD58+AA58+U58+X58+AG58+AJ58)</f>
        <v>1.5499760767373463E-2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446666.66666666669</v>
      </c>
      <c r="AU58" s="1">
        <f t="shared" ref="AU58:AU69" si="58">AT58*10000*AS58*0.67*AR58*AQ58</f>
        <v>87927030.136908457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2.8962872959519201E-2</v>
      </c>
      <c r="E59" s="10">
        <f t="shared" ref="E59:E70" si="59">D58</f>
        <v>4.2206313891482399</v>
      </c>
      <c r="F59" s="7" t="s">
        <v>83</v>
      </c>
      <c r="G59" s="1">
        <v>2</v>
      </c>
      <c r="H59" s="9">
        <f t="shared" si="41"/>
        <v>2.8962872959519201E-2</v>
      </c>
      <c r="I59" s="9">
        <f t="shared" si="42"/>
        <v>273.17896287295952</v>
      </c>
      <c r="J59" s="9">
        <f t="shared" si="43"/>
        <v>1.7492358486739006E-2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0.19654272007750409</v>
      </c>
      <c r="P59" s="9">
        <f t="shared" si="46"/>
        <v>3.4379957175544977E-3</v>
      </c>
      <c r="Q59" s="12">
        <f t="shared" si="47"/>
        <v>6.5321918633535461E-4</v>
      </c>
      <c r="R59" s="9">
        <f t="shared" si="48"/>
        <v>1.8955666666666669E-2</v>
      </c>
      <c r="S59" s="13">
        <f t="shared" si="49"/>
        <v>3.4460364693162354E-2</v>
      </c>
      <c r="T59" s="2">
        <f t="shared" si="50"/>
        <v>0.01</v>
      </c>
      <c r="U59" s="14">
        <f t="shared" si="51"/>
        <v>3.4460364693162353E-4</v>
      </c>
      <c r="V59" s="13"/>
      <c r="W59" s="2"/>
      <c r="X59" s="14"/>
      <c r="Y59" s="2">
        <v>0.02</v>
      </c>
      <c r="Z59" s="2">
        <v>0.53</v>
      </c>
      <c r="AA59" s="2">
        <f t="shared" si="52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3"/>
        <v>4.5999999999999999E-3</v>
      </c>
      <c r="AQ59" s="1">
        <f t="shared" si="54"/>
        <v>1.5544603646931623E-2</v>
      </c>
      <c r="AR59" s="9">
        <f t="shared" si="55"/>
        <v>9.9766666666666666</v>
      </c>
      <c r="AS59" s="1">
        <f t="shared" si="56"/>
        <v>0.19</v>
      </c>
      <c r="AT59" s="1">
        <f t="shared" si="57"/>
        <v>446666.66666666669</v>
      </c>
      <c r="AU59" s="1">
        <f t="shared" si="58"/>
        <v>88181414.787195176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0.751888233720588</v>
      </c>
      <c r="E60" s="10">
        <f t="shared" si="59"/>
        <v>2.8962872959519201E-2</v>
      </c>
      <c r="F60" s="7" t="s">
        <v>83</v>
      </c>
      <c r="G60" s="1">
        <v>3</v>
      </c>
      <c r="H60" s="9">
        <f t="shared" si="41"/>
        <v>0.751888233720588</v>
      </c>
      <c r="I60" s="9">
        <f t="shared" si="42"/>
        <v>273.90188823372057</v>
      </c>
      <c r="J60" s="9">
        <f t="shared" si="43"/>
        <v>1.9217811872579378E-2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0.29287139102661625</v>
      </c>
      <c r="P60" s="9">
        <f t="shared" si="46"/>
        <v>5.6283472956101428E-3</v>
      </c>
      <c r="Q60" s="12">
        <f t="shared" si="47"/>
        <v>1.0693859861659271E-3</v>
      </c>
      <c r="R60" s="9">
        <f t="shared" si="48"/>
        <v>1.8955666666666669E-2</v>
      </c>
      <c r="S60" s="13">
        <f t="shared" si="49"/>
        <v>5.6415108208588124E-2</v>
      </c>
      <c r="T60" s="2">
        <f t="shared" si="50"/>
        <v>0.01</v>
      </c>
      <c r="U60" s="14">
        <f t="shared" si="51"/>
        <v>5.6415108208588121E-4</v>
      </c>
      <c r="V60" s="13"/>
      <c r="W60" s="2"/>
      <c r="X60" s="14"/>
      <c r="Y60" s="2">
        <v>0.02</v>
      </c>
      <c r="Z60" s="2">
        <v>0.53</v>
      </c>
      <c r="AA60" s="2">
        <f t="shared" si="52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3"/>
        <v>4.5999999999999999E-3</v>
      </c>
      <c r="AQ60" s="1">
        <f t="shared" si="54"/>
        <v>1.576415108208588E-2</v>
      </c>
      <c r="AR60" s="9">
        <f t="shared" si="55"/>
        <v>9.9766666666666666</v>
      </c>
      <c r="AS60" s="1">
        <f t="shared" si="56"/>
        <v>0.19</v>
      </c>
      <c r="AT60" s="1">
        <f t="shared" si="57"/>
        <v>446666.66666666669</v>
      </c>
      <c r="AU60" s="1">
        <f t="shared" si="58"/>
        <v>89426863.29682146</v>
      </c>
    </row>
    <row r="61" spans="1:48" x14ac:dyDescent="0.15">
      <c r="C61" s="7">
        <v>3</v>
      </c>
      <c r="D61" s="8">
        <v>3.99176713486148</v>
      </c>
      <c r="E61" s="10">
        <f t="shared" si="59"/>
        <v>0.751888233720588</v>
      </c>
      <c r="F61" s="7" t="s">
        <v>83</v>
      </c>
      <c r="G61" s="1">
        <v>4</v>
      </c>
      <c r="H61" s="9">
        <f t="shared" si="41"/>
        <v>3.99176713486148</v>
      </c>
      <c r="I61" s="9">
        <f t="shared" si="42"/>
        <v>277.14176713486148</v>
      </c>
      <c r="J61" s="9">
        <f t="shared" si="43"/>
        <v>2.9119578606039982E-2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0.38700971039767279</v>
      </c>
      <c r="P61" s="9">
        <f t="shared" si="46"/>
        <v>1.1269559683225802E-2</v>
      </c>
      <c r="Q61" s="12">
        <f t="shared" si="47"/>
        <v>2.1412163398129027E-3</v>
      </c>
      <c r="R61" s="9">
        <f t="shared" si="48"/>
        <v>1.8955666666666669E-2</v>
      </c>
      <c r="S61" s="13">
        <f t="shared" si="49"/>
        <v>0.11295916822478251</v>
      </c>
      <c r="T61" s="2">
        <f t="shared" si="50"/>
        <v>0.01</v>
      </c>
      <c r="U61" s="14">
        <f t="shared" si="51"/>
        <v>1.1295916822478252E-3</v>
      </c>
      <c r="V61" s="13"/>
      <c r="W61" s="2"/>
      <c r="X61" s="14"/>
      <c r="Y61" s="2">
        <v>0.02</v>
      </c>
      <c r="Z61" s="2">
        <v>0.53</v>
      </c>
      <c r="AA61" s="2">
        <f t="shared" si="52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3"/>
        <v>4.5999999999999999E-3</v>
      </c>
      <c r="AQ61" s="1">
        <f t="shared" si="54"/>
        <v>1.6329591682247825E-2</v>
      </c>
      <c r="AR61" s="9">
        <f t="shared" si="55"/>
        <v>9.9766666666666666</v>
      </c>
      <c r="AS61" s="1">
        <f t="shared" si="56"/>
        <v>0.19</v>
      </c>
      <c r="AT61" s="1">
        <f t="shared" si="57"/>
        <v>446666.66666666669</v>
      </c>
      <c r="AU61" s="1">
        <f t="shared" si="58"/>
        <v>92634494.26850231</v>
      </c>
    </row>
    <row r="62" spans="1:48" x14ac:dyDescent="0.15">
      <c r="C62" s="7">
        <v>4</v>
      </c>
      <c r="D62" s="8">
        <v>9.9908077483444409</v>
      </c>
      <c r="E62" s="10">
        <f t="shared" si="59"/>
        <v>3.99176713486148</v>
      </c>
      <c r="F62" s="7" t="s">
        <v>83</v>
      </c>
      <c r="G62" s="1">
        <v>5</v>
      </c>
      <c r="H62" s="9">
        <f t="shared" si="41"/>
        <v>9.9908077483444409</v>
      </c>
      <c r="I62" s="9">
        <f t="shared" si="42"/>
        <v>283.1408077483444</v>
      </c>
      <c r="J62" s="9">
        <f t="shared" si="43"/>
        <v>6.1300502963935619E-2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0.35695314317872467</v>
      </c>
      <c r="O62" s="9">
        <f t="shared" si="60"/>
        <v>0.11855367420238899</v>
      </c>
      <c r="P62" s="9">
        <f t="shared" si="46"/>
        <v>7.2673998568290044E-3</v>
      </c>
      <c r="Q62" s="12">
        <f t="shared" si="47"/>
        <v>1.3808059727975109E-3</v>
      </c>
      <c r="R62" s="9">
        <f t="shared" si="48"/>
        <v>1.8955666666666669E-2</v>
      </c>
      <c r="S62" s="13">
        <f t="shared" si="49"/>
        <v>7.2843967826551989E-2</v>
      </c>
      <c r="T62" s="2">
        <f t="shared" si="50"/>
        <v>0.01</v>
      </c>
      <c r="U62" s="14">
        <f t="shared" si="51"/>
        <v>7.2843967826551992E-4</v>
      </c>
      <c r="V62" s="13"/>
      <c r="W62" s="2"/>
      <c r="X62" s="14"/>
      <c r="Y62" s="2">
        <v>0.02</v>
      </c>
      <c r="Z62" s="2">
        <v>0.53</v>
      </c>
      <c r="AA62" s="2">
        <f t="shared" si="52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3"/>
        <v>4.5999999999999999E-3</v>
      </c>
      <c r="AQ62" s="1">
        <f t="shared" si="54"/>
        <v>1.5928439678265519E-2</v>
      </c>
      <c r="AR62" s="9">
        <f t="shared" si="55"/>
        <v>9.9766666666666666</v>
      </c>
      <c r="AS62" s="1">
        <f t="shared" si="56"/>
        <v>0.19</v>
      </c>
      <c r="AT62" s="1">
        <f t="shared" si="57"/>
        <v>446666.66666666669</v>
      </c>
      <c r="AU62" s="1">
        <f t="shared" si="58"/>
        <v>90358839.510147586</v>
      </c>
    </row>
    <row r="63" spans="1:48" x14ac:dyDescent="0.15">
      <c r="C63" s="7">
        <v>5</v>
      </c>
      <c r="D63" s="8">
        <v>16.143398051044901</v>
      </c>
      <c r="E63" s="10">
        <f t="shared" si="59"/>
        <v>9.9908077483444409</v>
      </c>
      <c r="F63" s="7" t="s">
        <v>85</v>
      </c>
      <c r="G63" s="1">
        <v>6</v>
      </c>
      <c r="H63" s="9">
        <f t="shared" si="41"/>
        <v>16.143398051044901</v>
      </c>
      <c r="I63" s="9">
        <f t="shared" si="42"/>
        <v>289.2933980510449</v>
      </c>
      <c r="J63" s="9">
        <f t="shared" si="43"/>
        <v>0.12737693567377967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0.21105294101222666</v>
      </c>
      <c r="P63" s="9">
        <f t="shared" si="46"/>
        <v>2.6883276891076408E-2</v>
      </c>
      <c r="Q63" s="12">
        <f t="shared" si="47"/>
        <v>5.107822609304518E-3</v>
      </c>
      <c r="R63" s="9">
        <f t="shared" si="48"/>
        <v>1.8955666666666669E-2</v>
      </c>
      <c r="S63" s="13">
        <f t="shared" si="49"/>
        <v>0.26946151243979022</v>
      </c>
      <c r="T63" s="2">
        <f t="shared" si="50"/>
        <v>0.01</v>
      </c>
      <c r="U63" s="14">
        <f t="shared" si="51"/>
        <v>2.6946151243979022E-3</v>
      </c>
      <c r="V63" s="13"/>
      <c r="W63" s="2"/>
      <c r="X63" s="14"/>
      <c r="Y63" s="2">
        <v>0.02</v>
      </c>
      <c r="Z63" s="2">
        <v>0.53</v>
      </c>
      <c r="AA63" s="2">
        <f t="shared" si="52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3"/>
        <v>4.5999999999999999E-3</v>
      </c>
      <c r="AQ63" s="1">
        <f t="shared" si="54"/>
        <v>1.7894615124397901E-2</v>
      </c>
      <c r="AR63" s="9">
        <f t="shared" si="55"/>
        <v>9.9766666666666666</v>
      </c>
      <c r="AS63" s="1">
        <f t="shared" si="56"/>
        <v>0.19</v>
      </c>
      <c r="AT63" s="1">
        <f t="shared" si="57"/>
        <v>446666.66666666669</v>
      </c>
      <c r="AU63" s="1">
        <f t="shared" si="58"/>
        <v>101512557.96433422</v>
      </c>
    </row>
    <row r="64" spans="1:48" x14ac:dyDescent="0.15">
      <c r="C64" s="7">
        <v>6</v>
      </c>
      <c r="D64" s="8">
        <v>21.331462127179702</v>
      </c>
      <c r="E64" s="10">
        <f t="shared" si="59"/>
        <v>16.143398051044901</v>
      </c>
      <c r="F64" s="7" t="s">
        <v>83</v>
      </c>
      <c r="G64" s="1">
        <v>7</v>
      </c>
      <c r="H64" s="9">
        <f t="shared" si="41"/>
        <v>21.331462127179702</v>
      </c>
      <c r="I64" s="9">
        <f t="shared" si="42"/>
        <v>294.48146212717967</v>
      </c>
      <c r="J64" s="9">
        <f t="shared" si="43"/>
        <v>0.23046744496200336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0.28393633078781694</v>
      </c>
      <c r="P64" s="9">
        <f t="shared" si="46"/>
        <v>6.5438080688554376E-2</v>
      </c>
      <c r="Q64" s="12">
        <f t="shared" si="47"/>
        <v>1.2433235330825331E-2</v>
      </c>
      <c r="R64" s="9">
        <f t="shared" si="48"/>
        <v>1.8955666666666669E-2</v>
      </c>
      <c r="S64" s="13">
        <f t="shared" si="49"/>
        <v>0.65591126650739429</v>
      </c>
      <c r="T64" s="2">
        <f t="shared" si="50"/>
        <v>0.01</v>
      </c>
      <c r="U64" s="14">
        <f t="shared" si="51"/>
        <v>6.5591126650739427E-3</v>
      </c>
      <c r="V64" s="13"/>
      <c r="W64" s="2"/>
      <c r="X64" s="14"/>
      <c r="Y64" s="2">
        <v>0.04</v>
      </c>
      <c r="Z64" s="2">
        <v>0.53</v>
      </c>
      <c r="AA64" s="2">
        <f t="shared" si="52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3"/>
        <v>6.8999999999999999E-3</v>
      </c>
      <c r="AQ64" s="1">
        <f t="shared" si="54"/>
        <v>3.4659112665073946E-2</v>
      </c>
      <c r="AR64" s="9">
        <f t="shared" si="55"/>
        <v>9.9766666666666666</v>
      </c>
      <c r="AS64" s="1">
        <f t="shared" si="56"/>
        <v>0.19</v>
      </c>
      <c r="AT64" s="1">
        <f t="shared" si="57"/>
        <v>446666.66666666669</v>
      </c>
      <c r="AU64" s="1">
        <f t="shared" si="58"/>
        <v>196614185.82893887</v>
      </c>
    </row>
    <row r="65" spans="1:48" x14ac:dyDescent="0.15">
      <c r="C65" s="7">
        <v>7</v>
      </c>
      <c r="D65" s="8">
        <v>23.5779108834877</v>
      </c>
      <c r="E65" s="10">
        <f t="shared" si="59"/>
        <v>21.331462127179702</v>
      </c>
      <c r="F65" s="7" t="s">
        <v>83</v>
      </c>
      <c r="G65" s="1">
        <v>8</v>
      </c>
      <c r="H65" s="9">
        <f t="shared" si="41"/>
        <v>23.5779108834877</v>
      </c>
      <c r="I65" s="9">
        <f t="shared" si="42"/>
        <v>296.72791088348765</v>
      </c>
      <c r="J65" s="9">
        <f t="shared" si="43"/>
        <v>0.29602083185517392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0.31826491676592922</v>
      </c>
      <c r="P65" s="9">
        <f t="shared" si="46"/>
        <v>9.421304541136806E-2</v>
      </c>
      <c r="Q65" s="12">
        <f t="shared" si="47"/>
        <v>1.7900478628159931E-2</v>
      </c>
      <c r="R65" s="9">
        <f t="shared" si="48"/>
        <v>1.8955666666666669E-2</v>
      </c>
      <c r="S65" s="13">
        <f t="shared" si="49"/>
        <v>0.94433389988006733</v>
      </c>
      <c r="T65" s="2">
        <f t="shared" si="50"/>
        <v>0.01</v>
      </c>
      <c r="U65" s="14">
        <f t="shared" si="51"/>
        <v>9.4433389988006732E-3</v>
      </c>
      <c r="V65" s="13"/>
      <c r="W65" s="2"/>
      <c r="X65" s="14"/>
      <c r="Y65" s="2">
        <v>0.04</v>
      </c>
      <c r="Z65" s="2">
        <v>0.53</v>
      </c>
      <c r="AA65" s="2">
        <f t="shared" si="52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3"/>
        <v>6.8999999999999999E-3</v>
      </c>
      <c r="AQ65" s="1">
        <f t="shared" si="54"/>
        <v>3.7543338998800677E-2</v>
      </c>
      <c r="AR65" s="9">
        <f t="shared" si="55"/>
        <v>9.9766666666666666</v>
      </c>
      <c r="AS65" s="1">
        <f t="shared" si="56"/>
        <v>0.19</v>
      </c>
      <c r="AT65" s="1">
        <f t="shared" si="57"/>
        <v>446666.66666666669</v>
      </c>
      <c r="AU65" s="1">
        <f t="shared" si="58"/>
        <v>212975822.6034289</v>
      </c>
    </row>
    <row r="66" spans="1:48" x14ac:dyDescent="0.15">
      <c r="C66" s="7">
        <v>8</v>
      </c>
      <c r="D66" s="8">
        <v>22.289140280695801</v>
      </c>
      <c r="E66" s="10">
        <f t="shared" si="59"/>
        <v>23.5779108834877</v>
      </c>
      <c r="F66" s="7" t="s">
        <v>83</v>
      </c>
      <c r="G66" s="1">
        <v>9</v>
      </c>
      <c r="H66" s="9">
        <f t="shared" si="41"/>
        <v>22.289140280695801</v>
      </c>
      <c r="I66" s="9">
        <f t="shared" si="42"/>
        <v>295.43914028069577</v>
      </c>
      <c r="J66" s="9">
        <f t="shared" si="43"/>
        <v>0.25654100878682712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0.32381853802122784</v>
      </c>
      <c r="P66" s="9">
        <f t="shared" si="46"/>
        <v>8.3072734407841325E-2</v>
      </c>
      <c r="Q66" s="12">
        <f t="shared" si="47"/>
        <v>1.5783819537489852E-2</v>
      </c>
      <c r="R66" s="9">
        <f t="shared" si="48"/>
        <v>1.8955666666666669E-2</v>
      </c>
      <c r="S66" s="13">
        <f t="shared" si="49"/>
        <v>0.83267024130813216</v>
      </c>
      <c r="T66" s="2">
        <f t="shared" si="50"/>
        <v>0.01</v>
      </c>
      <c r="U66" s="14">
        <f t="shared" si="51"/>
        <v>8.3267024130813209E-3</v>
      </c>
      <c r="V66" s="13"/>
      <c r="W66" s="2"/>
      <c r="X66" s="14"/>
      <c r="Y66" s="2">
        <v>0.04</v>
      </c>
      <c r="Z66" s="2">
        <v>0.53</v>
      </c>
      <c r="AA66" s="2">
        <f t="shared" si="52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3"/>
        <v>6.8999999999999999E-3</v>
      </c>
      <c r="AQ66" s="1">
        <f t="shared" si="54"/>
        <v>3.6426702413081324E-2</v>
      </c>
      <c r="AR66" s="9">
        <f t="shared" si="55"/>
        <v>9.9766666666666666</v>
      </c>
      <c r="AS66" s="1">
        <f t="shared" si="56"/>
        <v>0.19</v>
      </c>
      <c r="AT66" s="1">
        <f t="shared" si="57"/>
        <v>446666.66666666669</v>
      </c>
      <c r="AU66" s="1">
        <f t="shared" si="58"/>
        <v>206641367.49808356</v>
      </c>
    </row>
    <row r="67" spans="1:48" x14ac:dyDescent="0.15">
      <c r="C67" s="7">
        <v>9</v>
      </c>
      <c r="D67" s="8">
        <v>18.827541985775198</v>
      </c>
      <c r="E67" s="10">
        <f t="shared" si="59"/>
        <v>22.289140280695801</v>
      </c>
      <c r="F67" s="7" t="s">
        <v>83</v>
      </c>
      <c r="G67" s="1">
        <v>10</v>
      </c>
      <c r="H67" s="9">
        <f t="shared" si="41"/>
        <v>18.827541985775198</v>
      </c>
      <c r="I67" s="9">
        <f t="shared" si="42"/>
        <v>291.97754198577519</v>
      </c>
      <c r="J67" s="9">
        <f t="shared" si="43"/>
        <v>0.17356638570807423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0.34051247028005316</v>
      </c>
      <c r="P67" s="9">
        <f t="shared" si="46"/>
        <v>5.9101518755036872E-2</v>
      </c>
      <c r="Q67" s="12">
        <f t="shared" si="47"/>
        <v>1.1229288563457005E-2</v>
      </c>
      <c r="R67" s="9">
        <f t="shared" si="48"/>
        <v>1.8955666666666669E-2</v>
      </c>
      <c r="S67" s="13">
        <f t="shared" si="49"/>
        <v>0.59239744826298224</v>
      </c>
      <c r="T67" s="2">
        <f t="shared" si="50"/>
        <v>0.01</v>
      </c>
      <c r="U67" s="14">
        <f t="shared" si="51"/>
        <v>5.9239744826298226E-3</v>
      </c>
      <c r="V67" s="13"/>
      <c r="W67" s="2"/>
      <c r="X67" s="14"/>
      <c r="Y67" s="2">
        <v>0.04</v>
      </c>
      <c r="Z67" s="2">
        <v>0.53</v>
      </c>
      <c r="AA67" s="2">
        <f t="shared" si="52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3"/>
        <v>6.8999999999999999E-3</v>
      </c>
      <c r="AQ67" s="1">
        <f t="shared" si="54"/>
        <v>3.4023974482629823E-2</v>
      </c>
      <c r="AR67" s="9">
        <f t="shared" si="55"/>
        <v>9.9766666666666666</v>
      </c>
      <c r="AS67" s="1">
        <f t="shared" si="56"/>
        <v>0.19</v>
      </c>
      <c r="AT67" s="1">
        <f t="shared" si="57"/>
        <v>446666.66666666669</v>
      </c>
      <c r="AU67" s="1">
        <f t="shared" si="58"/>
        <v>193011174.46979457</v>
      </c>
    </row>
    <row r="68" spans="1:48" x14ac:dyDescent="0.15">
      <c r="C68" s="7">
        <v>10</v>
      </c>
      <c r="D68" s="8">
        <v>12.139806225462401</v>
      </c>
      <c r="E68" s="10">
        <f t="shared" si="59"/>
        <v>18.827541985775198</v>
      </c>
      <c r="F68" s="7" t="s">
        <v>83</v>
      </c>
      <c r="G68" s="1">
        <v>11</v>
      </c>
      <c r="H68" s="9">
        <f t="shared" si="41"/>
        <v>12.139806225462401</v>
      </c>
      <c r="I68" s="9">
        <f t="shared" si="42"/>
        <v>285.28980622546237</v>
      </c>
      <c r="J68" s="9">
        <f t="shared" si="43"/>
        <v>7.9426006545889438E-2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0.26734040394876546</v>
      </c>
      <c r="O68" s="9">
        <f t="shared" si="60"/>
        <v>0.11383721424291748</v>
      </c>
      <c r="P68" s="9">
        <f t="shared" si="46"/>
        <v>9.0416353236237833E-3</v>
      </c>
      <c r="Q68" s="12">
        <f t="shared" si="47"/>
        <v>1.7179107114885189E-3</v>
      </c>
      <c r="R68" s="9">
        <f t="shared" si="48"/>
        <v>1.8955666666666669E-2</v>
      </c>
      <c r="S68" s="13">
        <f t="shared" si="49"/>
        <v>9.06278181452434E-2</v>
      </c>
      <c r="T68" s="2">
        <f t="shared" si="50"/>
        <v>0.01</v>
      </c>
      <c r="U68" s="14">
        <f t="shared" si="51"/>
        <v>9.0627818145243397E-4</v>
      </c>
      <c r="V68" s="13"/>
      <c r="W68" s="2"/>
      <c r="X68" s="14"/>
      <c r="Y68" s="2">
        <v>0.02</v>
      </c>
      <c r="Z68" s="2">
        <v>0.53</v>
      </c>
      <c r="AA68" s="2">
        <f t="shared" si="52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3"/>
        <v>4.5999999999999999E-3</v>
      </c>
      <c r="AQ68" s="1">
        <f t="shared" si="54"/>
        <v>1.6106278181452435E-2</v>
      </c>
      <c r="AR68" s="9">
        <f t="shared" si="55"/>
        <v>9.9766666666666666</v>
      </c>
      <c r="AS68" s="1">
        <f t="shared" si="56"/>
        <v>0.19</v>
      </c>
      <c r="AT68" s="1">
        <f t="shared" si="57"/>
        <v>446666.66666666669</v>
      </c>
      <c r="AU68" s="1">
        <f t="shared" si="58"/>
        <v>91367681.624803543</v>
      </c>
    </row>
    <row r="69" spans="1:48" x14ac:dyDescent="0.15">
      <c r="C69" s="7">
        <v>11</v>
      </c>
      <c r="D69" s="8">
        <v>5.0552924956640499</v>
      </c>
      <c r="E69" s="10">
        <f t="shared" si="59"/>
        <v>12.139806225462401</v>
      </c>
      <c r="F69" s="7" t="s">
        <v>85</v>
      </c>
      <c r="G69" s="1">
        <v>12</v>
      </c>
      <c r="H69" s="9">
        <f t="shared" si="41"/>
        <v>5.0552924956640499</v>
      </c>
      <c r="I69" s="9">
        <f t="shared" si="42"/>
        <v>278.20529249566403</v>
      </c>
      <c r="J69" s="9">
        <f t="shared" si="43"/>
        <v>3.330531551121213E-2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0.20456224558596037</v>
      </c>
      <c r="P69" s="9">
        <f t="shared" si="46"/>
        <v>6.8130101309224712E-3</v>
      </c>
      <c r="Q69" s="12">
        <f t="shared" si="47"/>
        <v>1.2944719248752696E-3</v>
      </c>
      <c r="R69" s="9">
        <f t="shared" si="48"/>
        <v>1.8955666666666669E-2</v>
      </c>
      <c r="S69" s="13">
        <f t="shared" si="49"/>
        <v>6.8289443343693329E-2</v>
      </c>
      <c r="T69" s="2">
        <f t="shared" si="50"/>
        <v>0.01</v>
      </c>
      <c r="U69" s="14">
        <f t="shared" si="51"/>
        <v>6.8289443343693334E-4</v>
      </c>
      <c r="V69" s="13"/>
      <c r="W69" s="2"/>
      <c r="X69" s="14"/>
      <c r="Y69" s="2">
        <v>0.02</v>
      </c>
      <c r="Z69" s="2">
        <v>0.53</v>
      </c>
      <c r="AA69" s="2">
        <f t="shared" si="52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3"/>
        <v>4.5999999999999999E-3</v>
      </c>
      <c r="AQ69" s="1">
        <f t="shared" si="54"/>
        <v>1.5882894433436934E-2</v>
      </c>
      <c r="AR69" s="9">
        <f t="shared" si="55"/>
        <v>9.9766666666666666</v>
      </c>
      <c r="AS69" s="1">
        <f t="shared" si="56"/>
        <v>0.19</v>
      </c>
      <c r="AT69" s="1">
        <f t="shared" si="57"/>
        <v>446666.66666666669</v>
      </c>
      <c r="AU69" s="1">
        <f t="shared" si="58"/>
        <v>90100470.482732296</v>
      </c>
      <c r="AV69" s="1">
        <f>SUM(AU58:AU69)</f>
        <v>1540751902.4716909</v>
      </c>
    </row>
    <row r="70" spans="1:48" x14ac:dyDescent="0.15">
      <c r="C70" s="7">
        <v>12</v>
      </c>
      <c r="D70" s="8">
        <v>2.39199519048256</v>
      </c>
      <c r="E70" s="10">
        <f t="shared" si="59"/>
        <v>5.0552924956640499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8">
        <v>4.2206313891482399</v>
      </c>
      <c r="E73" s="7"/>
      <c r="F73" s="7"/>
      <c r="G73" s="1">
        <v>1</v>
      </c>
      <c r="H73" s="9">
        <f t="shared" ref="H73:H84" si="61">E74</f>
        <v>4.2206313891482399</v>
      </c>
      <c r="I73" s="9">
        <f t="shared" ref="I73:I84" si="62">H73+273.15</f>
        <v>277.37063138914823</v>
      </c>
      <c r="J73" s="9">
        <f t="shared" ref="J73:J84" si="63">EXP(($C$15*(I73-$C$13))/($C$16*I73*$C$13))</f>
        <v>2.9976076737346365E-2</v>
      </c>
      <c r="K73" s="9">
        <f t="shared" ref="K73:K84" si="64">$B$73/12</f>
        <v>11.223750000000001</v>
      </c>
      <c r="L73" s="9">
        <f t="shared" ref="L73:L84" si="65">K73*$B$74/100</f>
        <v>0.1122375</v>
      </c>
      <c r="M73" s="1" t="s">
        <v>83</v>
      </c>
      <c r="O73" s="9">
        <f>L73</f>
        <v>0.1122375</v>
      </c>
      <c r="P73" s="9">
        <f t="shared" ref="P73:P84" si="66">O73*J73</f>
        <v>3.3644399128079129E-3</v>
      </c>
      <c r="Q73" s="12">
        <f t="shared" ref="Q73:Q84" si="67">P73*$B$75</f>
        <v>6.0559918430542429E-4</v>
      </c>
      <c r="R73" s="9">
        <f t="shared" ref="R73:R84" si="68">L73*$B$75</f>
        <v>2.0202749999999998E-2</v>
      </c>
      <c r="S73" s="13">
        <f t="shared" ref="S73:S84" si="69">Q73/R73</f>
        <v>2.9976076737346369E-2</v>
      </c>
      <c r="T73" s="2">
        <f t="shared" ref="T73:T84" si="70">$B$74/100</f>
        <v>0.01</v>
      </c>
      <c r="U73" s="14">
        <f t="shared" ref="U73:U84" si="71">S73*T73</f>
        <v>2.997607673734637E-4</v>
      </c>
      <c r="V73" s="13"/>
      <c r="W73" s="2"/>
      <c r="X73" s="14"/>
      <c r="Y73" s="2">
        <v>0.02</v>
      </c>
      <c r="Z73" s="2">
        <v>0.49</v>
      </c>
      <c r="AA73" s="2">
        <f t="shared" ref="AA73:AA84" si="72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3">AO73*AN73</f>
        <v>5.0000000000000001E-3</v>
      </c>
      <c r="AQ73" s="1">
        <f t="shared" ref="AQ73:AQ84" si="74">(AP73+AM73+AD73+AA73+U73+X73+AG73+AJ73)</f>
        <v>1.5099760767373464E-2</v>
      </c>
      <c r="AR73" s="9">
        <f t="shared" ref="AR73:AR84" si="75">$B$73/12</f>
        <v>11.223750000000001</v>
      </c>
      <c r="AS73" s="1">
        <f t="shared" ref="AS73:AS84" si="76">$B$75</f>
        <v>0.18</v>
      </c>
      <c r="AT73" s="1">
        <f t="shared" ref="AT73:AT84" si="77">$E$4/12</f>
        <v>219333.33333333334</v>
      </c>
      <c r="AU73" s="1">
        <f t="shared" ref="AU73:AU84" si="78">AT73*10000*AS73*0.67*AR73*AQ73</f>
        <v>44829097.721976303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2.8962872959519201E-2</v>
      </c>
      <c r="E74" s="10">
        <f t="shared" ref="E74:E85" si="79">D73</f>
        <v>4.2206313891482399</v>
      </c>
      <c r="F74" s="7" t="s">
        <v>83</v>
      </c>
      <c r="G74" s="1">
        <v>2</v>
      </c>
      <c r="H74" s="9">
        <f t="shared" si="61"/>
        <v>2.8962872959519201E-2</v>
      </c>
      <c r="I74" s="9">
        <f t="shared" si="62"/>
        <v>273.17896287295952</v>
      </c>
      <c r="J74" s="9">
        <f t="shared" si="63"/>
        <v>1.7492358486739006E-2</v>
      </c>
      <c r="K74" s="9">
        <f t="shared" si="64"/>
        <v>11.223750000000001</v>
      </c>
      <c r="L74" s="9">
        <f t="shared" si="65"/>
        <v>0.1122375</v>
      </c>
      <c r="M74" s="1" t="s">
        <v>83</v>
      </c>
      <c r="O74" s="9">
        <f t="shared" ref="O74:O84" si="80">L74+O73-P73-N74</f>
        <v>0.2211105600871921</v>
      </c>
      <c r="P74" s="9">
        <f t="shared" si="66"/>
        <v>3.8677451822488095E-3</v>
      </c>
      <c r="Q74" s="12">
        <f t="shared" si="67"/>
        <v>6.9619413280478564E-4</v>
      </c>
      <c r="R74" s="9">
        <f t="shared" si="68"/>
        <v>2.0202749999999998E-2</v>
      </c>
      <c r="S74" s="13">
        <f t="shared" si="69"/>
        <v>3.4460364693162354E-2</v>
      </c>
      <c r="T74" s="2">
        <f t="shared" si="70"/>
        <v>0.01</v>
      </c>
      <c r="U74" s="14">
        <f t="shared" si="71"/>
        <v>3.4460364693162353E-4</v>
      </c>
      <c r="V74" s="13"/>
      <c r="W74" s="2"/>
      <c r="X74" s="14"/>
      <c r="Y74" s="2">
        <v>0.02</v>
      </c>
      <c r="Z74" s="2">
        <v>0.49</v>
      </c>
      <c r="AA74" s="2">
        <f t="shared" si="72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3"/>
        <v>5.0000000000000001E-3</v>
      </c>
      <c r="AQ74" s="1">
        <f t="shared" si="74"/>
        <v>1.5144603646931624E-2</v>
      </c>
      <c r="AR74" s="9">
        <f t="shared" si="75"/>
        <v>11.223750000000001</v>
      </c>
      <c r="AS74" s="1">
        <f t="shared" si="76"/>
        <v>0.18</v>
      </c>
      <c r="AT74" s="1">
        <f t="shared" si="77"/>
        <v>219333.33333333334</v>
      </c>
      <c r="AU74" s="1">
        <f t="shared" si="78"/>
        <v>44962230.018627733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0.751888233720588</v>
      </c>
      <c r="E75" s="10">
        <f t="shared" si="79"/>
        <v>2.8962872959519201E-2</v>
      </c>
      <c r="F75" s="7" t="s">
        <v>83</v>
      </c>
      <c r="G75" s="1">
        <v>3</v>
      </c>
      <c r="H75" s="9">
        <f t="shared" si="61"/>
        <v>0.751888233720588</v>
      </c>
      <c r="I75" s="9">
        <f t="shared" si="62"/>
        <v>273.90188823372057</v>
      </c>
      <c r="J75" s="9">
        <f t="shared" si="63"/>
        <v>1.9217811872579378E-2</v>
      </c>
      <c r="K75" s="9">
        <f t="shared" si="64"/>
        <v>11.223750000000001</v>
      </c>
      <c r="L75" s="9">
        <f t="shared" si="65"/>
        <v>0.1122375</v>
      </c>
      <c r="M75" s="1" t="s">
        <v>83</v>
      </c>
      <c r="O75" s="9">
        <f t="shared" si="80"/>
        <v>0.32948031490494328</v>
      </c>
      <c r="P75" s="9">
        <f t="shared" si="66"/>
        <v>6.3318907075614111E-3</v>
      </c>
      <c r="Q75" s="12">
        <f t="shared" si="67"/>
        <v>1.139740327361054E-3</v>
      </c>
      <c r="R75" s="9">
        <f t="shared" si="68"/>
        <v>2.0202749999999998E-2</v>
      </c>
      <c r="S75" s="13">
        <f t="shared" si="69"/>
        <v>5.6415108208588145E-2</v>
      </c>
      <c r="T75" s="2">
        <f t="shared" si="70"/>
        <v>0.01</v>
      </c>
      <c r="U75" s="14">
        <f t="shared" si="71"/>
        <v>5.6415108208588143E-4</v>
      </c>
      <c r="V75" s="13"/>
      <c r="W75" s="2"/>
      <c r="X75" s="14"/>
      <c r="Y75" s="2">
        <v>0.02</v>
      </c>
      <c r="Z75" s="2">
        <v>0.49</v>
      </c>
      <c r="AA75" s="2">
        <f t="shared" si="72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3"/>
        <v>5.0000000000000001E-3</v>
      </c>
      <c r="AQ75" s="1">
        <f t="shared" si="74"/>
        <v>1.5364151082085883E-2</v>
      </c>
      <c r="AR75" s="9">
        <f t="shared" si="75"/>
        <v>11.223750000000001</v>
      </c>
      <c r="AS75" s="1">
        <f t="shared" si="76"/>
        <v>0.18</v>
      </c>
      <c r="AT75" s="1">
        <f t="shared" si="77"/>
        <v>219333.33333333334</v>
      </c>
      <c r="AU75" s="1">
        <f t="shared" si="78"/>
        <v>45614035.936401322</v>
      </c>
    </row>
    <row r="76" spans="1:48" x14ac:dyDescent="0.15">
      <c r="C76" s="7">
        <v>3</v>
      </c>
      <c r="D76" s="8">
        <v>3.99176713486148</v>
      </c>
      <c r="E76" s="10">
        <f t="shared" si="79"/>
        <v>0.751888233720588</v>
      </c>
      <c r="F76" s="7" t="s">
        <v>83</v>
      </c>
      <c r="G76" s="1">
        <v>4</v>
      </c>
      <c r="H76" s="9">
        <f t="shared" si="61"/>
        <v>3.99176713486148</v>
      </c>
      <c r="I76" s="9">
        <f t="shared" si="62"/>
        <v>277.14176713486148</v>
      </c>
      <c r="J76" s="9">
        <f t="shared" si="63"/>
        <v>2.9119578606039982E-2</v>
      </c>
      <c r="K76" s="9">
        <f t="shared" si="64"/>
        <v>11.223750000000001</v>
      </c>
      <c r="L76" s="9">
        <f t="shared" si="65"/>
        <v>0.1122375</v>
      </c>
      <c r="M76" s="1" t="s">
        <v>83</v>
      </c>
      <c r="O76" s="9">
        <f t="shared" si="80"/>
        <v>0.43538592419738187</v>
      </c>
      <c r="P76" s="9">
        <f t="shared" si="66"/>
        <v>1.2678254643629027E-2</v>
      </c>
      <c r="Q76" s="12">
        <f t="shared" si="67"/>
        <v>2.2820858358532248E-3</v>
      </c>
      <c r="R76" s="9">
        <f t="shared" si="68"/>
        <v>2.0202749999999998E-2</v>
      </c>
      <c r="S76" s="13">
        <f t="shared" si="69"/>
        <v>0.11295916822478252</v>
      </c>
      <c r="T76" s="2">
        <f t="shared" si="70"/>
        <v>0.01</v>
      </c>
      <c r="U76" s="14">
        <f t="shared" si="71"/>
        <v>1.1295916822478252E-3</v>
      </c>
      <c r="V76" s="13"/>
      <c r="W76" s="2"/>
      <c r="X76" s="14"/>
      <c r="Y76" s="2">
        <v>0.02</v>
      </c>
      <c r="Z76" s="2">
        <v>0.49</v>
      </c>
      <c r="AA76" s="2">
        <f t="shared" si="72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3"/>
        <v>5.0000000000000001E-3</v>
      </c>
      <c r="AQ76" s="1">
        <f t="shared" si="74"/>
        <v>1.5929591682247828E-2</v>
      </c>
      <c r="AR76" s="9">
        <f t="shared" si="75"/>
        <v>11.223750000000001</v>
      </c>
      <c r="AS76" s="1">
        <f t="shared" si="76"/>
        <v>0.18</v>
      </c>
      <c r="AT76" s="1">
        <f t="shared" si="77"/>
        <v>219333.33333333334</v>
      </c>
      <c r="AU76" s="1">
        <f t="shared" si="78"/>
        <v>47292750.739314191</v>
      </c>
    </row>
    <row r="77" spans="1:48" x14ac:dyDescent="0.15">
      <c r="C77" s="7">
        <v>4</v>
      </c>
      <c r="D77" s="8">
        <v>9.9908077483444409</v>
      </c>
      <c r="E77" s="10">
        <f t="shared" si="79"/>
        <v>3.99176713486148</v>
      </c>
      <c r="F77" s="7" t="s">
        <v>83</v>
      </c>
      <c r="G77" s="1">
        <v>5</v>
      </c>
      <c r="H77" s="9">
        <f t="shared" si="61"/>
        <v>9.9908077483444409</v>
      </c>
      <c r="I77" s="9">
        <f t="shared" si="62"/>
        <v>283.1408077483444</v>
      </c>
      <c r="J77" s="9">
        <f t="shared" si="63"/>
        <v>6.1300502963935619E-2</v>
      </c>
      <c r="K77" s="9">
        <f t="shared" si="64"/>
        <v>11.223750000000001</v>
      </c>
      <c r="L77" s="9">
        <f t="shared" si="65"/>
        <v>0.1122375</v>
      </c>
      <c r="M77" s="1" t="s">
        <v>85</v>
      </c>
      <c r="N77" s="9">
        <f>(O76-P76)*$C$21/100</f>
        <v>0.40157228607606521</v>
      </c>
      <c r="O77" s="9">
        <f t="shared" si="80"/>
        <v>0.13337288347768761</v>
      </c>
      <c r="P77" s="9">
        <f t="shared" si="66"/>
        <v>8.1758248389326299E-3</v>
      </c>
      <c r="Q77" s="12">
        <f t="shared" si="67"/>
        <v>1.4716484710078734E-3</v>
      </c>
      <c r="R77" s="9">
        <f t="shared" si="68"/>
        <v>2.0202749999999998E-2</v>
      </c>
      <c r="S77" s="13">
        <f t="shared" si="69"/>
        <v>7.2843967826552003E-2</v>
      </c>
      <c r="T77" s="2">
        <f t="shared" si="70"/>
        <v>0.01</v>
      </c>
      <c r="U77" s="14">
        <f t="shared" si="71"/>
        <v>7.2843967826552003E-4</v>
      </c>
      <c r="V77" s="13"/>
      <c r="W77" s="2"/>
      <c r="X77" s="14"/>
      <c r="Y77" s="2">
        <v>0.02</v>
      </c>
      <c r="Z77" s="2">
        <v>0.49</v>
      </c>
      <c r="AA77" s="2">
        <f t="shared" si="72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3"/>
        <v>5.0000000000000001E-3</v>
      </c>
      <c r="AQ77" s="1">
        <f t="shared" si="74"/>
        <v>1.552843967826552E-2</v>
      </c>
      <c r="AR77" s="9">
        <f t="shared" si="75"/>
        <v>11.223750000000001</v>
      </c>
      <c r="AS77" s="1">
        <f t="shared" si="76"/>
        <v>0.18</v>
      </c>
      <c r="AT77" s="1">
        <f t="shared" si="77"/>
        <v>219333.33333333334</v>
      </c>
      <c r="AU77" s="1">
        <f t="shared" si="78"/>
        <v>46101786.017095111</v>
      </c>
    </row>
    <row r="78" spans="1:48" x14ac:dyDescent="0.15">
      <c r="C78" s="7">
        <v>5</v>
      </c>
      <c r="D78" s="8">
        <v>16.143398051044901</v>
      </c>
      <c r="E78" s="10">
        <f t="shared" si="79"/>
        <v>9.9908077483444409</v>
      </c>
      <c r="F78" s="7" t="s">
        <v>85</v>
      </c>
      <c r="G78" s="1">
        <v>6</v>
      </c>
      <c r="H78" s="9">
        <f t="shared" si="61"/>
        <v>16.143398051044901</v>
      </c>
      <c r="I78" s="9">
        <f t="shared" si="62"/>
        <v>289.2933980510449</v>
      </c>
      <c r="J78" s="9">
        <f t="shared" si="63"/>
        <v>0.12737693567377967</v>
      </c>
      <c r="K78" s="9">
        <f t="shared" si="64"/>
        <v>11.223750000000001</v>
      </c>
      <c r="L78" s="9">
        <f t="shared" si="65"/>
        <v>0.1122375</v>
      </c>
      <c r="M78" s="1" t="s">
        <v>83</v>
      </c>
      <c r="O78" s="9">
        <f t="shared" si="80"/>
        <v>0.23743455863875496</v>
      </c>
      <c r="P78" s="9">
        <f t="shared" si="66"/>
        <v>3.0243686502460957E-2</v>
      </c>
      <c r="Q78" s="12">
        <f t="shared" si="67"/>
        <v>5.4438635704429717E-3</v>
      </c>
      <c r="R78" s="9">
        <f t="shared" si="68"/>
        <v>2.0202749999999998E-2</v>
      </c>
      <c r="S78" s="13">
        <f t="shared" si="69"/>
        <v>0.26946151243979022</v>
      </c>
      <c r="T78" s="2">
        <f t="shared" si="70"/>
        <v>0.01</v>
      </c>
      <c r="U78" s="14">
        <f t="shared" si="71"/>
        <v>2.6946151243979022E-3</v>
      </c>
      <c r="V78" s="13"/>
      <c r="W78" s="2"/>
      <c r="X78" s="14"/>
      <c r="Y78" s="2">
        <v>0.02</v>
      </c>
      <c r="Z78" s="2">
        <v>0.49</v>
      </c>
      <c r="AA78" s="2">
        <f t="shared" si="72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3"/>
        <v>5.0000000000000001E-3</v>
      </c>
      <c r="AQ78" s="1">
        <f t="shared" si="74"/>
        <v>1.7494615124397903E-2</v>
      </c>
      <c r="AR78" s="9">
        <f t="shared" si="75"/>
        <v>11.223750000000001</v>
      </c>
      <c r="AS78" s="1">
        <f t="shared" si="76"/>
        <v>0.18</v>
      </c>
      <c r="AT78" s="1">
        <f t="shared" si="77"/>
        <v>219333.33333333334</v>
      </c>
      <c r="AU78" s="1">
        <f t="shared" si="78"/>
        <v>51939088.512884974</v>
      </c>
    </row>
    <row r="79" spans="1:48" x14ac:dyDescent="0.15">
      <c r="C79" s="7">
        <v>6</v>
      </c>
      <c r="D79" s="8">
        <v>21.331462127179702</v>
      </c>
      <c r="E79" s="10">
        <f t="shared" si="79"/>
        <v>16.143398051044901</v>
      </c>
      <c r="F79" s="7" t="s">
        <v>83</v>
      </c>
      <c r="G79" s="1">
        <v>7</v>
      </c>
      <c r="H79" s="9">
        <f t="shared" si="61"/>
        <v>21.331462127179702</v>
      </c>
      <c r="I79" s="9">
        <f t="shared" si="62"/>
        <v>294.48146212717967</v>
      </c>
      <c r="J79" s="9">
        <f t="shared" si="63"/>
        <v>0.23046744496200336</v>
      </c>
      <c r="K79" s="9">
        <f t="shared" si="64"/>
        <v>11.223750000000001</v>
      </c>
      <c r="L79" s="9">
        <f t="shared" si="65"/>
        <v>0.1122375</v>
      </c>
      <c r="M79" s="1" t="s">
        <v>83</v>
      </c>
      <c r="O79" s="9">
        <f t="shared" si="80"/>
        <v>0.31942837213629399</v>
      </c>
      <c r="P79" s="9">
        <f t="shared" si="66"/>
        <v>7.3617840774623661E-2</v>
      </c>
      <c r="Q79" s="12">
        <f t="shared" si="67"/>
        <v>1.3251211339432259E-2</v>
      </c>
      <c r="R79" s="9">
        <f t="shared" si="68"/>
        <v>2.0202749999999998E-2</v>
      </c>
      <c r="S79" s="13">
        <f t="shared" si="69"/>
        <v>0.65591126650739429</v>
      </c>
      <c r="T79" s="2">
        <f t="shared" si="70"/>
        <v>0.01</v>
      </c>
      <c r="U79" s="14">
        <f t="shared" si="71"/>
        <v>6.5591126650739427E-3</v>
      </c>
      <c r="V79" s="13"/>
      <c r="W79" s="2"/>
      <c r="X79" s="14"/>
      <c r="Y79" s="2">
        <v>0.04</v>
      </c>
      <c r="Z79" s="2">
        <v>0.49</v>
      </c>
      <c r="AA79" s="2">
        <f t="shared" si="72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3"/>
        <v>7.4999999999999997E-3</v>
      </c>
      <c r="AQ79" s="1">
        <f t="shared" si="74"/>
        <v>3.3659112665073945E-2</v>
      </c>
      <c r="AR79" s="9">
        <f t="shared" si="75"/>
        <v>11.223750000000001</v>
      </c>
      <c r="AS79" s="1">
        <f t="shared" si="76"/>
        <v>0.18</v>
      </c>
      <c r="AT79" s="1">
        <f t="shared" si="77"/>
        <v>219333.33333333334</v>
      </c>
      <c r="AU79" s="1">
        <f t="shared" si="78"/>
        <v>99929242.200840384</v>
      </c>
    </row>
    <row r="80" spans="1:48" x14ac:dyDescent="0.15">
      <c r="C80" s="7">
        <v>7</v>
      </c>
      <c r="D80" s="8">
        <v>23.5779108834877</v>
      </c>
      <c r="E80" s="10">
        <f t="shared" si="79"/>
        <v>21.331462127179702</v>
      </c>
      <c r="F80" s="7" t="s">
        <v>83</v>
      </c>
      <c r="G80" s="1">
        <v>8</v>
      </c>
      <c r="H80" s="9">
        <f t="shared" si="61"/>
        <v>23.5779108834877</v>
      </c>
      <c r="I80" s="9">
        <f t="shared" si="62"/>
        <v>296.72791088348765</v>
      </c>
      <c r="J80" s="9">
        <f t="shared" si="63"/>
        <v>0.29602083185517392</v>
      </c>
      <c r="K80" s="9">
        <f t="shared" si="64"/>
        <v>11.223750000000001</v>
      </c>
      <c r="L80" s="9">
        <f t="shared" si="65"/>
        <v>0.1122375</v>
      </c>
      <c r="M80" s="1" t="s">
        <v>83</v>
      </c>
      <c r="O80" s="9">
        <f t="shared" si="80"/>
        <v>0.35804803136167029</v>
      </c>
      <c r="P80" s="9">
        <f t="shared" si="66"/>
        <v>0.10598967608778904</v>
      </c>
      <c r="Q80" s="12">
        <f t="shared" si="67"/>
        <v>1.9078141695802027E-2</v>
      </c>
      <c r="R80" s="9">
        <f t="shared" si="68"/>
        <v>2.0202749999999998E-2</v>
      </c>
      <c r="S80" s="13">
        <f t="shared" si="69"/>
        <v>0.94433389988006722</v>
      </c>
      <c r="T80" s="2">
        <f t="shared" si="70"/>
        <v>0.01</v>
      </c>
      <c r="U80" s="14">
        <f t="shared" si="71"/>
        <v>9.4433389988006732E-3</v>
      </c>
      <c r="V80" s="13"/>
      <c r="W80" s="2"/>
      <c r="X80" s="14"/>
      <c r="Y80" s="2">
        <v>0.04</v>
      </c>
      <c r="Z80" s="2">
        <v>0.49</v>
      </c>
      <c r="AA80" s="2">
        <f t="shared" si="72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3"/>
        <v>7.4999999999999997E-3</v>
      </c>
      <c r="AQ80" s="1">
        <f t="shared" si="74"/>
        <v>3.6543338998800676E-2</v>
      </c>
      <c r="AR80" s="9">
        <f t="shared" si="75"/>
        <v>11.223750000000001</v>
      </c>
      <c r="AS80" s="1">
        <f t="shared" si="76"/>
        <v>0.18</v>
      </c>
      <c r="AT80" s="1">
        <f t="shared" si="77"/>
        <v>219333.33333333334</v>
      </c>
      <c r="AU80" s="1">
        <f t="shared" si="78"/>
        <v>108492110.59053764</v>
      </c>
    </row>
    <row r="81" spans="1:48" x14ac:dyDescent="0.15">
      <c r="C81" s="7">
        <v>8</v>
      </c>
      <c r="D81" s="8">
        <v>22.289140280695801</v>
      </c>
      <c r="E81" s="10">
        <f t="shared" si="79"/>
        <v>23.5779108834877</v>
      </c>
      <c r="F81" s="7" t="s">
        <v>83</v>
      </c>
      <c r="G81" s="1">
        <v>9</v>
      </c>
      <c r="H81" s="9">
        <f t="shared" si="61"/>
        <v>22.289140280695801</v>
      </c>
      <c r="I81" s="9">
        <f t="shared" si="62"/>
        <v>295.43914028069577</v>
      </c>
      <c r="J81" s="9">
        <f t="shared" si="63"/>
        <v>0.25654100878682712</v>
      </c>
      <c r="K81" s="9">
        <f t="shared" si="64"/>
        <v>11.223750000000001</v>
      </c>
      <c r="L81" s="9">
        <f t="shared" si="65"/>
        <v>0.1122375</v>
      </c>
      <c r="M81" s="1" t="s">
        <v>83</v>
      </c>
      <c r="O81" s="9">
        <f t="shared" si="80"/>
        <v>0.36429585527388125</v>
      </c>
      <c r="P81" s="9">
        <f t="shared" si="66"/>
        <v>9.3456826208821467E-2</v>
      </c>
      <c r="Q81" s="12">
        <f t="shared" si="67"/>
        <v>1.6822228717587862E-2</v>
      </c>
      <c r="R81" s="9">
        <f t="shared" si="68"/>
        <v>2.0202749999999998E-2</v>
      </c>
      <c r="S81" s="13">
        <f t="shared" si="69"/>
        <v>0.83267024130813194</v>
      </c>
      <c r="T81" s="2">
        <f t="shared" si="70"/>
        <v>0.01</v>
      </c>
      <c r="U81" s="14">
        <f t="shared" si="71"/>
        <v>8.3267024130813192E-3</v>
      </c>
      <c r="V81" s="13"/>
      <c r="W81" s="2"/>
      <c r="X81" s="14"/>
      <c r="Y81" s="2">
        <v>0.04</v>
      </c>
      <c r="Z81" s="2">
        <v>0.49</v>
      </c>
      <c r="AA81" s="2">
        <f t="shared" si="72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3"/>
        <v>7.4999999999999997E-3</v>
      </c>
      <c r="AQ81" s="1">
        <f t="shared" si="74"/>
        <v>3.5426702413081317E-2</v>
      </c>
      <c r="AR81" s="9">
        <f t="shared" si="75"/>
        <v>11.223750000000001</v>
      </c>
      <c r="AS81" s="1">
        <f t="shared" si="76"/>
        <v>0.18</v>
      </c>
      <c r="AT81" s="1">
        <f t="shared" si="77"/>
        <v>219333.33333333334</v>
      </c>
      <c r="AU81" s="1">
        <f t="shared" si="78"/>
        <v>105176971.27195263</v>
      </c>
    </row>
    <row r="82" spans="1:48" x14ac:dyDescent="0.15">
      <c r="C82" s="7">
        <v>9</v>
      </c>
      <c r="D82" s="8">
        <v>18.827541985775198</v>
      </c>
      <c r="E82" s="10">
        <f t="shared" si="79"/>
        <v>22.289140280695801</v>
      </c>
      <c r="F82" s="7" t="s">
        <v>83</v>
      </c>
      <c r="G82" s="1">
        <v>10</v>
      </c>
      <c r="H82" s="9">
        <f t="shared" si="61"/>
        <v>18.827541985775198</v>
      </c>
      <c r="I82" s="9">
        <f t="shared" si="62"/>
        <v>291.97754198577519</v>
      </c>
      <c r="J82" s="9">
        <f t="shared" si="63"/>
        <v>0.17356638570807423</v>
      </c>
      <c r="K82" s="9">
        <f t="shared" si="64"/>
        <v>11.223750000000001</v>
      </c>
      <c r="L82" s="9">
        <f t="shared" si="65"/>
        <v>0.1122375</v>
      </c>
      <c r="M82" s="1" t="s">
        <v>83</v>
      </c>
      <c r="O82" s="9">
        <f t="shared" si="80"/>
        <v>0.38307652906505979</v>
      </c>
      <c r="P82" s="9">
        <f t="shared" si="66"/>
        <v>6.6489208599416469E-2</v>
      </c>
      <c r="Q82" s="12">
        <f t="shared" si="67"/>
        <v>1.1968057547894964E-2</v>
      </c>
      <c r="R82" s="9">
        <f t="shared" si="68"/>
        <v>2.0202749999999998E-2</v>
      </c>
      <c r="S82" s="13">
        <f t="shared" si="69"/>
        <v>0.59239744826298224</v>
      </c>
      <c r="T82" s="2">
        <f t="shared" si="70"/>
        <v>0.01</v>
      </c>
      <c r="U82" s="14">
        <f t="shared" si="71"/>
        <v>5.9239744826298226E-3</v>
      </c>
      <c r="V82" s="13"/>
      <c r="W82" s="2"/>
      <c r="X82" s="14"/>
      <c r="Y82" s="2">
        <v>0.04</v>
      </c>
      <c r="Z82" s="2">
        <v>0.49</v>
      </c>
      <c r="AA82" s="2">
        <f t="shared" si="72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3"/>
        <v>7.4999999999999997E-3</v>
      </c>
      <c r="AQ82" s="1">
        <f t="shared" si="74"/>
        <v>3.3023974482629823E-2</v>
      </c>
      <c r="AR82" s="9">
        <f t="shared" si="75"/>
        <v>11.223750000000001</v>
      </c>
      <c r="AS82" s="1">
        <f t="shared" si="76"/>
        <v>0.18</v>
      </c>
      <c r="AT82" s="1">
        <f t="shared" si="77"/>
        <v>219333.33333333334</v>
      </c>
      <c r="AU82" s="1">
        <f t="shared" si="78"/>
        <v>98043604.932383269</v>
      </c>
    </row>
    <row r="83" spans="1:48" x14ac:dyDescent="0.15">
      <c r="C83" s="7">
        <v>10</v>
      </c>
      <c r="D83" s="8">
        <v>12.139806225462401</v>
      </c>
      <c r="E83" s="10">
        <f t="shared" si="79"/>
        <v>18.827541985775198</v>
      </c>
      <c r="F83" s="7" t="s">
        <v>83</v>
      </c>
      <c r="G83" s="1">
        <v>11</v>
      </c>
      <c r="H83" s="9">
        <f t="shared" si="61"/>
        <v>12.139806225462401</v>
      </c>
      <c r="I83" s="9">
        <f t="shared" si="62"/>
        <v>285.28980622546237</v>
      </c>
      <c r="J83" s="9">
        <f t="shared" si="63"/>
        <v>7.9426006545889438E-2</v>
      </c>
      <c r="K83" s="9">
        <f t="shared" si="64"/>
        <v>11.223750000000001</v>
      </c>
      <c r="L83" s="9">
        <f t="shared" si="65"/>
        <v>0.1122375</v>
      </c>
      <c r="M83" s="1" t="s">
        <v>85</v>
      </c>
      <c r="N83" s="9">
        <f>(O82-P82)*$C$21/100</f>
        <v>0.30075795444236114</v>
      </c>
      <c r="O83" s="9">
        <f t="shared" si="80"/>
        <v>0.12806686602328216</v>
      </c>
      <c r="P83" s="9">
        <f t="shared" si="66"/>
        <v>1.0171839739076755E-2</v>
      </c>
      <c r="Q83" s="12">
        <f t="shared" si="67"/>
        <v>1.8309311530338157E-3</v>
      </c>
      <c r="R83" s="9">
        <f t="shared" si="68"/>
        <v>2.0202749999999998E-2</v>
      </c>
      <c r="S83" s="13">
        <f t="shared" si="69"/>
        <v>9.0627818145243386E-2</v>
      </c>
      <c r="T83" s="2">
        <f t="shared" si="70"/>
        <v>0.01</v>
      </c>
      <c r="U83" s="14">
        <f t="shared" si="71"/>
        <v>9.0627818145243386E-4</v>
      </c>
      <c r="V83" s="13"/>
      <c r="W83" s="2"/>
      <c r="X83" s="14"/>
      <c r="Y83" s="2">
        <v>0.02</v>
      </c>
      <c r="Z83" s="2">
        <v>0.49</v>
      </c>
      <c r="AA83" s="2">
        <f t="shared" si="72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3"/>
        <v>5.0000000000000001E-3</v>
      </c>
      <c r="AQ83" s="1">
        <f t="shared" si="74"/>
        <v>1.5706278181452434E-2</v>
      </c>
      <c r="AR83" s="9">
        <f t="shared" si="75"/>
        <v>11.223750000000001</v>
      </c>
      <c r="AS83" s="1">
        <f t="shared" si="76"/>
        <v>0.18</v>
      </c>
      <c r="AT83" s="1">
        <f t="shared" si="77"/>
        <v>219333.33333333334</v>
      </c>
      <c r="AU83" s="1">
        <f t="shared" si="78"/>
        <v>46629763.894421637</v>
      </c>
    </row>
    <row r="84" spans="1:48" x14ac:dyDescent="0.15">
      <c r="C84" s="7">
        <v>11</v>
      </c>
      <c r="D84" s="8">
        <v>5.0552924956640499</v>
      </c>
      <c r="E84" s="10">
        <f t="shared" si="79"/>
        <v>12.139806225462401</v>
      </c>
      <c r="F84" s="7" t="s">
        <v>85</v>
      </c>
      <c r="G84" s="1">
        <v>12</v>
      </c>
      <c r="H84" s="9">
        <f t="shared" si="61"/>
        <v>5.0552924956640499</v>
      </c>
      <c r="I84" s="9">
        <f t="shared" si="62"/>
        <v>278.20529249566403</v>
      </c>
      <c r="J84" s="9">
        <f t="shared" si="63"/>
        <v>3.330531551121213E-2</v>
      </c>
      <c r="K84" s="9">
        <f t="shared" si="64"/>
        <v>11.223750000000001</v>
      </c>
      <c r="L84" s="9">
        <f t="shared" si="65"/>
        <v>0.1122375</v>
      </c>
      <c r="M84" s="1" t="s">
        <v>83</v>
      </c>
      <c r="O84" s="9">
        <f t="shared" si="80"/>
        <v>0.23013252628420539</v>
      </c>
      <c r="P84" s="9">
        <f t="shared" si="66"/>
        <v>7.6646363972877789E-3</v>
      </c>
      <c r="Q84" s="12">
        <f t="shared" si="67"/>
        <v>1.3796345515118002E-3</v>
      </c>
      <c r="R84" s="9">
        <f t="shared" si="68"/>
        <v>2.0202749999999998E-2</v>
      </c>
      <c r="S84" s="13">
        <f t="shared" si="69"/>
        <v>6.8289443343693329E-2</v>
      </c>
      <c r="T84" s="2">
        <f t="shared" si="70"/>
        <v>0.01</v>
      </c>
      <c r="U84" s="14">
        <f t="shared" si="71"/>
        <v>6.8289443343693334E-4</v>
      </c>
      <c r="V84" s="13"/>
      <c r="W84" s="2"/>
      <c r="X84" s="14"/>
      <c r="Y84" s="2">
        <v>0.02</v>
      </c>
      <c r="Z84" s="2">
        <v>0.49</v>
      </c>
      <c r="AA84" s="2">
        <f t="shared" si="72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3"/>
        <v>5.0000000000000001E-3</v>
      </c>
      <c r="AQ84" s="1">
        <f t="shared" si="74"/>
        <v>1.5482894433436934E-2</v>
      </c>
      <c r="AR84" s="9">
        <f t="shared" si="75"/>
        <v>11.223750000000001</v>
      </c>
      <c r="AS84" s="1">
        <f t="shared" si="76"/>
        <v>0.18</v>
      </c>
      <c r="AT84" s="1">
        <f t="shared" si="77"/>
        <v>219333.33333333334</v>
      </c>
      <c r="AU84" s="1">
        <f t="shared" si="78"/>
        <v>45966568.495264985</v>
      </c>
      <c r="AV84" s="1">
        <f>SUM(AU73:AU84)</f>
        <v>784977250.33170033</v>
      </c>
    </row>
    <row r="85" spans="1:48" x14ac:dyDescent="0.15">
      <c r="C85" s="7">
        <v>12</v>
      </c>
      <c r="D85" s="8">
        <v>2.39199519048256</v>
      </c>
      <c r="E85" s="10">
        <f t="shared" si="79"/>
        <v>5.0552924956640499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8">
        <v>4.2206313891482399</v>
      </c>
      <c r="E89" s="7"/>
      <c r="F89" s="7"/>
      <c r="G89" s="1">
        <v>1</v>
      </c>
      <c r="H89" s="9">
        <f t="shared" ref="H89:H100" si="81">E90</f>
        <v>4.2206313891482399</v>
      </c>
      <c r="I89" s="9">
        <f t="shared" ref="I89:I100" si="82">H89+273.15</f>
        <v>277.37063138914823</v>
      </c>
      <c r="J89" s="9">
        <f t="shared" ref="J89:J100" si="83">EXP(($C$15*(I89-$C$13))/($C$16*I89*$C$13))</f>
        <v>2.9976076737346365E-2</v>
      </c>
      <c r="K89" s="9">
        <f t="shared" ref="K89:K100" si="84">$B$89/12</f>
        <v>7.7288749999999995</v>
      </c>
      <c r="L89" s="9">
        <f t="shared" ref="L89:L100" si="85">K89*$B$90/100</f>
        <v>2.39595125</v>
      </c>
      <c r="M89" s="1" t="s">
        <v>83</v>
      </c>
      <c r="O89" s="9">
        <f>L89</f>
        <v>2.39595125</v>
      </c>
      <c r="P89" s="9">
        <f t="shared" ref="P89:P100" si="86">O89*J89</f>
        <v>7.1821218528940939E-2</v>
      </c>
      <c r="Q89" s="12">
        <f t="shared" ref="Q89:Q100" si="87">P89*$B$91</f>
        <v>3.4474184893891646E-2</v>
      </c>
      <c r="R89" s="9">
        <f t="shared" ref="R89:R100" si="88">L89*$B$91</f>
        <v>1.1500565999999999</v>
      </c>
      <c r="S89" s="13">
        <f t="shared" ref="S89:S100" si="89">Q89/R89</f>
        <v>2.9976076737346362E-2</v>
      </c>
      <c r="T89" s="2">
        <f t="shared" ref="T89:T100" si="90">$B$90/100</f>
        <v>0.31</v>
      </c>
      <c r="U89" s="14">
        <f t="shared" ref="U89:U100" si="91">S89*T89</f>
        <v>9.2925837885773719E-3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2">U89*0.67*AL89+(V89*W89+X89*Y89+Z89*AA89+AB89*AC89+AD89*AE89+AF89*AG89+AH89*AI89)/1000</f>
        <v>7.7680794946406506E-2</v>
      </c>
      <c r="AK89" s="9">
        <f t="shared" ref="AK89:AK100" si="93">$B$89/12</f>
        <v>7.7288749999999995</v>
      </c>
      <c r="AL89" s="1">
        <f t="shared" ref="AL89:AL100" si="94">$B$91</f>
        <v>0.48</v>
      </c>
      <c r="AM89" s="17">
        <f t="shared" ref="AM89:AM100" si="95">$E$6/12</f>
        <v>5397883.333333333</v>
      </c>
      <c r="AN89" s="1">
        <f t="shared" ref="AN89:AN100" si="96">AM89*10000*AK89*AJ89</f>
        <v>32408090165.808796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8">
        <v>2.8962872959519201E-2</v>
      </c>
      <c r="E90" s="10">
        <f t="shared" ref="E90:E101" si="97">D89</f>
        <v>4.2206313891482399</v>
      </c>
      <c r="F90" s="7" t="s">
        <v>83</v>
      </c>
      <c r="G90" s="1">
        <v>2</v>
      </c>
      <c r="H90" s="9">
        <f t="shared" si="81"/>
        <v>2.8962872959519201E-2</v>
      </c>
      <c r="I90" s="9">
        <f t="shared" si="82"/>
        <v>273.17896287295952</v>
      </c>
      <c r="J90" s="9">
        <f t="shared" si="83"/>
        <v>1.7492358486739006E-2</v>
      </c>
      <c r="K90" s="9">
        <f t="shared" si="84"/>
        <v>7.7288749999999995</v>
      </c>
      <c r="L90" s="9">
        <f t="shared" si="85"/>
        <v>2.39595125</v>
      </c>
      <c r="M90" s="1" t="s">
        <v>83</v>
      </c>
      <c r="O90" s="9">
        <f t="shared" ref="O90:O100" si="98">L90+O89-P89-N90</f>
        <v>4.7200812814710593</v>
      </c>
      <c r="P90" s="9">
        <f t="shared" si="86"/>
        <v>8.2565353862038213E-2</v>
      </c>
      <c r="Q90" s="12">
        <f t="shared" si="87"/>
        <v>3.9631369853778339E-2</v>
      </c>
      <c r="R90" s="9">
        <f t="shared" si="88"/>
        <v>1.1500565999999999</v>
      </c>
      <c r="S90" s="13">
        <f t="shared" si="89"/>
        <v>3.4460364693162354E-2</v>
      </c>
      <c r="T90" s="2">
        <f t="shared" si="90"/>
        <v>0.31</v>
      </c>
      <c r="U90" s="14">
        <f t="shared" si="91"/>
        <v>1.0682713054880329E-2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2"/>
        <v>7.8127860518449527E-2</v>
      </c>
      <c r="AK90" s="9">
        <f t="shared" si="93"/>
        <v>7.7288749999999995</v>
      </c>
      <c r="AL90" s="1">
        <f t="shared" si="94"/>
        <v>0.48</v>
      </c>
      <c r="AM90" s="17">
        <f t="shared" si="95"/>
        <v>5397883.333333333</v>
      </c>
      <c r="AN90" s="1">
        <f t="shared" si="96"/>
        <v>32594603980.179455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8">
        <v>0.751888233720588</v>
      </c>
      <c r="E91" s="10">
        <f t="shared" si="97"/>
        <v>2.8962872959519201E-2</v>
      </c>
      <c r="F91" s="7" t="s">
        <v>83</v>
      </c>
      <c r="G91" s="1">
        <v>3</v>
      </c>
      <c r="H91" s="9">
        <f t="shared" si="81"/>
        <v>0.751888233720588</v>
      </c>
      <c r="I91" s="9">
        <f t="shared" si="82"/>
        <v>273.90188823372057</v>
      </c>
      <c r="J91" s="9">
        <f t="shared" si="83"/>
        <v>1.9217811872579378E-2</v>
      </c>
      <c r="K91" s="9">
        <f t="shared" si="84"/>
        <v>7.7288749999999995</v>
      </c>
      <c r="L91" s="9">
        <f t="shared" si="85"/>
        <v>2.39595125</v>
      </c>
      <c r="M91" s="1" t="s">
        <v>83</v>
      </c>
      <c r="O91" s="9">
        <f t="shared" si="98"/>
        <v>7.0334671776090216</v>
      </c>
      <c r="P91" s="9">
        <f t="shared" si="86"/>
        <v>0.13516784903125204</v>
      </c>
      <c r="Q91" s="12">
        <f t="shared" si="87"/>
        <v>6.4880567535000974E-2</v>
      </c>
      <c r="R91" s="9">
        <f t="shared" si="88"/>
        <v>1.1500565999999999</v>
      </c>
      <c r="S91" s="13">
        <f t="shared" si="89"/>
        <v>5.6415108208588152E-2</v>
      </c>
      <c r="T91" s="2">
        <f t="shared" si="90"/>
        <v>0.31</v>
      </c>
      <c r="U91" s="14">
        <f t="shared" si="91"/>
        <v>1.7488683544662327E-2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2"/>
        <v>8.0316660627963415E-2</v>
      </c>
      <c r="AK91" s="9">
        <f t="shared" si="93"/>
        <v>7.7288749999999995</v>
      </c>
      <c r="AL91" s="1">
        <f t="shared" si="94"/>
        <v>0.48</v>
      </c>
      <c r="AM91" s="17">
        <f t="shared" si="95"/>
        <v>5397883.333333333</v>
      </c>
      <c r="AN91" s="1">
        <f t="shared" si="96"/>
        <v>33507761876.580971</v>
      </c>
    </row>
    <row r="92" spans="1:48" x14ac:dyDescent="0.15">
      <c r="C92" s="7">
        <v>3</v>
      </c>
      <c r="D92" s="8">
        <v>3.99176713486148</v>
      </c>
      <c r="E92" s="10">
        <f t="shared" si="97"/>
        <v>0.751888233720588</v>
      </c>
      <c r="F92" s="7" t="s">
        <v>83</v>
      </c>
      <c r="G92" s="1">
        <v>4</v>
      </c>
      <c r="H92" s="9">
        <f t="shared" si="81"/>
        <v>3.99176713486148</v>
      </c>
      <c r="I92" s="9">
        <f t="shared" si="82"/>
        <v>277.14176713486148</v>
      </c>
      <c r="J92" s="9">
        <f t="shared" si="83"/>
        <v>2.9119578606039982E-2</v>
      </c>
      <c r="K92" s="9">
        <f t="shared" si="84"/>
        <v>7.7288749999999995</v>
      </c>
      <c r="L92" s="9">
        <f t="shared" si="85"/>
        <v>2.39595125</v>
      </c>
      <c r="M92" s="1" t="s">
        <v>83</v>
      </c>
      <c r="O92" s="9">
        <f t="shared" si="98"/>
        <v>9.2942505785777705</v>
      </c>
      <c r="P92" s="9">
        <f t="shared" si="86"/>
        <v>0.27064466030712797</v>
      </c>
      <c r="Q92" s="12">
        <f t="shared" si="87"/>
        <v>0.12990943694742141</v>
      </c>
      <c r="R92" s="9">
        <f t="shared" si="88"/>
        <v>1.1500565999999999</v>
      </c>
      <c r="S92" s="13">
        <f t="shared" si="89"/>
        <v>0.11295916822478252</v>
      </c>
      <c r="T92" s="2">
        <f t="shared" si="90"/>
        <v>0.31</v>
      </c>
      <c r="U92" s="14">
        <f t="shared" si="91"/>
        <v>3.5017342149682586E-2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2"/>
        <v>8.5953877235337942E-2</v>
      </c>
      <c r="AK92" s="9">
        <f t="shared" si="93"/>
        <v>7.7288749999999995</v>
      </c>
      <c r="AL92" s="1">
        <f t="shared" si="94"/>
        <v>0.48</v>
      </c>
      <c r="AM92" s="17">
        <f t="shared" si="95"/>
        <v>5397883.333333333</v>
      </c>
      <c r="AN92" s="1">
        <f t="shared" si="96"/>
        <v>35859584154.17263</v>
      </c>
    </row>
    <row r="93" spans="1:48" x14ac:dyDescent="0.15">
      <c r="C93" s="7">
        <v>4</v>
      </c>
      <c r="D93" s="8">
        <v>9.9908077483444409</v>
      </c>
      <c r="E93" s="10">
        <f t="shared" si="97"/>
        <v>3.99176713486148</v>
      </c>
      <c r="F93" s="7" t="s">
        <v>83</v>
      </c>
      <c r="G93" s="1">
        <v>5</v>
      </c>
      <c r="H93" s="9">
        <f t="shared" si="81"/>
        <v>9.9908077483444409</v>
      </c>
      <c r="I93" s="9">
        <f t="shared" si="82"/>
        <v>283.1408077483444</v>
      </c>
      <c r="J93" s="9">
        <f t="shared" si="83"/>
        <v>6.1300502963935619E-2</v>
      </c>
      <c r="K93" s="9">
        <f t="shared" si="84"/>
        <v>7.7288749999999995</v>
      </c>
      <c r="L93" s="9">
        <f t="shared" si="85"/>
        <v>2.39595125</v>
      </c>
      <c r="M93" s="1" t="s">
        <v>85</v>
      </c>
      <c r="N93" s="9">
        <f>(O92-P92)*$C$21/100</f>
        <v>8.5724256223571107</v>
      </c>
      <c r="O93" s="9">
        <f t="shared" si="98"/>
        <v>2.8471315459135322</v>
      </c>
      <c r="P93" s="9">
        <f t="shared" si="86"/>
        <v>0.17453059576898708</v>
      </c>
      <c r="Q93" s="12">
        <f t="shared" si="87"/>
        <v>8.3774685969113791E-2</v>
      </c>
      <c r="R93" s="9">
        <f t="shared" si="88"/>
        <v>1.1500565999999999</v>
      </c>
      <c r="S93" s="13">
        <f t="shared" si="89"/>
        <v>7.2843967826552017E-2</v>
      </c>
      <c r="T93" s="2">
        <f t="shared" si="90"/>
        <v>0.31</v>
      </c>
      <c r="U93" s="14">
        <f t="shared" si="91"/>
        <v>2.2581630026231127E-2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2"/>
        <v>8.1954552216435952E-2</v>
      </c>
      <c r="AK93" s="9">
        <f t="shared" si="93"/>
        <v>7.7288749999999995</v>
      </c>
      <c r="AL93" s="1">
        <f t="shared" si="94"/>
        <v>0.48</v>
      </c>
      <c r="AM93" s="17">
        <f t="shared" si="95"/>
        <v>5397883.333333333</v>
      </c>
      <c r="AN93" s="1">
        <f t="shared" si="96"/>
        <v>34191083131.437584</v>
      </c>
    </row>
    <row r="94" spans="1:48" x14ac:dyDescent="0.15">
      <c r="C94" s="7">
        <v>5</v>
      </c>
      <c r="D94" s="8">
        <v>16.143398051044901</v>
      </c>
      <c r="E94" s="10">
        <f t="shared" si="97"/>
        <v>9.9908077483444409</v>
      </c>
      <c r="F94" s="7" t="s">
        <v>85</v>
      </c>
      <c r="G94" s="1">
        <v>6</v>
      </c>
      <c r="H94" s="9">
        <f t="shared" si="81"/>
        <v>16.143398051044901</v>
      </c>
      <c r="I94" s="9">
        <f t="shared" si="82"/>
        <v>289.2933980510449</v>
      </c>
      <c r="J94" s="9">
        <f t="shared" si="83"/>
        <v>0.12737693567377967</v>
      </c>
      <c r="K94" s="9">
        <f t="shared" si="84"/>
        <v>7.7288749999999995</v>
      </c>
      <c r="L94" s="9">
        <f t="shared" si="85"/>
        <v>2.39595125</v>
      </c>
      <c r="M94" s="1" t="s">
        <v>83</v>
      </c>
      <c r="O94" s="9">
        <f t="shared" si="98"/>
        <v>5.0685522001445449</v>
      </c>
      <c r="P94" s="9">
        <f t="shared" si="86"/>
        <v>0.6456166475570061</v>
      </c>
      <c r="Q94" s="12">
        <f t="shared" si="87"/>
        <v>0.30989599082736291</v>
      </c>
      <c r="R94" s="9">
        <f t="shared" si="88"/>
        <v>1.1500565999999999</v>
      </c>
      <c r="S94" s="13">
        <f t="shared" si="89"/>
        <v>0.26946151243979033</v>
      </c>
      <c r="T94" s="2">
        <f t="shared" si="90"/>
        <v>0.31</v>
      </c>
      <c r="U94" s="14">
        <f t="shared" si="91"/>
        <v>8.3533068856335005E-2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2"/>
        <v>0.11277668494419735</v>
      </c>
      <c r="AK94" s="9">
        <f t="shared" si="93"/>
        <v>7.7288749999999995</v>
      </c>
      <c r="AL94" s="1">
        <f t="shared" si="94"/>
        <v>0.48</v>
      </c>
      <c r="AM94" s="17">
        <f t="shared" si="95"/>
        <v>5397883.333333333</v>
      </c>
      <c r="AN94" s="1">
        <f t="shared" si="96"/>
        <v>47049942998.061874</v>
      </c>
    </row>
    <row r="95" spans="1:48" x14ac:dyDescent="0.15">
      <c r="C95" s="7">
        <v>6</v>
      </c>
      <c r="D95" s="8">
        <v>21.331462127179702</v>
      </c>
      <c r="E95" s="10">
        <f t="shared" si="97"/>
        <v>16.143398051044901</v>
      </c>
      <c r="F95" s="7" t="s">
        <v>83</v>
      </c>
      <c r="G95" s="1">
        <v>7</v>
      </c>
      <c r="H95" s="9">
        <f t="shared" si="81"/>
        <v>21.331462127179702</v>
      </c>
      <c r="I95" s="9">
        <f t="shared" si="82"/>
        <v>294.48146212717967</v>
      </c>
      <c r="J95" s="9">
        <f t="shared" si="83"/>
        <v>0.23046744496200336</v>
      </c>
      <c r="K95" s="9">
        <f t="shared" si="84"/>
        <v>7.7288749999999995</v>
      </c>
      <c r="L95" s="9">
        <f t="shared" si="85"/>
        <v>2.39595125</v>
      </c>
      <c r="M95" s="1" t="s">
        <v>83</v>
      </c>
      <c r="O95" s="9">
        <f t="shared" si="98"/>
        <v>6.8188868025875387</v>
      </c>
      <c r="P95" s="9">
        <f t="shared" si="86"/>
        <v>1.5715314188774747</v>
      </c>
      <c r="Q95" s="12">
        <f t="shared" si="87"/>
        <v>0.75433508106118785</v>
      </c>
      <c r="R95" s="9">
        <f t="shared" si="88"/>
        <v>1.1500565999999999</v>
      </c>
      <c r="S95" s="13">
        <f t="shared" si="89"/>
        <v>0.6559112665073944</v>
      </c>
      <c r="T95" s="2">
        <f t="shared" si="90"/>
        <v>0.31</v>
      </c>
      <c r="U95" s="14">
        <f t="shared" si="91"/>
        <v>0.20333249261729225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2"/>
        <v>0.16762417962572118</v>
      </c>
      <c r="AK95" s="9">
        <f t="shared" si="93"/>
        <v>7.7288749999999995</v>
      </c>
      <c r="AL95" s="1">
        <f t="shared" si="94"/>
        <v>0.48</v>
      </c>
      <c r="AM95" s="17">
        <f t="shared" si="95"/>
        <v>5397883.333333333</v>
      </c>
      <c r="AN95" s="1">
        <f t="shared" si="96"/>
        <v>69932079493.110321</v>
      </c>
    </row>
    <row r="96" spans="1:48" x14ac:dyDescent="0.15">
      <c r="C96" s="7">
        <v>7</v>
      </c>
      <c r="D96" s="8">
        <v>23.5779108834877</v>
      </c>
      <c r="E96" s="10">
        <f t="shared" si="97"/>
        <v>21.331462127179702</v>
      </c>
      <c r="F96" s="7" t="s">
        <v>83</v>
      </c>
      <c r="G96" s="1">
        <v>8</v>
      </c>
      <c r="H96" s="9">
        <f t="shared" si="81"/>
        <v>23.5779108834877</v>
      </c>
      <c r="I96" s="9">
        <f t="shared" si="82"/>
        <v>296.72791088348765</v>
      </c>
      <c r="J96" s="9">
        <f t="shared" si="83"/>
        <v>0.29602083185517392</v>
      </c>
      <c r="K96" s="9">
        <f t="shared" si="84"/>
        <v>7.7288749999999995</v>
      </c>
      <c r="L96" s="9">
        <f t="shared" si="85"/>
        <v>2.39595125</v>
      </c>
      <c r="M96" s="1" t="s">
        <v>83</v>
      </c>
      <c r="O96" s="9">
        <f t="shared" si="98"/>
        <v>7.643306633710063</v>
      </c>
      <c r="P96" s="9">
        <f t="shared" si="86"/>
        <v>2.2625779878350221</v>
      </c>
      <c r="Q96" s="12">
        <f t="shared" si="87"/>
        <v>1.0860374341608106</v>
      </c>
      <c r="R96" s="9">
        <f t="shared" si="88"/>
        <v>1.1500565999999999</v>
      </c>
      <c r="S96" s="13">
        <f t="shared" si="89"/>
        <v>0.94433389988006733</v>
      </c>
      <c r="T96" s="2">
        <f t="shared" si="90"/>
        <v>0.31</v>
      </c>
      <c r="U96" s="14">
        <f t="shared" si="91"/>
        <v>0.29274350896282086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2"/>
        <v>0.19637876248244321</v>
      </c>
      <c r="AK96" s="9">
        <f t="shared" si="93"/>
        <v>7.7288749999999995</v>
      </c>
      <c r="AL96" s="1">
        <f t="shared" si="94"/>
        <v>0.48</v>
      </c>
      <c r="AM96" s="17">
        <f t="shared" si="95"/>
        <v>5397883.333333333</v>
      </c>
      <c r="AN96" s="1">
        <f t="shared" si="96"/>
        <v>81928366536.050476</v>
      </c>
    </row>
    <row r="97" spans="1:50" x14ac:dyDescent="0.15">
      <c r="C97" s="7">
        <v>8</v>
      </c>
      <c r="D97" s="8">
        <v>22.289140280695801</v>
      </c>
      <c r="E97" s="10">
        <f t="shared" si="97"/>
        <v>23.5779108834877</v>
      </c>
      <c r="F97" s="7" t="s">
        <v>83</v>
      </c>
      <c r="G97" s="1">
        <v>9</v>
      </c>
      <c r="H97" s="9">
        <f t="shared" si="81"/>
        <v>22.289140280695801</v>
      </c>
      <c r="I97" s="9">
        <f t="shared" si="82"/>
        <v>295.43914028069577</v>
      </c>
      <c r="J97" s="9">
        <f t="shared" si="83"/>
        <v>0.25654100878682712</v>
      </c>
      <c r="K97" s="9">
        <f t="shared" si="84"/>
        <v>7.7288749999999995</v>
      </c>
      <c r="L97" s="9">
        <f t="shared" si="85"/>
        <v>2.39595125</v>
      </c>
      <c r="M97" s="1" t="s">
        <v>83</v>
      </c>
      <c r="O97" s="9">
        <f t="shared" si="98"/>
        <v>7.7766798958750405</v>
      </c>
      <c r="P97" s="9">
        <f t="shared" si="86"/>
        <v>1.9950373055000206</v>
      </c>
      <c r="Q97" s="12">
        <f t="shared" si="87"/>
        <v>0.95761790664000979</v>
      </c>
      <c r="R97" s="9">
        <f t="shared" si="88"/>
        <v>1.1500565999999999</v>
      </c>
      <c r="S97" s="13">
        <f t="shared" si="89"/>
        <v>0.83267024130813205</v>
      </c>
      <c r="T97" s="2">
        <f t="shared" si="90"/>
        <v>0.31</v>
      </c>
      <c r="U97" s="14">
        <f t="shared" si="91"/>
        <v>0.25812777480552096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2"/>
        <v>0.18524634237745558</v>
      </c>
      <c r="AK97" s="9">
        <f t="shared" si="93"/>
        <v>7.7288749999999995</v>
      </c>
      <c r="AL97" s="1">
        <f t="shared" si="94"/>
        <v>0.48</v>
      </c>
      <c r="AM97" s="17">
        <f t="shared" si="95"/>
        <v>5397883.333333333</v>
      </c>
      <c r="AN97" s="1">
        <f t="shared" si="96"/>
        <v>77283969233.280701</v>
      </c>
    </row>
    <row r="98" spans="1:50" x14ac:dyDescent="0.15">
      <c r="C98" s="7">
        <v>9</v>
      </c>
      <c r="D98" s="8">
        <v>18.827541985775198</v>
      </c>
      <c r="E98" s="10">
        <f t="shared" si="97"/>
        <v>22.289140280695801</v>
      </c>
      <c r="F98" s="7" t="s">
        <v>83</v>
      </c>
      <c r="G98" s="1">
        <v>10</v>
      </c>
      <c r="H98" s="9">
        <f t="shared" si="81"/>
        <v>18.827541985775198</v>
      </c>
      <c r="I98" s="9">
        <f t="shared" si="82"/>
        <v>291.97754198577519</v>
      </c>
      <c r="J98" s="9">
        <f t="shared" si="83"/>
        <v>0.17356638570807423</v>
      </c>
      <c r="K98" s="9">
        <f t="shared" si="84"/>
        <v>7.7288749999999995</v>
      </c>
      <c r="L98" s="9">
        <f t="shared" si="85"/>
        <v>2.39595125</v>
      </c>
      <c r="M98" s="1" t="s">
        <v>83</v>
      </c>
      <c r="O98" s="9">
        <f t="shared" si="98"/>
        <v>8.177593840375021</v>
      </c>
      <c r="P98" s="9">
        <f t="shared" si="86"/>
        <v>1.4193554066625029</v>
      </c>
      <c r="Q98" s="12">
        <f t="shared" si="87"/>
        <v>0.68129059519800139</v>
      </c>
      <c r="R98" s="9">
        <f t="shared" si="88"/>
        <v>1.1500565999999999</v>
      </c>
      <c r="S98" s="13">
        <f t="shared" si="89"/>
        <v>0.59239744826298246</v>
      </c>
      <c r="T98" s="2">
        <f t="shared" si="90"/>
        <v>0.31</v>
      </c>
      <c r="U98" s="14">
        <f t="shared" si="91"/>
        <v>0.18364320896152456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2"/>
        <v>0.16129210600202631</v>
      </c>
      <c r="AK98" s="9">
        <f t="shared" si="93"/>
        <v>7.7288749999999995</v>
      </c>
      <c r="AL98" s="1">
        <f t="shared" si="94"/>
        <v>0.48</v>
      </c>
      <c r="AM98" s="17">
        <f t="shared" si="95"/>
        <v>5397883.333333333</v>
      </c>
      <c r="AN98" s="1">
        <f t="shared" si="96"/>
        <v>67290365887.130592</v>
      </c>
    </row>
    <row r="99" spans="1:50" x14ac:dyDescent="0.15">
      <c r="C99" s="7">
        <v>10</v>
      </c>
      <c r="D99" s="8">
        <v>12.139806225462401</v>
      </c>
      <c r="E99" s="10">
        <f t="shared" si="97"/>
        <v>18.827541985775198</v>
      </c>
      <c r="F99" s="7" t="s">
        <v>83</v>
      </c>
      <c r="G99" s="1">
        <v>11</v>
      </c>
      <c r="H99" s="9">
        <f t="shared" si="81"/>
        <v>12.139806225462401</v>
      </c>
      <c r="I99" s="9">
        <f t="shared" si="82"/>
        <v>285.28980622546237</v>
      </c>
      <c r="J99" s="9">
        <f t="shared" si="83"/>
        <v>7.9426006545889438E-2</v>
      </c>
      <c r="K99" s="9">
        <f t="shared" si="84"/>
        <v>7.7288749999999995</v>
      </c>
      <c r="L99" s="9">
        <f t="shared" si="85"/>
        <v>2.39595125</v>
      </c>
      <c r="M99" s="1" t="s">
        <v>85</v>
      </c>
      <c r="N99" s="9">
        <f>(O98-P98)*$C$21/100</f>
        <v>6.4203265120268922</v>
      </c>
      <c r="O99" s="9">
        <f t="shared" si="98"/>
        <v>2.7338631716856261</v>
      </c>
      <c r="P99" s="9">
        <f t="shared" si="86"/>
        <v>0.2171398341698686</v>
      </c>
      <c r="Q99" s="12">
        <f t="shared" si="87"/>
        <v>0.10422712040153692</v>
      </c>
      <c r="R99" s="9">
        <f t="shared" si="88"/>
        <v>1.1500565999999999</v>
      </c>
      <c r="S99" s="13">
        <f t="shared" si="89"/>
        <v>9.06278181452434E-2</v>
      </c>
      <c r="T99" s="2">
        <f t="shared" si="90"/>
        <v>0.31</v>
      </c>
      <c r="U99" s="14">
        <f t="shared" si="91"/>
        <v>2.8094623625025454E-2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2"/>
        <v>8.3727530957808202E-2</v>
      </c>
      <c r="AK99" s="9">
        <f t="shared" si="93"/>
        <v>7.7288749999999995</v>
      </c>
      <c r="AL99" s="1">
        <f t="shared" si="94"/>
        <v>0.48</v>
      </c>
      <c r="AM99" s="17">
        <f t="shared" si="95"/>
        <v>5397883.333333333</v>
      </c>
      <c r="AN99" s="1">
        <f t="shared" si="96"/>
        <v>34930762159.595009</v>
      </c>
    </row>
    <row r="100" spans="1:50" x14ac:dyDescent="0.15">
      <c r="C100" s="7">
        <v>11</v>
      </c>
      <c r="D100" s="8">
        <v>5.0552924956640499</v>
      </c>
      <c r="E100" s="10">
        <f t="shared" si="97"/>
        <v>12.139806225462401</v>
      </c>
      <c r="F100" s="7" t="s">
        <v>85</v>
      </c>
      <c r="G100" s="1">
        <v>12</v>
      </c>
      <c r="H100" s="9">
        <f t="shared" si="81"/>
        <v>5.0552924956640499</v>
      </c>
      <c r="I100" s="9">
        <f t="shared" si="82"/>
        <v>278.20529249566403</v>
      </c>
      <c r="J100" s="9">
        <f t="shared" si="83"/>
        <v>3.330531551121213E-2</v>
      </c>
      <c r="K100" s="9">
        <f t="shared" si="84"/>
        <v>7.7288749999999995</v>
      </c>
      <c r="L100" s="9">
        <f t="shared" si="85"/>
        <v>2.39595125</v>
      </c>
      <c r="M100" s="1" t="s">
        <v>83</v>
      </c>
      <c r="O100" s="9">
        <f t="shared" si="98"/>
        <v>4.9126745875157578</v>
      </c>
      <c r="P100" s="9">
        <f t="shared" si="86"/>
        <v>0.16361817714112623</v>
      </c>
      <c r="Q100" s="12">
        <f t="shared" si="87"/>
        <v>7.8536725027740589E-2</v>
      </c>
      <c r="R100" s="9">
        <f t="shared" si="88"/>
        <v>1.1500565999999999</v>
      </c>
      <c r="S100" s="13">
        <f t="shared" si="89"/>
        <v>6.8289443343693343E-2</v>
      </c>
      <c r="T100" s="2">
        <f t="shared" si="90"/>
        <v>0.31</v>
      </c>
      <c r="U100" s="14">
        <f t="shared" si="91"/>
        <v>2.1169727436544935E-2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2"/>
        <v>8.1500484343592874E-2</v>
      </c>
      <c r="AK100" s="9">
        <f t="shared" si="93"/>
        <v>7.7288749999999995</v>
      </c>
      <c r="AL100" s="1">
        <f t="shared" si="94"/>
        <v>0.48</v>
      </c>
      <c r="AM100" s="17">
        <f t="shared" si="95"/>
        <v>5397883.333333333</v>
      </c>
      <c r="AN100" s="1">
        <f t="shared" si="96"/>
        <v>34001647987.594788</v>
      </c>
      <c r="AO100" s="1">
        <f>SUM(AN89:AN100)</f>
        <v>580978257603.0033</v>
      </c>
    </row>
    <row r="101" spans="1:50" x14ac:dyDescent="0.15">
      <c r="C101" s="7">
        <v>12</v>
      </c>
      <c r="D101" s="8">
        <v>2.39199519048256</v>
      </c>
      <c r="E101" s="10">
        <f t="shared" si="97"/>
        <v>5.0552924956640499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4.2206313891482399</v>
      </c>
      <c r="E105" s="7"/>
      <c r="F105" s="7"/>
      <c r="G105" s="1">
        <v>1</v>
      </c>
      <c r="H105" s="9">
        <f t="shared" ref="H105:H116" si="99">E106</f>
        <v>4.2206313891482399</v>
      </c>
      <c r="I105" s="9">
        <f t="shared" ref="I105:I116" si="100">H105+273.15</f>
        <v>277.37063138914823</v>
      </c>
      <c r="J105" s="9">
        <f t="shared" ref="J105:J116" si="101">EXP(($C$15*(I105-$C$13))/($C$16*I105*$C$13))</f>
        <v>2.9976076737346365E-2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1.9421206602375327E-2</v>
      </c>
      <c r="Q105" s="12">
        <f t="shared" ref="Q105:Q116" si="105">P105*$B$107</f>
        <v>5.8263619807125975E-3</v>
      </c>
      <c r="R105" s="9">
        <f t="shared" ref="R105:R116" si="106">L105*$B$107</f>
        <v>0.19436706250000002</v>
      </c>
      <c r="S105" s="13">
        <f t="shared" ref="S105:S116" si="107">Q105/R105</f>
        <v>2.9976076737346365E-2</v>
      </c>
      <c r="T105" s="2">
        <f t="shared" ref="T105:T116" si="108">$B$106/100</f>
        <v>0.01</v>
      </c>
      <c r="U105" s="14">
        <f t="shared" ref="U105:U116" si="109">S105*T105</f>
        <v>2.9976076737346364E-4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5.7897607673734639E-3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854166.66666666663</v>
      </c>
      <c r="AX105" s="1">
        <f t="shared" ref="AX105:AX116" si="116">AW105*10000*AV105*0.67*AU105*AT105</f>
        <v>644022013.37178123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2.8962872959519201E-2</v>
      </c>
      <c r="E106" s="10">
        <f t="shared" ref="E106:E117" si="117">D105</f>
        <v>4.2206313891482399</v>
      </c>
      <c r="F106" s="7" t="s">
        <v>83</v>
      </c>
      <c r="G106" s="1">
        <v>2</v>
      </c>
      <c r="H106" s="9">
        <f t="shared" si="99"/>
        <v>2.8962872959519201E-2</v>
      </c>
      <c r="I106" s="9">
        <f t="shared" si="100"/>
        <v>273.17896287295952</v>
      </c>
      <c r="J106" s="9">
        <f t="shared" si="101"/>
        <v>1.7492358486739006E-2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1.2763592100642915</v>
      </c>
      <c r="P106" s="9">
        <f t="shared" si="104"/>
        <v>2.2326532860295605E-2</v>
      </c>
      <c r="Q106" s="12">
        <f t="shared" si="105"/>
        <v>6.6979598580886816E-3</v>
      </c>
      <c r="R106" s="9">
        <f t="shared" si="106"/>
        <v>0.19436706250000002</v>
      </c>
      <c r="S106" s="13">
        <f t="shared" si="107"/>
        <v>3.4460364693162354E-2</v>
      </c>
      <c r="T106" s="2">
        <f t="shared" si="108"/>
        <v>0.01</v>
      </c>
      <c r="U106" s="14">
        <f t="shared" si="109"/>
        <v>3.4460364693162353E-4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5.8346036469316236E-3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854166.66666666663</v>
      </c>
      <c r="AX106" s="1">
        <f t="shared" si="116"/>
        <v>649010095.39084804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0.751888233720588</v>
      </c>
      <c r="E107" s="10">
        <f t="shared" si="117"/>
        <v>2.8962872959519201E-2</v>
      </c>
      <c r="F107" s="7" t="s">
        <v>83</v>
      </c>
      <c r="G107" s="1">
        <v>3</v>
      </c>
      <c r="H107" s="9">
        <f t="shared" si="99"/>
        <v>0.751888233720588</v>
      </c>
      <c r="I107" s="9">
        <f t="shared" si="100"/>
        <v>273.90188823372057</v>
      </c>
      <c r="J107" s="9">
        <f t="shared" si="101"/>
        <v>1.9217811872579378E-2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1.9019228855373296</v>
      </c>
      <c r="P107" s="9">
        <f t="shared" si="104"/>
        <v>3.6550796210409721E-2</v>
      </c>
      <c r="Q107" s="12">
        <f t="shared" si="105"/>
        <v>1.0965238863122916E-2</v>
      </c>
      <c r="R107" s="9">
        <f t="shared" si="106"/>
        <v>0.19436706250000002</v>
      </c>
      <c r="S107" s="13">
        <f t="shared" si="107"/>
        <v>5.6415108208588145E-2</v>
      </c>
      <c r="T107" s="2">
        <f t="shared" si="108"/>
        <v>0.01</v>
      </c>
      <c r="U107" s="14">
        <f t="shared" si="109"/>
        <v>5.6415108208588143E-4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6.0541510820858813E-3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854166.66666666663</v>
      </c>
      <c r="AX107" s="1">
        <f t="shared" si="116"/>
        <v>673431377.53007519</v>
      </c>
    </row>
    <row r="108" spans="1:50" x14ac:dyDescent="0.15">
      <c r="C108" s="7">
        <v>3</v>
      </c>
      <c r="D108" s="8">
        <v>3.99176713486148</v>
      </c>
      <c r="E108" s="10">
        <f t="shared" si="117"/>
        <v>0.751888233720588</v>
      </c>
      <c r="F108" s="7" t="s">
        <v>83</v>
      </c>
      <c r="G108" s="1">
        <v>4</v>
      </c>
      <c r="H108" s="9">
        <f t="shared" si="99"/>
        <v>3.99176713486148</v>
      </c>
      <c r="I108" s="9">
        <f t="shared" si="100"/>
        <v>277.14176713486148</v>
      </c>
      <c r="J108" s="9">
        <f t="shared" si="101"/>
        <v>2.9119578606039982E-2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2.5132622976602534</v>
      </c>
      <c r="P108" s="9">
        <f t="shared" si="104"/>
        <v>7.3185139034314409E-2</v>
      </c>
      <c r="Q108" s="12">
        <f t="shared" si="105"/>
        <v>2.1955541710294322E-2</v>
      </c>
      <c r="R108" s="9">
        <f t="shared" si="106"/>
        <v>0.19436706250000002</v>
      </c>
      <c r="S108" s="13">
        <f t="shared" si="107"/>
        <v>0.11295916822478252</v>
      </c>
      <c r="T108" s="2">
        <f t="shared" si="108"/>
        <v>0.01</v>
      </c>
      <c r="U108" s="14">
        <f t="shared" si="109"/>
        <v>1.1295916822478252E-3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6.6195916822478253E-3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854166.66666666663</v>
      </c>
      <c r="AX108" s="1">
        <f t="shared" si="116"/>
        <v>736327964.86586654</v>
      </c>
    </row>
    <row r="109" spans="1:50" x14ac:dyDescent="0.15">
      <c r="C109" s="7">
        <v>4</v>
      </c>
      <c r="D109" s="8">
        <v>9.9908077483444409</v>
      </c>
      <c r="E109" s="10">
        <f t="shared" si="117"/>
        <v>3.99176713486148</v>
      </c>
      <c r="F109" s="7" t="s">
        <v>83</v>
      </c>
      <c r="G109" s="1">
        <v>5</v>
      </c>
      <c r="H109" s="9">
        <f t="shared" si="99"/>
        <v>9.9908077483444409</v>
      </c>
      <c r="I109" s="9">
        <f t="shared" si="100"/>
        <v>283.1408077483444</v>
      </c>
      <c r="J109" s="9">
        <f t="shared" si="101"/>
        <v>6.1300502963935619E-2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2.3180733006946421</v>
      </c>
      <c r="O109" s="9">
        <f t="shared" si="118"/>
        <v>0.76989406626463053</v>
      </c>
      <c r="P109" s="9">
        <f t="shared" si="104"/>
        <v>4.7194893490971432E-2</v>
      </c>
      <c r="Q109" s="12">
        <f t="shared" si="105"/>
        <v>1.4158468047291428E-2</v>
      </c>
      <c r="R109" s="9">
        <f t="shared" si="106"/>
        <v>0.19436706250000002</v>
      </c>
      <c r="S109" s="13">
        <f t="shared" si="107"/>
        <v>7.2843967826552031E-2</v>
      </c>
      <c r="T109" s="2">
        <f t="shared" si="108"/>
        <v>0.01</v>
      </c>
      <c r="U109" s="14">
        <f t="shared" si="109"/>
        <v>7.2843967826552035E-4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6.2184396782655202E-3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854166.66666666663</v>
      </c>
      <c r="AX109" s="1">
        <f t="shared" si="116"/>
        <v>691705962.04863966</v>
      </c>
    </row>
    <row r="110" spans="1:50" x14ac:dyDescent="0.15">
      <c r="C110" s="7">
        <v>5</v>
      </c>
      <c r="D110" s="8">
        <v>16.143398051044901</v>
      </c>
      <c r="E110" s="10">
        <f t="shared" si="117"/>
        <v>9.9908077483444409</v>
      </c>
      <c r="F110" s="7" t="s">
        <v>85</v>
      </c>
      <c r="G110" s="1">
        <v>6</v>
      </c>
      <c r="H110" s="9">
        <f t="shared" si="99"/>
        <v>16.143398051044901</v>
      </c>
      <c r="I110" s="9">
        <f t="shared" si="100"/>
        <v>289.2933980510449</v>
      </c>
      <c r="J110" s="9">
        <f t="shared" si="101"/>
        <v>0.12737693567377967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1.3705893811069927</v>
      </c>
      <c r="P110" s="9">
        <f t="shared" si="104"/>
        <v>0.17458147543243088</v>
      </c>
      <c r="Q110" s="12">
        <f t="shared" si="105"/>
        <v>5.2374442629729262E-2</v>
      </c>
      <c r="R110" s="9">
        <f t="shared" si="106"/>
        <v>0.19436706250000002</v>
      </c>
      <c r="S110" s="13">
        <f t="shared" si="107"/>
        <v>0.26946151243979033</v>
      </c>
      <c r="T110" s="2">
        <f t="shared" si="108"/>
        <v>0.01</v>
      </c>
      <c r="U110" s="14">
        <f t="shared" si="109"/>
        <v>2.6946151243979035E-3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8.1846151243979044E-3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854166.66666666663</v>
      </c>
      <c r="AX110" s="1">
        <f t="shared" si="116"/>
        <v>910412799.91938293</v>
      </c>
    </row>
    <row r="111" spans="1:50" x14ac:dyDescent="0.15">
      <c r="C111" s="7">
        <v>6</v>
      </c>
      <c r="D111" s="8">
        <v>21.331462127179702</v>
      </c>
      <c r="E111" s="10">
        <f t="shared" si="117"/>
        <v>16.143398051044901</v>
      </c>
      <c r="F111" s="7" t="s">
        <v>83</v>
      </c>
      <c r="G111" s="1">
        <v>7</v>
      </c>
      <c r="H111" s="9">
        <f t="shared" si="99"/>
        <v>21.331462127179702</v>
      </c>
      <c r="I111" s="9">
        <f t="shared" si="100"/>
        <v>294.48146212717967</v>
      </c>
      <c r="J111" s="9">
        <f t="shared" si="101"/>
        <v>0.23046744496200336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1.8438981140078952</v>
      </c>
      <c r="P111" s="9">
        <f t="shared" si="104"/>
        <v>0.42495848710565637</v>
      </c>
      <c r="Q111" s="12">
        <f t="shared" si="105"/>
        <v>0.12748754613169691</v>
      </c>
      <c r="R111" s="9">
        <f t="shared" si="106"/>
        <v>0.19436706250000002</v>
      </c>
      <c r="S111" s="13">
        <f t="shared" si="107"/>
        <v>0.65591126650739451</v>
      </c>
      <c r="T111" s="2">
        <f t="shared" si="108"/>
        <v>0.01</v>
      </c>
      <c r="U111" s="14">
        <f t="shared" si="109"/>
        <v>6.5591126650739453E-3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1.6509112665073947E-2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854166.66666666663</v>
      </c>
      <c r="AX111" s="1">
        <f t="shared" si="116"/>
        <v>1836385371.474654</v>
      </c>
    </row>
    <row r="112" spans="1:50" x14ac:dyDescent="0.15">
      <c r="C112" s="7">
        <v>7</v>
      </c>
      <c r="D112" s="8">
        <v>23.5779108834877</v>
      </c>
      <c r="E112" s="10">
        <f t="shared" si="117"/>
        <v>21.331462127179702</v>
      </c>
      <c r="F112" s="7" t="s">
        <v>83</v>
      </c>
      <c r="G112" s="1">
        <v>8</v>
      </c>
      <c r="H112" s="9">
        <f t="shared" si="99"/>
        <v>23.5779108834877</v>
      </c>
      <c r="I112" s="9">
        <f t="shared" si="100"/>
        <v>296.72791088348765</v>
      </c>
      <c r="J112" s="9">
        <f t="shared" si="101"/>
        <v>0.29602083185517392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2.0668298352355721</v>
      </c>
      <c r="P112" s="9">
        <f t="shared" si="104"/>
        <v>0.61182468712952609</v>
      </c>
      <c r="Q112" s="12">
        <f t="shared" si="105"/>
        <v>0.18354740613885781</v>
      </c>
      <c r="R112" s="9">
        <f t="shared" si="106"/>
        <v>0.19436706250000002</v>
      </c>
      <c r="S112" s="13">
        <f t="shared" si="107"/>
        <v>0.94433389988006733</v>
      </c>
      <c r="T112" s="2">
        <f t="shared" si="108"/>
        <v>0.01</v>
      </c>
      <c r="U112" s="14">
        <f t="shared" si="109"/>
        <v>9.4433389988006732E-3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1.9393338998800674E-2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854166.66666666663</v>
      </c>
      <c r="AX112" s="1">
        <f t="shared" si="116"/>
        <v>2157211278.640635</v>
      </c>
    </row>
    <row r="113" spans="1:53" x14ac:dyDescent="0.15">
      <c r="C113" s="7">
        <v>8</v>
      </c>
      <c r="D113" s="8">
        <v>22.289140280695801</v>
      </c>
      <c r="E113" s="10">
        <f t="shared" si="117"/>
        <v>23.5779108834877</v>
      </c>
      <c r="F113" s="7" t="s">
        <v>83</v>
      </c>
      <c r="G113" s="1">
        <v>9</v>
      </c>
      <c r="H113" s="9">
        <f t="shared" si="99"/>
        <v>22.289140280695801</v>
      </c>
      <c r="I113" s="9">
        <f t="shared" si="100"/>
        <v>295.43914028069577</v>
      </c>
      <c r="J113" s="9">
        <f t="shared" si="101"/>
        <v>0.25654100878682712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2.1028953564393795</v>
      </c>
      <c r="P113" s="9">
        <f t="shared" si="104"/>
        <v>0.53947889611409283</v>
      </c>
      <c r="Q113" s="12">
        <f t="shared" si="105"/>
        <v>0.16184366883422785</v>
      </c>
      <c r="R113" s="9">
        <f t="shared" si="106"/>
        <v>0.19436706250000002</v>
      </c>
      <c r="S113" s="13">
        <f t="shared" si="107"/>
        <v>0.83267024130813228</v>
      </c>
      <c r="T113" s="2">
        <f t="shared" si="108"/>
        <v>0.01</v>
      </c>
      <c r="U113" s="14">
        <f t="shared" si="109"/>
        <v>8.3267024130813227E-3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1.8276702413081325E-2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854166.66666666663</v>
      </c>
      <c r="AX113" s="1">
        <f t="shared" si="116"/>
        <v>2033002598.6910133</v>
      </c>
    </row>
    <row r="114" spans="1:53" x14ac:dyDescent="0.15">
      <c r="C114" s="7">
        <v>9</v>
      </c>
      <c r="D114" s="8">
        <v>18.827541985775198</v>
      </c>
      <c r="E114" s="10">
        <f t="shared" si="117"/>
        <v>22.289140280695801</v>
      </c>
      <c r="F114" s="7" t="s">
        <v>83</v>
      </c>
      <c r="G114" s="1">
        <v>10</v>
      </c>
      <c r="H114" s="9">
        <f t="shared" si="99"/>
        <v>18.827541985775198</v>
      </c>
      <c r="I114" s="9">
        <f t="shared" si="100"/>
        <v>291.97754198577519</v>
      </c>
      <c r="J114" s="9">
        <f t="shared" si="101"/>
        <v>0.17356638570807423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2.2113066686586205</v>
      </c>
      <c r="P114" s="9">
        <f t="shared" si="104"/>
        <v>0.38380850617123879</v>
      </c>
      <c r="Q114" s="12">
        <f t="shared" si="105"/>
        <v>0.11514255185137164</v>
      </c>
      <c r="R114" s="9">
        <f t="shared" si="106"/>
        <v>0.19436706250000002</v>
      </c>
      <c r="S114" s="13">
        <f t="shared" si="107"/>
        <v>0.59239744826298246</v>
      </c>
      <c r="T114" s="2">
        <f t="shared" si="108"/>
        <v>0.01</v>
      </c>
      <c r="U114" s="14">
        <f t="shared" si="109"/>
        <v>5.9239744826298244E-3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1.5873974482629824E-2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854166.66666666663</v>
      </c>
      <c r="AX114" s="1">
        <f t="shared" si="116"/>
        <v>1765735997.9578755</v>
      </c>
    </row>
    <row r="115" spans="1:53" x14ac:dyDescent="0.15">
      <c r="C115" s="7">
        <v>10</v>
      </c>
      <c r="D115" s="8">
        <v>12.139806225462401</v>
      </c>
      <c r="E115" s="10">
        <f t="shared" si="117"/>
        <v>18.827541985775198</v>
      </c>
      <c r="F115" s="7" t="s">
        <v>83</v>
      </c>
      <c r="G115" s="1">
        <v>11</v>
      </c>
      <c r="H115" s="9">
        <f t="shared" si="99"/>
        <v>12.139806225462401</v>
      </c>
      <c r="I115" s="9">
        <f t="shared" si="100"/>
        <v>285.28980622546237</v>
      </c>
      <c r="J115" s="9">
        <f t="shared" si="101"/>
        <v>7.9426006545889438E-2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1.7361232543630125</v>
      </c>
      <c r="O115" s="9">
        <f t="shared" si="118"/>
        <v>0.73926511645770265</v>
      </c>
      <c r="P115" s="9">
        <f t="shared" si="104"/>
        <v>5.8716875978917206E-2</v>
      </c>
      <c r="Q115" s="12">
        <f t="shared" si="105"/>
        <v>1.7615062793675161E-2</v>
      </c>
      <c r="R115" s="9">
        <f t="shared" si="106"/>
        <v>0.19436706250000002</v>
      </c>
      <c r="S115" s="13">
        <f t="shared" si="107"/>
        <v>9.06278181452434E-2</v>
      </c>
      <c r="T115" s="2">
        <f t="shared" si="108"/>
        <v>0.01</v>
      </c>
      <c r="U115" s="14">
        <f t="shared" si="109"/>
        <v>9.0627818145243397E-4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6.3962781814524338E-3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854166.66666666663</v>
      </c>
      <c r="AX115" s="1">
        <f t="shared" si="116"/>
        <v>711487765.73263144</v>
      </c>
    </row>
    <row r="116" spans="1:53" x14ac:dyDescent="0.15">
      <c r="C116" s="7">
        <v>11</v>
      </c>
      <c r="D116" s="8">
        <v>5.0552924956640499</v>
      </c>
      <c r="E116" s="10">
        <f t="shared" si="117"/>
        <v>12.139806225462401</v>
      </c>
      <c r="F116" s="7" t="s">
        <v>85</v>
      </c>
      <c r="G116" s="1">
        <v>12</v>
      </c>
      <c r="H116" s="9">
        <f t="shared" si="99"/>
        <v>5.0552924956640499</v>
      </c>
      <c r="I116" s="9">
        <f t="shared" si="100"/>
        <v>278.20529249566403</v>
      </c>
      <c r="J116" s="9">
        <f t="shared" si="101"/>
        <v>3.330531551121213E-2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1.328438448812119</v>
      </c>
      <c r="P116" s="9">
        <f t="shared" si="104"/>
        <v>4.4244061674912849E-2</v>
      </c>
      <c r="Q116" s="12">
        <f t="shared" si="105"/>
        <v>1.3273218502473854E-2</v>
      </c>
      <c r="R116" s="9">
        <f t="shared" si="106"/>
        <v>0.19436706250000002</v>
      </c>
      <c r="S116" s="13">
        <f t="shared" si="107"/>
        <v>6.8289443343693343E-2</v>
      </c>
      <c r="T116" s="2">
        <f t="shared" si="108"/>
        <v>0.01</v>
      </c>
      <c r="U116" s="14">
        <f t="shared" si="109"/>
        <v>6.8289443343693345E-4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6.1728944334369339E-3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854166.66666666663</v>
      </c>
      <c r="AX116" s="1">
        <f t="shared" si="116"/>
        <v>686639752.67444408</v>
      </c>
      <c r="AY116" s="1">
        <f>SUM(AX105:AX116)</f>
        <v>13495372978.297848</v>
      </c>
    </row>
    <row r="117" spans="1:53" x14ac:dyDescent="0.15">
      <c r="C117" s="7">
        <v>12</v>
      </c>
      <c r="D117" s="8">
        <v>2.39199519048256</v>
      </c>
      <c r="E117" s="10">
        <f t="shared" si="117"/>
        <v>5.0552924956640499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4.2206313891482399</v>
      </c>
      <c r="E121" s="7"/>
      <c r="F121" s="7"/>
      <c r="G121" s="1">
        <v>1</v>
      </c>
      <c r="H121" s="9">
        <f t="shared" ref="H121:H132" si="119">E122</f>
        <v>4.2206313891482399</v>
      </c>
      <c r="I121" s="9">
        <f t="shared" ref="I121:I132" si="120">H121+273.15</f>
        <v>277.37063138914823</v>
      </c>
      <c r="J121" s="9">
        <f t="shared" ref="J121:J132" si="121">EXP(($C$15*(I121-$C$13))/($C$16*I121*$C$13))</f>
        <v>2.9976076737346365E-2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8.5341890471225101E-3</v>
      </c>
      <c r="Q121" s="12">
        <f t="shared" ref="Q121:Q132" si="125">P121*$B$123</f>
        <v>2.8162823855504286E-3</v>
      </c>
      <c r="R121" s="9">
        <f t="shared" ref="R121:R132" si="126">L121*$B$123</f>
        <v>9.3951000000000007E-2</v>
      </c>
      <c r="S121" s="13">
        <f t="shared" ref="S121:S132" si="127">Q121/R121</f>
        <v>2.9976076737346365E-2</v>
      </c>
      <c r="T121" s="2">
        <f t="shared" ref="T121:T132" si="128">$B$122/100</f>
        <v>0.01</v>
      </c>
      <c r="U121" s="14">
        <f t="shared" ref="U121:U132" si="129">S121*T121</f>
        <v>2.9976076737346364E-4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5.7897607673734639E-3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4333.333333333333</v>
      </c>
      <c r="AX121" s="1">
        <f t="shared" ref="AX121:AX132" si="136">AW121*10000*AV121*0.67*AU121*AT121</f>
        <v>1579279.2395604809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2.8962872959519201E-2</v>
      </c>
      <c r="E122" s="10">
        <f t="shared" ref="E122:E133" si="139">D121</f>
        <v>4.2206313891482399</v>
      </c>
      <c r="F122" s="7" t="s">
        <v>83</v>
      </c>
      <c r="G122" s="1">
        <v>2</v>
      </c>
      <c r="H122" s="9">
        <f t="shared" si="119"/>
        <v>2.8962872959519201E-2</v>
      </c>
      <c r="I122" s="9">
        <f t="shared" si="120"/>
        <v>273.17896287295952</v>
      </c>
      <c r="J122" s="9">
        <f t="shared" si="121"/>
        <v>1.7492358486739006E-2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0.56086581095287746</v>
      </c>
      <c r="P122" s="9">
        <f t="shared" si="124"/>
        <v>9.8108658281433215E-3</v>
      </c>
      <c r="Q122" s="12">
        <f t="shared" si="125"/>
        <v>3.2375857232872962E-3</v>
      </c>
      <c r="R122" s="9">
        <f t="shared" si="126"/>
        <v>9.3951000000000007E-2</v>
      </c>
      <c r="S122" s="13">
        <f t="shared" si="127"/>
        <v>3.4460364693162347E-2</v>
      </c>
      <c r="T122" s="2">
        <f t="shared" si="128"/>
        <v>0.01</v>
      </c>
      <c r="U122" s="14">
        <f t="shared" si="129"/>
        <v>3.4460364693162347E-4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5.8346036469316236E-3</v>
      </c>
      <c r="AU122" s="9">
        <f t="shared" si="133"/>
        <v>28.47</v>
      </c>
      <c r="AV122" s="1">
        <f t="shared" si="134"/>
        <v>0.33</v>
      </c>
      <c r="AW122" s="1">
        <f t="shared" si="135"/>
        <v>4333.333333333333</v>
      </c>
      <c r="AX122" s="1">
        <f t="shared" si="136"/>
        <v>1591511.0797994412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0.751888233720588</v>
      </c>
      <c r="E123" s="10">
        <f t="shared" si="139"/>
        <v>2.8962872959519201E-2</v>
      </c>
      <c r="F123" s="7" t="s">
        <v>83</v>
      </c>
      <c r="G123" s="1">
        <v>3</v>
      </c>
      <c r="H123" s="9">
        <f t="shared" si="119"/>
        <v>0.751888233720588</v>
      </c>
      <c r="I123" s="9">
        <f t="shared" si="120"/>
        <v>273.90188823372057</v>
      </c>
      <c r="J123" s="9">
        <f t="shared" si="121"/>
        <v>1.9217811872579378E-2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0.83575494512473414</v>
      </c>
      <c r="P123" s="9">
        <f t="shared" si="124"/>
        <v>1.6061381306985041E-2</v>
      </c>
      <c r="Q123" s="12">
        <f t="shared" si="125"/>
        <v>5.3002558313050641E-3</v>
      </c>
      <c r="R123" s="9">
        <f t="shared" si="126"/>
        <v>9.3951000000000007E-2</v>
      </c>
      <c r="S123" s="13">
        <f t="shared" si="127"/>
        <v>5.6415108208588131E-2</v>
      </c>
      <c r="T123" s="2">
        <f t="shared" si="128"/>
        <v>0.01</v>
      </c>
      <c r="U123" s="14">
        <f t="shared" si="129"/>
        <v>5.6415108208588132E-4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6.0541510820858813E-3</v>
      </c>
      <c r="AU123" s="9">
        <f t="shared" si="133"/>
        <v>28.47</v>
      </c>
      <c r="AV123" s="1">
        <f t="shared" si="134"/>
        <v>0.33</v>
      </c>
      <c r="AW123" s="1">
        <f t="shared" si="135"/>
        <v>4333.333333333333</v>
      </c>
      <c r="AX123" s="1">
        <f t="shared" si="136"/>
        <v>1651397.2686022236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3.99176713486148</v>
      </c>
      <c r="E124" s="10">
        <f t="shared" si="139"/>
        <v>0.751888233720588</v>
      </c>
      <c r="F124" s="7" t="s">
        <v>83</v>
      </c>
      <c r="G124" s="1">
        <v>4</v>
      </c>
      <c r="H124" s="9">
        <f t="shared" si="119"/>
        <v>3.99176713486148</v>
      </c>
      <c r="I124" s="9">
        <f t="shared" si="120"/>
        <v>277.14176713486148</v>
      </c>
      <c r="J124" s="9">
        <f t="shared" si="121"/>
        <v>2.9119578606039982E-2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1.1043935638177491</v>
      </c>
      <c r="P124" s="9">
        <f t="shared" si="124"/>
        <v>3.2159475193595577E-2</v>
      </c>
      <c r="Q124" s="12">
        <f t="shared" si="125"/>
        <v>1.0612626813886541E-2</v>
      </c>
      <c r="R124" s="9">
        <f t="shared" si="126"/>
        <v>9.3951000000000007E-2</v>
      </c>
      <c r="S124" s="13">
        <f t="shared" si="127"/>
        <v>0.1129591682247825</v>
      </c>
      <c r="T124" s="2">
        <f t="shared" si="128"/>
        <v>0.01</v>
      </c>
      <c r="U124" s="14">
        <f t="shared" si="129"/>
        <v>1.129591682247825E-3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6.6195916822478253E-3</v>
      </c>
      <c r="AU124" s="9">
        <f t="shared" si="133"/>
        <v>28.47</v>
      </c>
      <c r="AV124" s="1">
        <f t="shared" si="134"/>
        <v>0.33</v>
      </c>
      <c r="AW124" s="1">
        <f t="shared" si="135"/>
        <v>4333.333333333333</v>
      </c>
      <c r="AX124" s="1">
        <f t="shared" si="136"/>
        <v>1805633.1061298393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9.9908077483444409</v>
      </c>
      <c r="E125" s="10">
        <f t="shared" si="139"/>
        <v>3.99176713486148</v>
      </c>
      <c r="F125" s="7" t="s">
        <v>83</v>
      </c>
      <c r="G125" s="1">
        <v>5</v>
      </c>
      <c r="H125" s="9">
        <f t="shared" si="119"/>
        <v>9.9908077483444409</v>
      </c>
      <c r="I125" s="9">
        <f t="shared" si="120"/>
        <v>283.1408077483444</v>
      </c>
      <c r="J125" s="9">
        <f t="shared" si="121"/>
        <v>6.1300502963935619E-2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1.0186223841929458</v>
      </c>
      <c r="O125" s="9">
        <f t="shared" si="140"/>
        <v>0.33831170443120762</v>
      </c>
      <c r="P125" s="9">
        <f t="shared" si="124"/>
        <v>2.0738677640219354E-2</v>
      </c>
      <c r="Q125" s="12">
        <f t="shared" si="125"/>
        <v>6.8437636212723869E-3</v>
      </c>
      <c r="R125" s="9">
        <f t="shared" si="126"/>
        <v>9.3951000000000007E-2</v>
      </c>
      <c r="S125" s="13">
        <f t="shared" si="127"/>
        <v>7.2843967826551989E-2</v>
      </c>
      <c r="T125" s="2">
        <f t="shared" si="128"/>
        <v>0.01</v>
      </c>
      <c r="U125" s="14">
        <f t="shared" si="129"/>
        <v>7.2843967826551992E-4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6.2184396782655202E-3</v>
      </c>
      <c r="AU125" s="9">
        <f t="shared" si="133"/>
        <v>28.47</v>
      </c>
      <c r="AV125" s="1">
        <f t="shared" si="134"/>
        <v>0.33</v>
      </c>
      <c r="AW125" s="1">
        <f t="shared" si="135"/>
        <v>4333.333333333333</v>
      </c>
      <c r="AX125" s="1">
        <f t="shared" si="136"/>
        <v>1696210.4447709417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16.143398051044901</v>
      </c>
      <c r="E126" s="10">
        <f t="shared" si="139"/>
        <v>9.9908077483444409</v>
      </c>
      <c r="F126" s="7" t="s">
        <v>85</v>
      </c>
      <c r="G126" s="1">
        <v>6</v>
      </c>
      <c r="H126" s="9">
        <f t="shared" si="119"/>
        <v>16.143398051044901</v>
      </c>
      <c r="I126" s="9">
        <f t="shared" si="120"/>
        <v>289.2933980510449</v>
      </c>
      <c r="J126" s="9">
        <f t="shared" si="121"/>
        <v>0.12737693567377967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0.60227302679098826</v>
      </c>
      <c r="P126" s="9">
        <f t="shared" si="124"/>
        <v>7.6715692591608292E-2</v>
      </c>
      <c r="Q126" s="12">
        <f t="shared" si="125"/>
        <v>2.5316178555230738E-2</v>
      </c>
      <c r="R126" s="9">
        <f t="shared" si="126"/>
        <v>9.3951000000000007E-2</v>
      </c>
      <c r="S126" s="13">
        <f t="shared" si="127"/>
        <v>0.26946151243979027</v>
      </c>
      <c r="T126" s="2">
        <f t="shared" si="128"/>
        <v>0.01</v>
      </c>
      <c r="U126" s="14">
        <f t="shared" si="129"/>
        <v>2.6946151243979026E-3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8.1846151243979027E-3</v>
      </c>
      <c r="AU126" s="9">
        <f t="shared" si="133"/>
        <v>28.47</v>
      </c>
      <c r="AV126" s="1">
        <f t="shared" si="134"/>
        <v>0.33</v>
      </c>
      <c r="AW126" s="1">
        <f t="shared" si="135"/>
        <v>4333.333333333333</v>
      </c>
      <c r="AX126" s="1">
        <f t="shared" si="136"/>
        <v>2232526.2250201991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21.331462127179702</v>
      </c>
      <c r="E127" s="10">
        <f t="shared" si="139"/>
        <v>16.143398051044901</v>
      </c>
      <c r="F127" s="7" t="s">
        <v>83</v>
      </c>
      <c r="G127" s="1">
        <v>7</v>
      </c>
      <c r="H127" s="9">
        <f t="shared" si="119"/>
        <v>21.331462127179702</v>
      </c>
      <c r="I127" s="9">
        <f t="shared" si="120"/>
        <v>294.48146212717967</v>
      </c>
      <c r="J127" s="9">
        <f t="shared" si="121"/>
        <v>0.23046744496200336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0.81025733419938006</v>
      </c>
      <c r="P127" s="9">
        <f t="shared" si="124"/>
        <v>0.18673793757465518</v>
      </c>
      <c r="Q127" s="12">
        <f t="shared" si="125"/>
        <v>6.1623519399636215E-2</v>
      </c>
      <c r="R127" s="9">
        <f t="shared" si="126"/>
        <v>9.3951000000000007E-2</v>
      </c>
      <c r="S127" s="13">
        <f t="shared" si="127"/>
        <v>0.6559112665073944</v>
      </c>
      <c r="T127" s="2">
        <f t="shared" si="128"/>
        <v>0.01</v>
      </c>
      <c r="U127" s="14">
        <f t="shared" si="129"/>
        <v>6.5591126650739445E-3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1.6509112665073943E-2</v>
      </c>
      <c r="AU127" s="9">
        <f t="shared" si="133"/>
        <v>28.47</v>
      </c>
      <c r="AV127" s="1">
        <f t="shared" si="134"/>
        <v>0.33</v>
      </c>
      <c r="AW127" s="1">
        <f t="shared" si="135"/>
        <v>4333.333333333333</v>
      </c>
      <c r="AX127" s="1">
        <f t="shared" si="136"/>
        <v>4503208.3264027713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23.5779108834877</v>
      </c>
      <c r="E128" s="10">
        <f t="shared" si="139"/>
        <v>21.331462127179702</v>
      </c>
      <c r="F128" s="7" t="s">
        <v>83</v>
      </c>
      <c r="G128" s="1">
        <v>8</v>
      </c>
      <c r="H128" s="9">
        <f t="shared" si="119"/>
        <v>23.5779108834877</v>
      </c>
      <c r="I128" s="9">
        <f t="shared" si="120"/>
        <v>296.72791088348765</v>
      </c>
      <c r="J128" s="9">
        <f t="shared" si="121"/>
        <v>0.29602083185517392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0.90821939662472495</v>
      </c>
      <c r="P128" s="9">
        <f t="shared" si="124"/>
        <v>0.2688518612958552</v>
      </c>
      <c r="Q128" s="12">
        <f t="shared" si="125"/>
        <v>8.8721114227632222E-2</v>
      </c>
      <c r="R128" s="9">
        <f t="shared" si="126"/>
        <v>9.3951000000000007E-2</v>
      </c>
      <c r="S128" s="13">
        <f t="shared" si="127"/>
        <v>0.94433389988006744</v>
      </c>
      <c r="T128" s="2">
        <f t="shared" si="128"/>
        <v>0.01</v>
      </c>
      <c r="U128" s="14">
        <f t="shared" si="129"/>
        <v>9.4433389988006749E-3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1.9393338998800677E-2</v>
      </c>
      <c r="AU128" s="9">
        <f t="shared" si="133"/>
        <v>28.47</v>
      </c>
      <c r="AV128" s="1">
        <f t="shared" si="134"/>
        <v>0.33</v>
      </c>
      <c r="AW128" s="1">
        <f t="shared" si="135"/>
        <v>4333.333333333333</v>
      </c>
      <c r="AX128" s="1">
        <f t="shared" si="136"/>
        <v>5289941.8295755899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22.289140280695801</v>
      </c>
      <c r="E129" s="10">
        <f t="shared" si="139"/>
        <v>23.5779108834877</v>
      </c>
      <c r="F129" s="7" t="s">
        <v>83</v>
      </c>
      <c r="G129" s="1">
        <v>9</v>
      </c>
      <c r="H129" s="9">
        <f t="shared" si="119"/>
        <v>22.289140280695801</v>
      </c>
      <c r="I129" s="9">
        <f t="shared" si="120"/>
        <v>295.43914028069577</v>
      </c>
      <c r="J129" s="9">
        <f t="shared" si="121"/>
        <v>0.25654100878682712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0.92406753532886965</v>
      </c>
      <c r="P129" s="9">
        <f t="shared" si="124"/>
        <v>0.23706121770042524</v>
      </c>
      <c r="Q129" s="12">
        <f t="shared" si="125"/>
        <v>7.8230201841140337E-2</v>
      </c>
      <c r="R129" s="9">
        <f t="shared" si="126"/>
        <v>9.3951000000000007E-2</v>
      </c>
      <c r="S129" s="13">
        <f t="shared" si="127"/>
        <v>0.83267024130813228</v>
      </c>
      <c r="T129" s="2">
        <f t="shared" si="128"/>
        <v>0.01</v>
      </c>
      <c r="U129" s="14">
        <f t="shared" si="129"/>
        <v>8.3267024130813227E-3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1.8276702413081325E-2</v>
      </c>
      <c r="AU129" s="9">
        <f t="shared" si="133"/>
        <v>28.47</v>
      </c>
      <c r="AV129" s="1">
        <f t="shared" si="134"/>
        <v>0.33</v>
      </c>
      <c r="AW129" s="1">
        <f t="shared" si="135"/>
        <v>4333.333333333333</v>
      </c>
      <c r="AX129" s="1">
        <f t="shared" si="136"/>
        <v>4985355.6732877754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18.827541985775198</v>
      </c>
      <c r="E130" s="10">
        <f t="shared" si="139"/>
        <v>22.289140280695801</v>
      </c>
      <c r="F130" s="7" t="s">
        <v>83</v>
      </c>
      <c r="G130" s="1">
        <v>10</v>
      </c>
      <c r="H130" s="9">
        <f t="shared" si="119"/>
        <v>18.827541985775198</v>
      </c>
      <c r="I130" s="9">
        <f t="shared" si="120"/>
        <v>291.97754198577519</v>
      </c>
      <c r="J130" s="9">
        <f t="shared" si="121"/>
        <v>0.17356638570807423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0.97170631762844439</v>
      </c>
      <c r="P130" s="9">
        <f t="shared" si="124"/>
        <v>0.16865555352047107</v>
      </c>
      <c r="Q130" s="12">
        <f t="shared" si="125"/>
        <v>5.5656332661755452E-2</v>
      </c>
      <c r="R130" s="9">
        <f t="shared" si="126"/>
        <v>9.3951000000000007E-2</v>
      </c>
      <c r="S130" s="13">
        <f t="shared" si="127"/>
        <v>0.59239744826298224</v>
      </c>
      <c r="T130" s="2">
        <f t="shared" si="128"/>
        <v>0.01</v>
      </c>
      <c r="U130" s="14">
        <f t="shared" si="129"/>
        <v>5.9239744826298226E-3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1.5873974482629824E-2</v>
      </c>
      <c r="AU130" s="9">
        <f t="shared" si="133"/>
        <v>28.47</v>
      </c>
      <c r="AV130" s="1">
        <f t="shared" si="134"/>
        <v>0.33</v>
      </c>
      <c r="AW130" s="1">
        <f t="shared" si="135"/>
        <v>4333.333333333333</v>
      </c>
      <c r="AX130" s="1">
        <f t="shared" si="136"/>
        <v>4329961.0047796331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12.139806225462401</v>
      </c>
      <c r="E131" s="10">
        <f t="shared" si="139"/>
        <v>18.827541985775198</v>
      </c>
      <c r="F131" s="7" t="s">
        <v>83</v>
      </c>
      <c r="G131" s="1">
        <v>11</v>
      </c>
      <c r="H131" s="9">
        <f t="shared" si="119"/>
        <v>12.139806225462401</v>
      </c>
      <c r="I131" s="9">
        <f t="shared" si="120"/>
        <v>285.28980622546237</v>
      </c>
      <c r="J131" s="9">
        <f t="shared" si="121"/>
        <v>7.9426006545889438E-2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0.76289822590257472</v>
      </c>
      <c r="O131" s="9">
        <f t="shared" si="140"/>
        <v>0.32485253820539861</v>
      </c>
      <c r="P131" s="9">
        <f t="shared" si="124"/>
        <v>2.5801739825950788E-2</v>
      </c>
      <c r="Q131" s="12">
        <f t="shared" si="125"/>
        <v>8.5145741425637599E-3</v>
      </c>
      <c r="R131" s="9">
        <f t="shared" si="126"/>
        <v>9.3951000000000007E-2</v>
      </c>
      <c r="S131" s="13">
        <f t="shared" si="127"/>
        <v>9.0627818145243358E-2</v>
      </c>
      <c r="T131" s="2">
        <f t="shared" si="128"/>
        <v>0.01</v>
      </c>
      <c r="U131" s="14">
        <f t="shared" si="129"/>
        <v>9.0627818145243364E-4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6.3962781814524338E-3</v>
      </c>
      <c r="AU131" s="9">
        <f t="shared" si="133"/>
        <v>28.47</v>
      </c>
      <c r="AV131" s="1">
        <f t="shared" si="134"/>
        <v>0.33</v>
      </c>
      <c r="AW131" s="1">
        <f t="shared" si="135"/>
        <v>4333.333333333333</v>
      </c>
      <c r="AX131" s="1">
        <f t="shared" si="136"/>
        <v>1744719.6435724346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5.0552924956640499</v>
      </c>
      <c r="E132" s="10">
        <f t="shared" si="139"/>
        <v>12.139806225462401</v>
      </c>
      <c r="F132" s="7" t="s">
        <v>85</v>
      </c>
      <c r="G132" s="1">
        <v>12</v>
      </c>
      <c r="H132" s="9">
        <f t="shared" si="119"/>
        <v>5.0552924956640499</v>
      </c>
      <c r="I132" s="9">
        <f t="shared" si="120"/>
        <v>278.20529249566403</v>
      </c>
      <c r="J132" s="9">
        <f t="shared" si="121"/>
        <v>3.330531551121213E-2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0.58375079837944777</v>
      </c>
      <c r="P132" s="9">
        <f t="shared" si="124"/>
        <v>1.9442004519949485E-2</v>
      </c>
      <c r="Q132" s="12">
        <f t="shared" si="125"/>
        <v>6.4158614915833306E-3</v>
      </c>
      <c r="R132" s="9">
        <f t="shared" si="126"/>
        <v>9.3951000000000007E-2</v>
      </c>
      <c r="S132" s="13">
        <f t="shared" si="127"/>
        <v>6.8289443343693315E-2</v>
      </c>
      <c r="T132" s="2">
        <f t="shared" si="128"/>
        <v>0.01</v>
      </c>
      <c r="U132" s="14">
        <f t="shared" si="129"/>
        <v>6.8289443343693313E-4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6.172894433436933E-3</v>
      </c>
      <c r="AU132" s="9">
        <f t="shared" si="133"/>
        <v>28.47</v>
      </c>
      <c r="AV132" s="1">
        <f t="shared" si="134"/>
        <v>0.33</v>
      </c>
      <c r="AW132" s="1">
        <f t="shared" si="135"/>
        <v>4333.333333333333</v>
      </c>
      <c r="AX132" s="1">
        <f t="shared" si="136"/>
        <v>1683787.0196056359</v>
      </c>
      <c r="AY132" s="1">
        <f>SUM(AX121:AX132)</f>
        <v>33093530.861106966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2.39199519048256</v>
      </c>
      <c r="E133" s="10">
        <f t="shared" si="139"/>
        <v>5.0552924956640499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4.2206313891482399</v>
      </c>
      <c r="E136" s="7"/>
      <c r="F136" s="7"/>
      <c r="G136" s="1">
        <v>1</v>
      </c>
      <c r="H136" s="9">
        <f t="shared" ref="H136:H147" si="141">E137</f>
        <v>4.2206313891482399</v>
      </c>
      <c r="I136" s="9">
        <f t="shared" ref="I136:I147" si="142">H136+273.15</f>
        <v>277.37063138914823</v>
      </c>
      <c r="J136" s="9">
        <f t="shared" ref="J136:J147" si="143">EXP(($C$15*(I136-$C$13))/($C$16*I136*$C$13))</f>
        <v>2.9976076737346365E-2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2.2753278597322891E-2</v>
      </c>
      <c r="Q136" s="12">
        <f t="shared" ref="Q136:Q147" si="147">P136*$B$138</f>
        <v>5.9158524353039518E-3</v>
      </c>
      <c r="R136" s="9">
        <f t="shared" ref="R136:R147" si="148">L136*$B$138</f>
        <v>0.19735245833333334</v>
      </c>
      <c r="S136" s="13">
        <f t="shared" ref="S136:S147" si="149">Q136/R136</f>
        <v>2.9976076737346369E-2</v>
      </c>
      <c r="T136" s="2">
        <f t="shared" ref="T136:T147" si="150">$B$137/100</f>
        <v>0.01</v>
      </c>
      <c r="U136" s="14">
        <f t="shared" ref="U136:U147" si="151">S136*T136</f>
        <v>2.997607673734637E-4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5.7897607673734639E-3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2.8962872959519201E-2</v>
      </c>
      <c r="E137" s="10">
        <f t="shared" ref="E137:E148" si="159">D136</f>
        <v>4.2206313891482399</v>
      </c>
      <c r="F137" s="7" t="s">
        <v>83</v>
      </c>
      <c r="G137" s="1">
        <v>2</v>
      </c>
      <c r="H137" s="9">
        <f t="shared" si="141"/>
        <v>2.8962872959519201E-2</v>
      </c>
      <c r="I137" s="9">
        <f t="shared" si="142"/>
        <v>273.17896287295952</v>
      </c>
      <c r="J137" s="9">
        <f t="shared" si="143"/>
        <v>1.7492358486739006E-2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1.4953425547360106</v>
      </c>
      <c r="P137" s="9">
        <f t="shared" si="146"/>
        <v>2.6157068027918444E-2</v>
      </c>
      <c r="Q137" s="12">
        <f t="shared" si="147"/>
        <v>6.8008376872587956E-3</v>
      </c>
      <c r="R137" s="9">
        <f t="shared" si="148"/>
        <v>0.19735245833333334</v>
      </c>
      <c r="S137" s="13">
        <f t="shared" si="149"/>
        <v>3.4460364693162354E-2</v>
      </c>
      <c r="T137" s="2">
        <f t="shared" si="150"/>
        <v>0.01</v>
      </c>
      <c r="U137" s="14">
        <f t="shared" si="151"/>
        <v>3.4460364693162353E-4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5.8346036469316236E-3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0.751888233720588</v>
      </c>
      <c r="E138" s="10">
        <f t="shared" si="159"/>
        <v>2.8962872959519201E-2</v>
      </c>
      <c r="F138" s="7" t="s">
        <v>83</v>
      </c>
      <c r="G138" s="1">
        <v>3</v>
      </c>
      <c r="H138" s="9">
        <f t="shared" si="141"/>
        <v>0.751888233720588</v>
      </c>
      <c r="I138" s="9">
        <f t="shared" si="142"/>
        <v>273.90188823372057</v>
      </c>
      <c r="J138" s="9">
        <f t="shared" si="143"/>
        <v>1.9217811872579378E-2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2.2282334033747588</v>
      </c>
      <c r="P138" s="9">
        <f t="shared" si="146"/>
        <v>4.2821770354253393E-2</v>
      </c>
      <c r="Q138" s="12">
        <f t="shared" si="147"/>
        <v>1.1133660292105883E-2</v>
      </c>
      <c r="R138" s="9">
        <f t="shared" si="148"/>
        <v>0.19735245833333334</v>
      </c>
      <c r="S138" s="13">
        <f t="shared" si="149"/>
        <v>5.6415108208588138E-2</v>
      </c>
      <c r="T138" s="2">
        <f t="shared" si="150"/>
        <v>0.01</v>
      </c>
      <c r="U138" s="14">
        <f t="shared" si="151"/>
        <v>5.6415108208588143E-4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6.0541510820858813E-3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3.99176713486148</v>
      </c>
      <c r="E139" s="10">
        <f t="shared" si="159"/>
        <v>0.751888233720588</v>
      </c>
      <c r="F139" s="7" t="s">
        <v>83</v>
      </c>
      <c r="G139" s="1">
        <v>4</v>
      </c>
      <c r="H139" s="9">
        <f t="shared" si="141"/>
        <v>3.99176713486148</v>
      </c>
      <c r="I139" s="9">
        <f t="shared" si="142"/>
        <v>277.14176713486148</v>
      </c>
      <c r="J139" s="9">
        <f t="shared" si="143"/>
        <v>2.9119578606039982E-2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2.9444595496871724</v>
      </c>
      <c r="P139" s="9">
        <f t="shared" si="146"/>
        <v>8.5741421309420709E-2</v>
      </c>
      <c r="Q139" s="12">
        <f t="shared" si="147"/>
        <v>2.2292769540449384E-2</v>
      </c>
      <c r="R139" s="9">
        <f t="shared" si="148"/>
        <v>0.19735245833333334</v>
      </c>
      <c r="S139" s="13">
        <f t="shared" si="149"/>
        <v>0.11295916822478252</v>
      </c>
      <c r="T139" s="2">
        <f t="shared" si="150"/>
        <v>0.01</v>
      </c>
      <c r="U139" s="14">
        <f t="shared" si="151"/>
        <v>1.1295916822478252E-3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6.6195916822478253E-3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9.9908077483444409</v>
      </c>
      <c r="E140" s="10">
        <f t="shared" si="159"/>
        <v>3.99176713486148</v>
      </c>
      <c r="F140" s="7" t="s">
        <v>83</v>
      </c>
      <c r="G140" s="1">
        <v>5</v>
      </c>
      <c r="H140" s="9">
        <f t="shared" si="141"/>
        <v>9.9908077483444409</v>
      </c>
      <c r="I140" s="9">
        <f t="shared" si="142"/>
        <v>283.1408077483444</v>
      </c>
      <c r="J140" s="9">
        <f t="shared" si="143"/>
        <v>6.1300502963935619E-2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3.6177660450444185</v>
      </c>
      <c r="P140" s="9">
        <f t="shared" si="146"/>
        <v>0.221770878167071</v>
      </c>
      <c r="Q140" s="12">
        <f t="shared" si="147"/>
        <v>5.7660428323438463E-2</v>
      </c>
      <c r="R140" s="9">
        <f t="shared" si="148"/>
        <v>0.19735245833333334</v>
      </c>
      <c r="S140" s="13">
        <f t="shared" si="149"/>
        <v>0.29216980021626349</v>
      </c>
      <c r="T140" s="2">
        <f t="shared" si="150"/>
        <v>0.01</v>
      </c>
      <c r="U140" s="14">
        <f t="shared" si="151"/>
        <v>2.921698002162635E-3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8.4116980021626368E-3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16.143398051044901</v>
      </c>
      <c r="E141" s="10">
        <f t="shared" si="159"/>
        <v>9.9908077483444409</v>
      </c>
      <c r="F141" s="7" t="s">
        <v>85</v>
      </c>
      <c r="G141" s="1">
        <v>6</v>
      </c>
      <c r="H141" s="9">
        <f t="shared" si="141"/>
        <v>16.143398051044901</v>
      </c>
      <c r="I141" s="9">
        <f t="shared" si="142"/>
        <v>289.2933980510449</v>
      </c>
      <c r="J141" s="9">
        <f t="shared" si="143"/>
        <v>0.12737693567377967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4.1550430835440144</v>
      </c>
      <c r="P141" s="9">
        <f t="shared" si="146"/>
        <v>0.52925665557436907</v>
      </c>
      <c r="Q141" s="12">
        <f t="shared" si="147"/>
        <v>0.13760673044933597</v>
      </c>
      <c r="R141" s="9">
        <f t="shared" si="148"/>
        <v>0.19735245833333334</v>
      </c>
      <c r="S141" s="13">
        <f t="shared" si="149"/>
        <v>0.69726382742552251</v>
      </c>
      <c r="T141" s="2">
        <f t="shared" si="150"/>
        <v>0.01</v>
      </c>
      <c r="U141" s="14">
        <f t="shared" si="151"/>
        <v>6.9726382742552251E-3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1.2462638274255224E-2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21.331462127179702</v>
      </c>
      <c r="E142" s="10">
        <f t="shared" si="159"/>
        <v>16.143398051044901</v>
      </c>
      <c r="F142" s="7" t="s">
        <v>83</v>
      </c>
      <c r="G142" s="1">
        <v>7</v>
      </c>
      <c r="H142" s="9">
        <f t="shared" si="141"/>
        <v>21.331462127179702</v>
      </c>
      <c r="I142" s="9">
        <f t="shared" si="142"/>
        <v>294.48146212717967</v>
      </c>
      <c r="J142" s="9">
        <f t="shared" si="143"/>
        <v>0.23046744496200336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4.3848343446363121</v>
      </c>
      <c r="P142" s="9">
        <f t="shared" si="146"/>
        <v>1.0105615679899713</v>
      </c>
      <c r="Q142" s="12">
        <f t="shared" si="147"/>
        <v>0.26274600767739253</v>
      </c>
      <c r="R142" s="9">
        <f t="shared" si="148"/>
        <v>0.19735245833333334</v>
      </c>
      <c r="S142" s="13">
        <f t="shared" si="149"/>
        <v>1.3313541158611149</v>
      </c>
      <c r="T142" s="2">
        <f t="shared" si="150"/>
        <v>0.01</v>
      </c>
      <c r="U142" s="14">
        <f t="shared" si="151"/>
        <v>1.3313541158611148E-2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2.3263541158611151E-2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23.5779108834877</v>
      </c>
      <c r="E143" s="10">
        <f t="shared" si="159"/>
        <v>21.331462127179702</v>
      </c>
      <c r="F143" s="7" t="s">
        <v>83</v>
      </c>
      <c r="G143" s="1">
        <v>8</v>
      </c>
      <c r="H143" s="9">
        <f t="shared" si="141"/>
        <v>23.5779108834877</v>
      </c>
      <c r="I143" s="9">
        <f t="shared" si="142"/>
        <v>296.72791088348765</v>
      </c>
      <c r="J143" s="9">
        <f t="shared" si="143"/>
        <v>0.29602083185517392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4.1333206933130073</v>
      </c>
      <c r="P143" s="9">
        <f t="shared" si="146"/>
        <v>1.2235490299587206</v>
      </c>
      <c r="Q143" s="12">
        <f t="shared" si="147"/>
        <v>0.31812274778926736</v>
      </c>
      <c r="R143" s="9">
        <f t="shared" si="148"/>
        <v>0.19735245833333334</v>
      </c>
      <c r="S143" s="13">
        <f t="shared" si="149"/>
        <v>1.6119522932516499</v>
      </c>
      <c r="T143" s="2">
        <f t="shared" si="150"/>
        <v>0.01</v>
      </c>
      <c r="U143" s="14">
        <f t="shared" si="151"/>
        <v>1.6119522932516499E-2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2.6069522932516499E-2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22.289140280695801</v>
      </c>
      <c r="E144" s="10">
        <f t="shared" si="159"/>
        <v>23.5779108834877</v>
      </c>
      <c r="F144" s="7" t="s">
        <v>83</v>
      </c>
      <c r="G144" s="1">
        <v>9</v>
      </c>
      <c r="H144" s="9">
        <f t="shared" si="141"/>
        <v>22.289140280695801</v>
      </c>
      <c r="I144" s="9">
        <f t="shared" si="142"/>
        <v>295.43914028069577</v>
      </c>
      <c r="J144" s="9">
        <f t="shared" si="143"/>
        <v>0.25654100878682712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3.6688195800209535</v>
      </c>
      <c r="P144" s="9">
        <f t="shared" si="146"/>
        <v>0.94120267611543884</v>
      </c>
      <c r="Q144" s="12">
        <f t="shared" si="147"/>
        <v>0.24471269579001412</v>
      </c>
      <c r="R144" s="9">
        <f t="shared" si="148"/>
        <v>0.19735245833333334</v>
      </c>
      <c r="S144" s="13">
        <f t="shared" si="149"/>
        <v>1.2399779453301165</v>
      </c>
      <c r="T144" s="2">
        <f t="shared" si="150"/>
        <v>0.01</v>
      </c>
      <c r="U144" s="14">
        <f t="shared" si="151"/>
        <v>1.2399779453301165E-2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2.2349779453301168E-2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18.827541985775198</v>
      </c>
      <c r="E145" s="10">
        <f t="shared" si="159"/>
        <v>22.289140280695801</v>
      </c>
      <c r="F145" s="7" t="s">
        <v>83</v>
      </c>
      <c r="G145" s="1">
        <v>10</v>
      </c>
      <c r="H145" s="9">
        <f t="shared" si="141"/>
        <v>18.827541985775198</v>
      </c>
      <c r="I145" s="9">
        <f t="shared" si="142"/>
        <v>291.97754198577519</v>
      </c>
      <c r="J145" s="9">
        <f t="shared" si="143"/>
        <v>0.17356638570807423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3.4866648205721811</v>
      </c>
      <c r="P145" s="9">
        <f t="shared" si="146"/>
        <v>0.60516781108220463</v>
      </c>
      <c r="Q145" s="12">
        <f t="shared" si="147"/>
        <v>0.15734363088137321</v>
      </c>
      <c r="R145" s="9">
        <f t="shared" si="148"/>
        <v>0.19735245833333334</v>
      </c>
      <c r="S145" s="13">
        <f t="shared" si="149"/>
        <v>0.79727221140369986</v>
      </c>
      <c r="T145" s="2">
        <f t="shared" si="150"/>
        <v>0.01</v>
      </c>
      <c r="U145" s="14">
        <f t="shared" si="151"/>
        <v>7.9727221140369984E-3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1.7922722114036997E-2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12.139806225462401</v>
      </c>
      <c r="E146" s="10">
        <f t="shared" si="159"/>
        <v>18.827541985775198</v>
      </c>
      <c r="F146" s="7" t="s">
        <v>83</v>
      </c>
      <c r="G146" s="1">
        <v>11</v>
      </c>
      <c r="H146" s="9">
        <f t="shared" si="141"/>
        <v>12.139806225462401</v>
      </c>
      <c r="I146" s="9">
        <f t="shared" si="142"/>
        <v>285.28980622546237</v>
      </c>
      <c r="J146" s="9">
        <f t="shared" si="143"/>
        <v>7.9426006545889438E-2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3.6405449261566432</v>
      </c>
      <c r="P146" s="9">
        <f t="shared" si="146"/>
        <v>0.28915394513552212</v>
      </c>
      <c r="Q146" s="12">
        <f t="shared" si="147"/>
        <v>7.5180025735235759E-2</v>
      </c>
      <c r="R146" s="9">
        <f t="shared" si="148"/>
        <v>0.19735245833333334</v>
      </c>
      <c r="S146" s="13">
        <f t="shared" si="149"/>
        <v>0.38094294021032549</v>
      </c>
      <c r="T146" s="2">
        <f t="shared" si="150"/>
        <v>0.01</v>
      </c>
      <c r="U146" s="14">
        <f t="shared" si="151"/>
        <v>3.8094294021032548E-3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9.2994294021032549E-3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5.0552924956640499</v>
      </c>
      <c r="E147" s="10">
        <f t="shared" si="159"/>
        <v>12.139806225462401</v>
      </c>
      <c r="F147" s="7" t="s">
        <v>85</v>
      </c>
      <c r="G147" s="1">
        <v>12</v>
      </c>
      <c r="H147" s="9">
        <f t="shared" si="141"/>
        <v>5.0552924956640499</v>
      </c>
      <c r="I147" s="9">
        <f t="shared" si="142"/>
        <v>278.20529249566403</v>
      </c>
      <c r="J147" s="9">
        <f t="shared" si="143"/>
        <v>3.330531551121213E-2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4.1104388976877875</v>
      </c>
      <c r="P147" s="9">
        <f t="shared" si="146"/>
        <v>0.13689946437705075</v>
      </c>
      <c r="Q147" s="12">
        <f t="shared" si="147"/>
        <v>3.5593860738033195E-2</v>
      </c>
      <c r="R147" s="9">
        <f t="shared" si="148"/>
        <v>0.19735245833333334</v>
      </c>
      <c r="S147" s="13">
        <f t="shared" si="149"/>
        <v>0.18035681459773992</v>
      </c>
      <c r="T147" s="2">
        <f t="shared" si="150"/>
        <v>0.01</v>
      </c>
      <c r="U147" s="14">
        <f t="shared" si="151"/>
        <v>1.8035681459773992E-3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7.2935681459773997E-3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2.39199519048256</v>
      </c>
      <c r="E148" s="10">
        <f t="shared" si="159"/>
        <v>5.0552924956640499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FB5F-39F2-4071-9FEF-5D543BB8BC3C}">
  <dimension ref="A1:BB148"/>
  <sheetViews>
    <sheetView tabSelected="1" topLeftCell="A16" workbookViewId="0">
      <selection activeCell="A48" sqref="A4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39"/>
      <c r="J1" s="39"/>
      <c r="K1" s="39"/>
      <c r="L1" s="39"/>
      <c r="M1" s="39"/>
      <c r="N1" s="39"/>
      <c r="O1" s="39"/>
      <c r="P1" s="39"/>
      <c r="Q1" s="39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 s="2">
        <v>6002</v>
      </c>
      <c r="F2" s="2">
        <v>1430.5445</v>
      </c>
      <c r="G2" s="2">
        <v>0.1</v>
      </c>
      <c r="H2" s="2">
        <v>34</v>
      </c>
      <c r="I2" s="39"/>
      <c r="J2" s="39"/>
      <c r="K2" s="39"/>
      <c r="L2" s="39"/>
      <c r="M2" s="39"/>
      <c r="N2" s="39"/>
      <c r="O2" s="39"/>
      <c r="P2" s="39"/>
      <c r="Q2" s="39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 s="2">
        <v>19930354</v>
      </c>
      <c r="F3" s="2">
        <v>1642.5</v>
      </c>
      <c r="G3" s="2">
        <v>0.24</v>
      </c>
      <c r="H3" s="2">
        <v>43</v>
      </c>
      <c r="I3" s="39"/>
      <c r="J3" s="39"/>
      <c r="K3" s="39"/>
      <c r="L3" s="39"/>
      <c r="M3" s="39"/>
      <c r="N3" s="39"/>
      <c r="O3" s="39"/>
      <c r="P3" s="39"/>
      <c r="Q3" s="39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>
        <v>2118697</v>
      </c>
      <c r="F4" s="2">
        <v>131.4</v>
      </c>
      <c r="G4" s="2">
        <v>0.18</v>
      </c>
      <c r="H4" s="2">
        <v>1</v>
      </c>
      <c r="I4" s="39"/>
      <c r="J4" s="39"/>
      <c r="K4" s="39"/>
      <c r="L4" s="39"/>
      <c r="M4" s="39"/>
      <c r="N4" s="39"/>
      <c r="O4" s="39"/>
      <c r="P4" s="39"/>
      <c r="Q4" s="39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22061282</v>
      </c>
      <c r="F5" s="2">
        <v>119.72</v>
      </c>
      <c r="G5" s="2">
        <v>0.19</v>
      </c>
      <c r="H5" s="2">
        <v>1</v>
      </c>
      <c r="I5" s="39"/>
      <c r="J5" s="39"/>
      <c r="K5" s="39"/>
      <c r="L5" s="39"/>
      <c r="M5" s="39"/>
      <c r="N5" s="39"/>
      <c r="O5" s="39"/>
      <c r="P5" s="39"/>
      <c r="Q5" s="39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>
        <v>18816357</v>
      </c>
      <c r="F6" s="2">
        <v>124.83</v>
      </c>
      <c r="G6" s="2">
        <v>0.45</v>
      </c>
      <c r="H6" s="2">
        <v>51</v>
      </c>
      <c r="I6" s="39"/>
      <c r="J6" s="39"/>
      <c r="K6" s="39"/>
      <c r="L6" s="39"/>
      <c r="M6" s="39"/>
      <c r="N6" s="39"/>
      <c r="O6" s="39"/>
      <c r="P6" s="39"/>
      <c r="Q6" s="39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2">
        <v>1378471</v>
      </c>
      <c r="F7" s="2">
        <v>777.46825000000001</v>
      </c>
      <c r="G7" s="2">
        <v>0.3</v>
      </c>
      <c r="H7" s="2">
        <v>1</v>
      </c>
      <c r="I7" s="39"/>
      <c r="J7" s="39"/>
      <c r="K7" s="39"/>
      <c r="L7" s="39"/>
      <c r="M7" s="39"/>
      <c r="N7" s="39"/>
      <c r="O7" s="39"/>
      <c r="P7" s="39"/>
      <c r="Q7" s="39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>
        <v>14636</v>
      </c>
      <c r="F8" s="2">
        <v>341.64</v>
      </c>
      <c r="G8" s="2">
        <v>0.33</v>
      </c>
      <c r="H8" s="2">
        <v>1</v>
      </c>
      <c r="I8" s="39"/>
      <c r="J8" s="39"/>
      <c r="K8" s="39"/>
      <c r="L8" s="39"/>
      <c r="M8" s="39"/>
      <c r="N8" s="39"/>
      <c r="O8" s="39"/>
      <c r="P8" s="39"/>
      <c r="Q8" s="39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>
        <v>224</v>
      </c>
      <c r="F9" s="2">
        <v>341.64</v>
      </c>
      <c r="G9" s="2">
        <v>0.33</v>
      </c>
      <c r="H9" s="2">
        <v>1</v>
      </c>
      <c r="I9" s="39"/>
      <c r="J9" s="39"/>
      <c r="K9" s="39"/>
      <c r="L9" s="39"/>
      <c r="M9" s="39"/>
      <c r="N9" s="39"/>
      <c r="O9" s="39"/>
      <c r="P9" s="39"/>
      <c r="Q9" s="3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>
        <v>6708</v>
      </c>
      <c r="F10" s="2">
        <v>910.85749999999996</v>
      </c>
      <c r="G10" s="2">
        <v>0.26</v>
      </c>
      <c r="H10" s="2">
        <v>1</v>
      </c>
      <c r="I10" s="39"/>
      <c r="J10" s="39"/>
      <c r="K10" s="39"/>
      <c r="L10" s="39"/>
      <c r="M10" s="39"/>
      <c r="N10" s="39"/>
      <c r="O10" s="39"/>
      <c r="P10" s="39"/>
      <c r="Q10" s="39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35948105.933461972</v>
      </c>
      <c r="J13" s="6" t="s">
        <v>37</v>
      </c>
      <c r="K13" s="6">
        <f>I13/(10000*1000)</f>
        <v>3.5948105933461973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39"/>
      <c r="G15" s="39"/>
      <c r="H15" s="39"/>
      <c r="I15" s="39"/>
      <c r="J15" s="39"/>
    </row>
    <row r="16" spans="1:41" x14ac:dyDescent="0.15">
      <c r="A16" s="1" t="s">
        <v>42</v>
      </c>
      <c r="B16" s="1" t="s">
        <v>43</v>
      </c>
      <c r="C16" s="1">
        <v>1.9870000000000001</v>
      </c>
      <c r="F16" s="39"/>
      <c r="G16" s="39"/>
      <c r="H16" s="39"/>
      <c r="I16" s="39"/>
      <c r="J16" s="39"/>
    </row>
    <row r="17" spans="1:47" x14ac:dyDescent="0.15">
      <c r="A17" s="1" t="s">
        <v>44</v>
      </c>
      <c r="B17" s="1" t="s">
        <v>45</v>
      </c>
      <c r="C17" s="1">
        <v>1</v>
      </c>
      <c r="F17" s="39"/>
      <c r="G17" s="39"/>
      <c r="H17" s="39"/>
      <c r="I17" s="39"/>
      <c r="J17" s="39"/>
    </row>
    <row r="18" spans="1:47" x14ac:dyDescent="0.15">
      <c r="A18" s="1" t="s">
        <v>46</v>
      </c>
      <c r="B18" s="1" t="s">
        <v>45</v>
      </c>
      <c r="C18" s="1">
        <v>3</v>
      </c>
      <c r="F18" s="39"/>
      <c r="G18" s="39"/>
      <c r="H18" s="39"/>
      <c r="I18" s="39"/>
      <c r="J18" s="39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5" t="s">
        <v>25</v>
      </c>
      <c r="T24" s="35"/>
      <c r="U24" s="35"/>
      <c r="V24" s="35" t="s">
        <v>54</v>
      </c>
      <c r="W24" s="35"/>
      <c r="X24" s="35"/>
      <c r="Y24" s="35" t="s">
        <v>55</v>
      </c>
      <c r="Z24" s="35"/>
      <c r="AA24" s="35"/>
      <c r="AB24" s="35" t="s">
        <v>56</v>
      </c>
      <c r="AC24" s="35"/>
      <c r="AD24" s="35"/>
      <c r="AE24" s="35" t="s">
        <v>57</v>
      </c>
      <c r="AF24" s="35"/>
      <c r="AG24" s="35"/>
      <c r="AH24" s="35" t="s">
        <v>58</v>
      </c>
      <c r="AI24" s="35"/>
      <c r="AJ24" s="35"/>
      <c r="AK24" s="38" t="s">
        <v>59</v>
      </c>
      <c r="AL24" s="37"/>
      <c r="AM24" s="36"/>
      <c r="AN24" s="35" t="s">
        <v>60</v>
      </c>
      <c r="AO24" s="35"/>
      <c r="AP24" s="35"/>
    </row>
    <row r="25" spans="1:47" x14ac:dyDescent="0.15">
      <c r="A25" s="34" t="s">
        <v>61</v>
      </c>
      <c r="B25" s="34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-24.2415874102985</v>
      </c>
      <c r="E26" s="7"/>
      <c r="F26" s="7"/>
      <c r="G26" s="1">
        <v>1</v>
      </c>
      <c r="H26" s="9">
        <f>E27</f>
        <v>-24.2415874102985</v>
      </c>
      <c r="I26" s="9">
        <f>H26+273.15</f>
        <v>248.90841258970147</v>
      </c>
      <c r="J26" s="9">
        <f>EXP(($C$15*(I26-$C$13))/($C$16*I26*$C$13))</f>
        <v>5.4136259541612242E-4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2.1942559695717342E-2</v>
      </c>
      <c r="Q26" s="12">
        <f>P26*$B$28</f>
        <v>2.1942559695717341E-3</v>
      </c>
      <c r="R26" s="9">
        <f>L26*$B$28</f>
        <v>4.0532094166666672</v>
      </c>
      <c r="S26" s="13">
        <f>Q26/R26</f>
        <v>5.4136259541612232E-4</v>
      </c>
      <c r="T26" s="2">
        <f>$B$27/100</f>
        <v>0.34</v>
      </c>
      <c r="U26" s="14">
        <f>S26*T26</f>
        <v>1.840632824414816E-4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1.3084063282441482E-2</v>
      </c>
      <c r="AR26" s="9">
        <f>$B$26/12</f>
        <v>119.21204166666666</v>
      </c>
      <c r="AS26" s="1">
        <f>$B$28</f>
        <v>0.1</v>
      </c>
      <c r="AT26" s="1">
        <f>$E$2/12</f>
        <v>500.16666666666669</v>
      </c>
      <c r="AU26" s="1">
        <f>AT26*10000*AS26*0.67*AR26*AQ26</f>
        <v>522699.7707590856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-25.640160251152999</v>
      </c>
      <c r="E27" s="10">
        <f>D26</f>
        <v>-24.2415874102985</v>
      </c>
      <c r="F27" s="7" t="s">
        <v>83</v>
      </c>
      <c r="G27" s="1">
        <v>2</v>
      </c>
      <c r="H27" s="9">
        <f>E28</f>
        <v>-25.640160251152999</v>
      </c>
      <c r="I27" s="9">
        <f>H27+273.15</f>
        <v>247.50983974884699</v>
      </c>
      <c r="J27" s="9">
        <f>EXP(($C$15*(I27-$C$13))/($C$16*I27*$C$13))</f>
        <v>4.3400251768161704E-4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81.042245773637617</v>
      </c>
      <c r="P27" s="9">
        <f>O27*J27</f>
        <v>3.5172538704331111E-2</v>
      </c>
      <c r="Q27" s="12">
        <f>P27*$B$28</f>
        <v>3.5172538704331111E-3</v>
      </c>
      <c r="R27" s="9">
        <f>L27*$B$28</f>
        <v>4.0532094166666672</v>
      </c>
      <c r="S27" s="13">
        <f>Q27/R27</f>
        <v>8.6777008263384467E-4</v>
      </c>
      <c r="T27" s="2">
        <f>$B$27/100</f>
        <v>0.34</v>
      </c>
      <c r="U27" s="14">
        <f>S27*T27</f>
        <v>2.9504182809550721E-4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1.3195041828095506E-2</v>
      </c>
      <c r="AR27" s="9">
        <f>$B$26/12</f>
        <v>119.21204166666666</v>
      </c>
      <c r="AS27" s="1">
        <f>$B$28</f>
        <v>0.1</v>
      </c>
      <c r="AT27" s="1">
        <f>$E$2/12</f>
        <v>500.16666666666669</v>
      </c>
      <c r="AU27" s="1">
        <f>AT27*10000*AS27*0.67*AR27*AQ27</f>
        <v>527133.2910746272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-23.0038928190774</v>
      </c>
      <c r="E28" s="10">
        <f>D27</f>
        <v>-25.640160251152999</v>
      </c>
      <c r="F28" s="7" t="s">
        <v>83</v>
      </c>
      <c r="G28" s="1">
        <v>3</v>
      </c>
      <c r="H28" s="9">
        <f>E29</f>
        <v>-23.0038928190774</v>
      </c>
      <c r="I28" s="9">
        <f>H28+273.15</f>
        <v>250.14610718092257</v>
      </c>
      <c r="J28" s="9">
        <f>EXP(($C$15*(I28-$C$13))/($C$16*I28*$C$13))</f>
        <v>6.5697141907829638E-4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121.53916740159995</v>
      </c>
      <c r="P28" s="9">
        <f>O28*J28</f>
        <v>7.9847759281423736E-2</v>
      </c>
      <c r="Q28" s="12">
        <f>P28*$B$28</f>
        <v>7.9847759281423732E-3</v>
      </c>
      <c r="R28" s="9">
        <f>L28*$B$28</f>
        <v>4.0532094166666672</v>
      </c>
      <c r="S28" s="13">
        <f>Q28/R28</f>
        <v>1.9699884973397204E-3</v>
      </c>
      <c r="T28" s="2">
        <f>$B$27/100</f>
        <v>0.34</v>
      </c>
      <c r="U28" s="14">
        <f>S28*T28</f>
        <v>6.6979608909550502E-4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1.3569796089095506E-2</v>
      </c>
      <c r="AR28" s="9">
        <f>$B$26/12</f>
        <v>119.21204166666666</v>
      </c>
      <c r="AS28" s="1">
        <f>$B$28</f>
        <v>0.1</v>
      </c>
      <c r="AT28" s="1">
        <f>$E$2/12</f>
        <v>500.16666666666669</v>
      </c>
      <c r="AU28" s="1">
        <f>AT28*10000*AS28*0.67*AR28*AQ28</f>
        <v>542104.47870091768</v>
      </c>
    </row>
    <row r="29" spans="1:47" x14ac:dyDescent="0.15">
      <c r="C29" s="7">
        <v>3</v>
      </c>
      <c r="D29" s="7">
        <v>-18.0547362198873</v>
      </c>
      <c r="E29" s="10">
        <f>D28</f>
        <v>-23.0038928190774</v>
      </c>
      <c r="F29" s="7" t="s">
        <v>83</v>
      </c>
      <c r="G29" s="1">
        <v>4</v>
      </c>
      <c r="H29" s="9">
        <f>E30</f>
        <v>-18.0547362198873</v>
      </c>
      <c r="I29" s="9">
        <f>H29+273.15</f>
        <v>255.09526378011267</v>
      </c>
      <c r="J29" s="9">
        <f>EXP(($C$15*(I29-$C$13))/($C$16*I29*$C$13))</f>
        <v>1.3980324030074774E-3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161.99141380898519</v>
      </c>
      <c r="P29" s="9">
        <f>O29*J29</f>
        <v>0.22646924551395423</v>
      </c>
      <c r="Q29" s="12">
        <f>P29*$B$28</f>
        <v>2.2646924551395425E-2</v>
      </c>
      <c r="R29" s="9">
        <f>L29*$B$28</f>
        <v>4.0532094166666672</v>
      </c>
      <c r="S29" s="13">
        <f>Q29/R29</f>
        <v>5.5874054911330259E-3</v>
      </c>
      <c r="T29" s="2">
        <f>$B$27/100</f>
        <v>0.34</v>
      </c>
      <c r="U29" s="14">
        <f>S29*T29</f>
        <v>1.899717866985229E-3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1.4799717866985229E-2</v>
      </c>
      <c r="AR29" s="9">
        <f>$B$26/12</f>
        <v>119.21204166666666</v>
      </c>
      <c r="AS29" s="1">
        <f>$B$28</f>
        <v>0.1</v>
      </c>
      <c r="AT29" s="1">
        <f>$E$2/12</f>
        <v>500.16666666666669</v>
      </c>
      <c r="AU29" s="1">
        <f>AT29*10000*AS29*0.67*AR29*AQ29</f>
        <v>591239.04932144471</v>
      </c>
    </row>
    <row r="30" spans="1:47" x14ac:dyDescent="0.15">
      <c r="C30" s="7">
        <v>4</v>
      </c>
      <c r="D30" s="7">
        <v>-3.9204413693037998</v>
      </c>
      <c r="E30" s="10">
        <f>D29</f>
        <v>-18.0547362198873</v>
      </c>
      <c r="F30" s="7" t="s">
        <v>83</v>
      </c>
      <c r="G30" s="1">
        <v>5</v>
      </c>
      <c r="H30" s="9">
        <f>E31</f>
        <v>-3.9204413693037998</v>
      </c>
      <c r="I30" s="9">
        <f>H30+273.15</f>
        <v>269.2295586306962</v>
      </c>
      <c r="J30" s="9">
        <f>EXP(($C$15*(I30-$C$13))/($C$16*I30*$C$13))</f>
        <v>1.0369966869591194E-2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153.67669733529766</v>
      </c>
      <c r="O30" s="9">
        <f>L30+O29-P29-N30</f>
        <v>48.620341394840239</v>
      </c>
      <c r="P30" s="9">
        <f>O30*J30</f>
        <v>0.50419132945270662</v>
      </c>
      <c r="Q30" s="12">
        <f>P30*$B$28</f>
        <v>5.0419132945270666E-2</v>
      </c>
      <c r="R30" s="9">
        <f>L30*$B$28</f>
        <v>4.0532094166666672</v>
      </c>
      <c r="S30" s="13">
        <f>Q30/R30</f>
        <v>1.2439311114286079E-2</v>
      </c>
      <c r="T30" s="2">
        <f>$B$27/100</f>
        <v>0.34</v>
      </c>
      <c r="U30" s="14">
        <f>S30*T30</f>
        <v>4.2293657788572674E-3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1.7129365778857267E-2</v>
      </c>
      <c r="AR30" s="9">
        <f>$B$26/12</f>
        <v>119.21204166666666</v>
      </c>
      <c r="AS30" s="1">
        <f>$B$28</f>
        <v>0.1</v>
      </c>
      <c r="AT30" s="1">
        <f>$E$2/12</f>
        <v>500.16666666666669</v>
      </c>
      <c r="AU30" s="1">
        <f>AT30*10000*AS30*0.67*AR30*AQ30</f>
        <v>684306.95974029996</v>
      </c>
    </row>
    <row r="31" spans="1:47" x14ac:dyDescent="0.15">
      <c r="C31" s="7">
        <v>5</v>
      </c>
      <c r="D31" s="7">
        <v>5.3272536885214796</v>
      </c>
      <c r="E31" s="10">
        <f>D30</f>
        <v>-3.9204413693037998</v>
      </c>
      <c r="F31" s="7" t="s">
        <v>85</v>
      </c>
      <c r="G31" s="1">
        <v>6</v>
      </c>
      <c r="H31" s="9">
        <f>E32</f>
        <v>5.3272536885214796</v>
      </c>
      <c r="I31" s="9">
        <f>H31+273.15</f>
        <v>278.47725368852144</v>
      </c>
      <c r="J31" s="9">
        <f>EXP(($C$15*(I31-$C$13))/($C$16*I31*$C$13))</f>
        <v>3.4463357470399456E-2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88.648244232054196</v>
      </c>
      <c r="P31" s="9">
        <f>O31*J31</f>
        <v>3.0551161300925602</v>
      </c>
      <c r="Q31" s="12">
        <f>P31*$B$28</f>
        <v>0.30551161300925606</v>
      </c>
      <c r="R31" s="9">
        <f>L31*$B$28</f>
        <v>4.0532094166666672</v>
      </c>
      <c r="S31" s="13">
        <f>Q31/R31</f>
        <v>7.5375235178572836E-2</v>
      </c>
      <c r="T31" s="2">
        <f>$B$27/100</f>
        <v>0.34</v>
      </c>
      <c r="U31" s="14">
        <f>S31*T31</f>
        <v>2.5627579960714766E-2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3.8527579960714764E-2</v>
      </c>
      <c r="AR31" s="9">
        <f>$B$26/12</f>
        <v>119.21204166666666</v>
      </c>
      <c r="AS31" s="1">
        <f>$B$28</f>
        <v>0.1</v>
      </c>
      <c r="AT31" s="1">
        <f>$E$2/12</f>
        <v>500.16666666666669</v>
      </c>
      <c r="AU31" s="1">
        <f>AT31*10000*AS31*0.67*AR31*AQ31</f>
        <v>1539151.6212240558</v>
      </c>
    </row>
    <row r="32" spans="1:47" x14ac:dyDescent="0.15">
      <c r="C32" s="7">
        <v>6</v>
      </c>
      <c r="D32" s="7">
        <v>12.5271960521377</v>
      </c>
      <c r="E32" s="10">
        <f>D31</f>
        <v>5.3272536885214796</v>
      </c>
      <c r="F32" s="7" t="s">
        <v>83</v>
      </c>
      <c r="G32" s="1">
        <v>7</v>
      </c>
      <c r="H32" s="9">
        <f>E33</f>
        <v>12.5271960521377</v>
      </c>
      <c r="I32" s="9">
        <f>H32+273.15</f>
        <v>285.67719605213767</v>
      </c>
      <c r="J32" s="9">
        <f>EXP(($C$15*(I32-$C$13))/($C$16*I32*$C$13))</f>
        <v>8.3188306447774737E-2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126.12522226862831</v>
      </c>
      <c r="P32" s="9">
        <f>O32*J32</f>
        <v>10.492143640876353</v>
      </c>
      <c r="Q32" s="12">
        <f>P32*$B$28</f>
        <v>1.0492143640876355</v>
      </c>
      <c r="R32" s="9">
        <f>L32*$B$28</f>
        <v>4.0532094166666672</v>
      </c>
      <c r="S32" s="13">
        <f>Q32/R32</f>
        <v>0.25886014173689115</v>
      </c>
      <c r="T32" s="2">
        <f>$B$27/100</f>
        <v>0.34</v>
      </c>
      <c r="U32" s="14">
        <f>S32*T32</f>
        <v>8.8012448190542991E-2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0.10091244819054299</v>
      </c>
      <c r="AR32" s="9">
        <f>$B$26/12</f>
        <v>119.21204166666666</v>
      </c>
      <c r="AS32" s="1">
        <f>$B$28</f>
        <v>0.1</v>
      </c>
      <c r="AT32" s="1">
        <f>$E$2/12</f>
        <v>500.16666666666669</v>
      </c>
      <c r="AU32" s="1">
        <f>AT32*10000*AS32*0.67*AR32*AQ32</f>
        <v>4031386.305408664</v>
      </c>
    </row>
    <row r="33" spans="1:48" x14ac:dyDescent="0.15">
      <c r="C33" s="7">
        <v>7</v>
      </c>
      <c r="D33" s="7">
        <v>15.608299139609301</v>
      </c>
      <c r="E33" s="10">
        <f>D32</f>
        <v>12.5271960521377</v>
      </c>
      <c r="F33" s="7" t="s">
        <v>83</v>
      </c>
      <c r="G33" s="1">
        <v>8</v>
      </c>
      <c r="H33" s="9">
        <f>E34</f>
        <v>15.608299139609301</v>
      </c>
      <c r="I33" s="9">
        <f>H33+273.15</f>
        <v>288.75829913960928</v>
      </c>
      <c r="J33" s="9">
        <f>EXP(($C$15*(I33-$C$13))/($C$16*I33*$C$13))</f>
        <v>0.11967509528993289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156.16517279441862</v>
      </c>
      <c r="P33" s="9">
        <f>O33*J33</f>
        <v>18.689081935140884</v>
      </c>
      <c r="Q33" s="12">
        <f>P33*$B$28</f>
        <v>1.8689081935140885</v>
      </c>
      <c r="R33" s="9">
        <f>L33*$B$28</f>
        <v>4.0532094166666672</v>
      </c>
      <c r="S33" s="13">
        <f>Q33/R33</f>
        <v>0.46109342039648826</v>
      </c>
      <c r="T33" s="2">
        <f>$B$27/100</f>
        <v>0.34</v>
      </c>
      <c r="U33" s="14">
        <f>S33*T33</f>
        <v>0.15677176293480602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0.18242176293480603</v>
      </c>
      <c r="AR33" s="9">
        <f>$B$26/12</f>
        <v>119.21204166666666</v>
      </c>
      <c r="AS33" s="1">
        <f>$B$28</f>
        <v>0.1</v>
      </c>
      <c r="AT33" s="1">
        <f>$E$2/12</f>
        <v>500.16666666666669</v>
      </c>
      <c r="AU33" s="1">
        <f>AT33*10000*AS33*0.67*AR33*AQ33</f>
        <v>7287630.1198765496</v>
      </c>
    </row>
    <row r="34" spans="1:48" x14ac:dyDescent="0.15">
      <c r="C34" s="7">
        <v>8</v>
      </c>
      <c r="D34" s="7">
        <v>12.8587773143748</v>
      </c>
      <c r="E34" s="10">
        <f>D33</f>
        <v>15.608299139609301</v>
      </c>
      <c r="F34" s="7" t="s">
        <v>83</v>
      </c>
      <c r="G34" s="1">
        <v>9</v>
      </c>
      <c r="H34" s="9">
        <f>E35</f>
        <v>12.8587773143748</v>
      </c>
      <c r="I34" s="9">
        <f>H34+273.15</f>
        <v>286.00877731437475</v>
      </c>
      <c r="J34" s="9">
        <f>EXP(($C$15*(I34-$C$13))/($C$16*I34*$C$13))</f>
        <v>8.6541214916312906E-2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178.00818502594441</v>
      </c>
      <c r="P34" s="9">
        <f>O34*J34</f>
        <v>15.405044597193049</v>
      </c>
      <c r="Q34" s="12">
        <f>P34*$B$28</f>
        <v>1.5405044597193049</v>
      </c>
      <c r="R34" s="9">
        <f>L34*$B$28</f>
        <v>4.0532094166666672</v>
      </c>
      <c r="S34" s="13">
        <f>Q34/R34</f>
        <v>0.38007028538540349</v>
      </c>
      <c r="T34" s="2">
        <f>$B$27/100</f>
        <v>0.34</v>
      </c>
      <c r="U34" s="14">
        <f>S34*T34</f>
        <v>0.1292238970310372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0.1421238970310372</v>
      </c>
      <c r="AR34" s="9">
        <f>$B$26/12</f>
        <v>119.21204166666666</v>
      </c>
      <c r="AS34" s="1">
        <f>$B$28</f>
        <v>0.1</v>
      </c>
      <c r="AT34" s="1">
        <f>$E$2/12</f>
        <v>500.16666666666669</v>
      </c>
      <c r="AU34" s="1">
        <f>AT34*10000*AS34*0.67*AR34*AQ34</f>
        <v>5677756.7330482136</v>
      </c>
    </row>
    <row r="35" spans="1:48" x14ac:dyDescent="0.15">
      <c r="C35" s="7">
        <v>9</v>
      </c>
      <c r="D35" s="7">
        <v>4.9920299622505304</v>
      </c>
      <c r="E35" s="10">
        <f>D34</f>
        <v>12.8587773143748</v>
      </c>
      <c r="F35" s="7" t="s">
        <v>83</v>
      </c>
      <c r="G35" s="1">
        <v>10</v>
      </c>
      <c r="H35" s="9">
        <f>E36</f>
        <v>4.9920299622505304</v>
      </c>
      <c r="I35" s="9">
        <f>H35+273.15</f>
        <v>278.14202996225049</v>
      </c>
      <c r="J35" s="9">
        <f>EXP(($C$15*(I35-$C$13))/($C$16*I35*$C$13))</f>
        <v>3.3041247086442252E-2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203.13523459541804</v>
      </c>
      <c r="P35" s="9">
        <f>O35*J35</f>
        <v>6.7118414782296201</v>
      </c>
      <c r="Q35" s="12">
        <f>P35*$B$28</f>
        <v>0.6711841478229621</v>
      </c>
      <c r="R35" s="9">
        <f>L35*$B$28</f>
        <v>4.0532094166666672</v>
      </c>
      <c r="S35" s="13">
        <f>Q35/R35</f>
        <v>0.16559325680609405</v>
      </c>
      <c r="T35" s="2">
        <f>$B$27/100</f>
        <v>0.34</v>
      </c>
      <c r="U35" s="14">
        <f>S35*T35</f>
        <v>5.6301707314071983E-2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6.9201707314071978E-2</v>
      </c>
      <c r="AR35" s="9">
        <f>$B$26/12</f>
        <v>119.21204166666666</v>
      </c>
      <c r="AS35" s="1">
        <f>$B$28</f>
        <v>0.1</v>
      </c>
      <c r="AT35" s="1">
        <f>$E$2/12</f>
        <v>500.16666666666669</v>
      </c>
      <c r="AU35" s="1">
        <f>AT35*10000*AS35*0.67*AR35*AQ35</f>
        <v>2764562.9471805133</v>
      </c>
    </row>
    <row r="36" spans="1:48" x14ac:dyDescent="0.15">
      <c r="C36" s="7">
        <v>10</v>
      </c>
      <c r="D36" s="7">
        <v>-4.4748601346045804</v>
      </c>
      <c r="E36" s="10">
        <f>D35</f>
        <v>4.9920299622505304</v>
      </c>
      <c r="F36" s="7" t="s">
        <v>83</v>
      </c>
      <c r="G36" s="1">
        <v>11</v>
      </c>
      <c r="H36" s="9">
        <f>E37</f>
        <v>-4.4748601346045804</v>
      </c>
      <c r="I36" s="9">
        <f>H36+273.15</f>
        <v>268.67513986539541</v>
      </c>
      <c r="J36" s="9">
        <f>EXP(($C$15*(I36-$C$13))/($C$16*I36*$C$13))</f>
        <v>9.6242460258287223E-3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186.602223461329</v>
      </c>
      <c r="O36" s="9">
        <f>L36+O35-P35-N36</f>
        <v>50.353263822526088</v>
      </c>
      <c r="P36" s="9">
        <f>O36*J36</f>
        <v>0.48461219923145188</v>
      </c>
      <c r="Q36" s="12">
        <f>P36*$B$28</f>
        <v>4.8461219923145192E-2</v>
      </c>
      <c r="R36" s="9">
        <f>L36*$B$28</f>
        <v>4.0532094166666672</v>
      </c>
      <c r="S36" s="13">
        <f>Q36/R36</f>
        <v>1.195625859445461E-2</v>
      </c>
      <c r="T36" s="2">
        <f>$B$27/100</f>
        <v>0.34</v>
      </c>
      <c r="U36" s="14">
        <f>S36*T36</f>
        <v>4.0651279221145678E-3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1.6965127922114569E-2</v>
      </c>
      <c r="AR36" s="9">
        <f>$B$26/12</f>
        <v>119.21204166666666</v>
      </c>
      <c r="AS36" s="1">
        <f>$B$28</f>
        <v>0.1</v>
      </c>
      <c r="AT36" s="1">
        <f>$E$2/12</f>
        <v>500.16666666666669</v>
      </c>
      <c r="AU36" s="1">
        <f>AT36*10000*AS36*0.67*AR36*AQ36</f>
        <v>677745.76477997156</v>
      </c>
    </row>
    <row r="37" spans="1:48" x14ac:dyDescent="0.15">
      <c r="C37" s="7">
        <v>11</v>
      </c>
      <c r="D37" s="7">
        <v>-11.800975372513699</v>
      </c>
      <c r="E37" s="10">
        <f>D36</f>
        <v>-4.4748601346045804</v>
      </c>
      <c r="F37" s="7" t="s">
        <v>85</v>
      </c>
      <c r="G37" s="1">
        <v>12</v>
      </c>
      <c r="H37" s="9">
        <f>E38</f>
        <v>-11.800975372513699</v>
      </c>
      <c r="I37" s="9">
        <f>H37+273.15</f>
        <v>261.3490246274863</v>
      </c>
      <c r="J37" s="9">
        <f>EXP(($C$15*(I37-$C$13))/($C$16*I37*$C$13))</f>
        <v>3.484792517150186E-3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90.400745789961306</v>
      </c>
      <c r="P37" s="9">
        <f>O37*J37</f>
        <v>0.31502784247365334</v>
      </c>
      <c r="Q37" s="12">
        <f>P37*$B$28</f>
        <v>3.1502784247365336E-2</v>
      </c>
      <c r="R37" s="9">
        <f>L37*$B$28</f>
        <v>4.0532094166666672</v>
      </c>
      <c r="S37" s="13">
        <f>Q37/R37</f>
        <v>7.7723060934939353E-3</v>
      </c>
      <c r="T37" s="2">
        <f>$B$27/100</f>
        <v>0.34</v>
      </c>
      <c r="U37" s="14">
        <f>S37*T37</f>
        <v>2.6425840717879383E-3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1.5542584071787938E-2</v>
      </c>
      <c r="AR37" s="9">
        <f>$B$26/12</f>
        <v>119.21204166666666</v>
      </c>
      <c r="AS37" s="1">
        <f>$B$28</f>
        <v>0.1</v>
      </c>
      <c r="AT37" s="1">
        <f>$E$2/12</f>
        <v>500.16666666666669</v>
      </c>
      <c r="AU37" s="1">
        <f>AT37*10000*AS37*0.67*AR37*AQ37</f>
        <v>620916.06834627106</v>
      </c>
      <c r="AV37" s="1">
        <f>SUM(AU26:AU37)</f>
        <v>25466633.109460611</v>
      </c>
    </row>
    <row r="38" spans="1:48" x14ac:dyDescent="0.15">
      <c r="C38" s="7">
        <v>12</v>
      </c>
      <c r="D38" s="7">
        <v>-18.111436507608101</v>
      </c>
      <c r="E38" s="10">
        <f>D37</f>
        <v>-11.800975372513699</v>
      </c>
      <c r="F38" s="7" t="s">
        <v>83</v>
      </c>
    </row>
    <row r="40" spans="1:48" x14ac:dyDescent="0.15">
      <c r="S40" s="35" t="s">
        <v>25</v>
      </c>
      <c r="T40" s="35"/>
      <c r="U40" s="35"/>
      <c r="V40" s="35" t="s">
        <v>54</v>
      </c>
      <c r="W40" s="35"/>
      <c r="X40" s="35"/>
      <c r="Y40" s="35" t="s">
        <v>55</v>
      </c>
      <c r="Z40" s="35"/>
      <c r="AA40" s="35"/>
      <c r="AB40" s="35" t="s">
        <v>56</v>
      </c>
      <c r="AC40" s="35"/>
      <c r="AD40" s="35"/>
      <c r="AE40" s="35" t="s">
        <v>57</v>
      </c>
      <c r="AF40" s="35"/>
      <c r="AG40" s="35"/>
      <c r="AH40" s="35" t="s">
        <v>58</v>
      </c>
      <c r="AI40" s="35"/>
      <c r="AJ40" s="35"/>
      <c r="AK40" s="38" t="s">
        <v>59</v>
      </c>
      <c r="AL40" s="37"/>
      <c r="AM40" s="36"/>
      <c r="AN40" s="35" t="s">
        <v>60</v>
      </c>
      <c r="AO40" s="35"/>
      <c r="AP40" s="35"/>
    </row>
    <row r="41" spans="1:48" x14ac:dyDescent="0.15">
      <c r="A41" s="34" t="s">
        <v>30</v>
      </c>
      <c r="B41" s="34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-24.2415874102985</v>
      </c>
      <c r="E42" s="7"/>
      <c r="F42" s="7"/>
      <c r="G42" s="1">
        <v>1</v>
      </c>
      <c r="H42" s="9">
        <f>E43</f>
        <v>-24.2415874102985</v>
      </c>
      <c r="I42" s="9">
        <f>H42+273.15</f>
        <v>248.90841258970147</v>
      </c>
      <c r="J42" s="9">
        <f>EXP(($C$15*(I42-$C$13))/($C$16*I42*$C$13))</f>
        <v>5.4136259541612242E-4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3.1862572256460157E-2</v>
      </c>
      <c r="Q42" s="12">
        <f>P42*$B$44</f>
        <v>7.6470173415504371E-3</v>
      </c>
      <c r="R42" s="9">
        <f>L42*$B$44</f>
        <v>14.125500000000001</v>
      </c>
      <c r="S42" s="13">
        <f>Q42/R42</f>
        <v>5.4136259541612242E-4</v>
      </c>
      <c r="T42" s="2">
        <f>$B$43/100</f>
        <v>0.43</v>
      </c>
      <c r="U42" s="14">
        <f>S42*T42</f>
        <v>2.3278591602893264E-4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8.6527859160289312E-3</v>
      </c>
      <c r="AR42" s="9">
        <f>$B$42/12</f>
        <v>136.875</v>
      </c>
      <c r="AS42" s="1">
        <f>$B$44</f>
        <v>0.24</v>
      </c>
      <c r="AT42" s="1">
        <f>$E$3/12</f>
        <v>1660862.8333333333</v>
      </c>
      <c r="AU42" s="1">
        <f>AT42*10000*AS42*0.67*AR42*AQ42</f>
        <v>3163005170.7995749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-25.640160251152999</v>
      </c>
      <c r="E43" s="10">
        <f>D42</f>
        <v>-24.2415874102985</v>
      </c>
      <c r="F43" s="7" t="s">
        <v>83</v>
      </c>
      <c r="G43" s="1">
        <v>2</v>
      </c>
      <c r="H43" s="9">
        <f>E44</f>
        <v>-25.640160251152999</v>
      </c>
      <c r="I43" s="9">
        <f>H43+273.15</f>
        <v>247.50983974884699</v>
      </c>
      <c r="J43" s="9">
        <f>EXP(($C$15*(I43-$C$13))/($C$16*I43*$C$13))</f>
        <v>4.3400251768161704E-4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117.68063742774355</v>
      </c>
      <c r="P43" s="9">
        <f>O43*J43</f>
        <v>5.1073692926018231E-2</v>
      </c>
      <c r="Q43" s="12">
        <f>P43*$B$44</f>
        <v>1.2257686302244376E-2</v>
      </c>
      <c r="R43" s="9">
        <f>L43*$B$44</f>
        <v>14.125500000000001</v>
      </c>
      <c r="S43" s="13">
        <f>Q43/R43</f>
        <v>8.6777008263384478E-4</v>
      </c>
      <c r="T43" s="2">
        <f>$B$43/100</f>
        <v>0.43</v>
      </c>
      <c r="U43" s="14">
        <f>S43*T43</f>
        <v>3.7314113553255324E-4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8.7931411355325513E-3</v>
      </c>
      <c r="AR43" s="9">
        <f>$B$42/12</f>
        <v>136.875</v>
      </c>
      <c r="AS43" s="1">
        <f>$B$44</f>
        <v>0.24</v>
      </c>
      <c r="AT43" s="1">
        <f>$E$3/12</f>
        <v>1660862.8333333333</v>
      </c>
      <c r="AU43" s="1">
        <f>AT43*10000*AS43*0.67*AR43*AQ43</f>
        <v>3214311685.1808295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-23.0038928190774</v>
      </c>
      <c r="E44" s="10">
        <f>D43</f>
        <v>-25.640160251152999</v>
      </c>
      <c r="F44" s="7" t="s">
        <v>83</v>
      </c>
      <c r="G44" s="1">
        <v>3</v>
      </c>
      <c r="H44" s="9">
        <f>E45</f>
        <v>-23.0038928190774</v>
      </c>
      <c r="I44" s="9">
        <f>H44+273.15</f>
        <v>250.14610718092257</v>
      </c>
      <c r="J44" s="9">
        <f>EXP(($C$15*(I44-$C$13))/($C$16*I44*$C$13))</f>
        <v>6.5697141907829638E-4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176.48581373481753</v>
      </c>
      <c r="P44" s="9">
        <f>O44*J44</f>
        <v>0.11594613549655096</v>
      </c>
      <c r="Q44" s="12">
        <f>P44*$B$44</f>
        <v>2.7827072519172231E-2</v>
      </c>
      <c r="R44" s="9">
        <f>L44*$B$44</f>
        <v>14.125500000000001</v>
      </c>
      <c r="S44" s="13">
        <f>Q44/R44</f>
        <v>1.9699884973397208E-3</v>
      </c>
      <c r="T44" s="2">
        <f>$B$43/100</f>
        <v>0.43</v>
      </c>
      <c r="U44" s="14">
        <f>S44*T44</f>
        <v>8.4709505385607993E-4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9.2670950538560788E-3</v>
      </c>
      <c r="AR44" s="9">
        <f>$B$42/12</f>
        <v>136.875</v>
      </c>
      <c r="AS44" s="1">
        <f>$B$44</f>
        <v>0.24</v>
      </c>
      <c r="AT44" s="1">
        <f>$E$3/12</f>
        <v>1660862.8333333333</v>
      </c>
      <c r="AU44" s="1">
        <f>AT44*10000*AS44*0.67*AR44*AQ44</f>
        <v>3387564405.0477319</v>
      </c>
    </row>
    <row r="45" spans="1:48" x14ac:dyDescent="0.15">
      <c r="C45" s="7">
        <v>3</v>
      </c>
      <c r="D45" s="7">
        <f>D29</f>
        <v>-18.0547362198873</v>
      </c>
      <c r="E45" s="10">
        <f>D44</f>
        <v>-23.0038928190774</v>
      </c>
      <c r="F45" s="7" t="s">
        <v>83</v>
      </c>
      <c r="G45" s="1">
        <v>4</v>
      </c>
      <c r="H45" s="9">
        <f>E46</f>
        <v>-18.0547362198873</v>
      </c>
      <c r="I45" s="9">
        <f>H45+273.15</f>
        <v>255.09526378011267</v>
      </c>
      <c r="J45" s="9">
        <f>EXP(($C$15*(I45-$C$13))/($C$16*I45*$C$13))</f>
        <v>1.3980324030074774E-3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235.22611759932099</v>
      </c>
      <c r="P45" s="9">
        <f>O45*J45</f>
        <v>0.32885373443749821</v>
      </c>
      <c r="Q45" s="12">
        <f>P45*$B$44</f>
        <v>7.8924896264999572E-2</v>
      </c>
      <c r="R45" s="9">
        <f>L45*$B$44</f>
        <v>14.125500000000001</v>
      </c>
      <c r="S45" s="13">
        <f>Q45/R45</f>
        <v>5.5874054911330268E-3</v>
      </c>
      <c r="T45" s="2">
        <f>$B$43/100</f>
        <v>0.43</v>
      </c>
      <c r="U45" s="14">
        <f>S45*T45</f>
        <v>2.4025843611872014E-3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1.08225843611872E-2</v>
      </c>
      <c r="AR45" s="9">
        <f>$B$42/12</f>
        <v>136.875</v>
      </c>
      <c r="AS45" s="1">
        <f>$B$44</f>
        <v>0.24</v>
      </c>
      <c r="AT45" s="1">
        <f>$E$3/12</f>
        <v>1660862.8333333333</v>
      </c>
      <c r="AU45" s="1">
        <f>AT45*10000*AS45*0.67*AR45*AQ45</f>
        <v>3956169796.4162674</v>
      </c>
    </row>
    <row r="46" spans="1:48" x14ac:dyDescent="0.15">
      <c r="C46" s="7">
        <v>4</v>
      </c>
      <c r="D46" s="7">
        <f>D30</f>
        <v>-3.9204413693037998</v>
      </c>
      <c r="E46" s="10">
        <f>D45</f>
        <v>-18.0547362198873</v>
      </c>
      <c r="F46" s="7" t="s">
        <v>83</v>
      </c>
      <c r="G46" s="1">
        <v>5</v>
      </c>
      <c r="H46" s="9">
        <f>E47</f>
        <v>-3.9204413693037998</v>
      </c>
      <c r="I46" s="9">
        <f>H46+273.15</f>
        <v>269.2295586306962</v>
      </c>
      <c r="J46" s="9">
        <f>EXP(($C$15*(I46-$C$13))/($C$16*I46*$C$13))</f>
        <v>1.0369966869591194E-2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223.1524006716393</v>
      </c>
      <c r="O46" s="9">
        <f>L46+O45-P45-N46</f>
        <v>70.601113193244231</v>
      </c>
      <c r="P46" s="9">
        <f>O46*J46</f>
        <v>0.73213120477020044</v>
      </c>
      <c r="Q46" s="12">
        <f>P46*$B$44</f>
        <v>0.1757114891448481</v>
      </c>
      <c r="R46" s="9">
        <f>L46*$B$44</f>
        <v>14.125500000000001</v>
      </c>
      <c r="S46" s="13">
        <f>Q46/R46</f>
        <v>1.2439311114286086E-2</v>
      </c>
      <c r="T46" s="2">
        <f>$B$43/100</f>
        <v>0.43</v>
      </c>
      <c r="U46" s="14">
        <f>S46*T46</f>
        <v>5.3489037791430169E-3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1.3768903779143016E-2</v>
      </c>
      <c r="AR46" s="9">
        <f>$B$42/12</f>
        <v>136.875</v>
      </c>
      <c r="AS46" s="1">
        <f>$B$44</f>
        <v>0.24</v>
      </c>
      <c r="AT46" s="1">
        <f>$E$3/12</f>
        <v>1660862.8333333333</v>
      </c>
      <c r="AU46" s="1">
        <f>AT46*10000*AS46*0.67*AR46*AQ46</f>
        <v>5033189804.1062717</v>
      </c>
    </row>
    <row r="47" spans="1:48" x14ac:dyDescent="0.15">
      <c r="C47" s="7">
        <v>5</v>
      </c>
      <c r="D47" s="7">
        <f>D31</f>
        <v>5.3272536885214796</v>
      </c>
      <c r="E47" s="10">
        <f>D46</f>
        <v>-3.9204413693037998</v>
      </c>
      <c r="F47" s="7" t="s">
        <v>85</v>
      </c>
      <c r="G47" s="1">
        <v>6</v>
      </c>
      <c r="H47" s="9">
        <f>E48</f>
        <v>5.3272536885214796</v>
      </c>
      <c r="I47" s="9">
        <f>H47+273.15</f>
        <v>278.47725368852144</v>
      </c>
      <c r="J47" s="9">
        <f>EXP(($C$15*(I47-$C$13))/($C$16*I47*$C$13))</f>
        <v>3.4463357470399456E-2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128.72523198847404</v>
      </c>
      <c r="P47" s="9">
        <f>O47*J47</f>
        <v>4.4363036854788795</v>
      </c>
      <c r="Q47" s="12">
        <f>P47*$B$44</f>
        <v>1.064712884514931</v>
      </c>
      <c r="R47" s="9">
        <f>L47*$B$44</f>
        <v>14.125500000000001</v>
      </c>
      <c r="S47" s="13">
        <f>Q47/R47</f>
        <v>7.5375235178572864E-2</v>
      </c>
      <c r="T47" s="2">
        <f>$B$43/100</f>
        <v>0.43</v>
      </c>
      <c r="U47" s="14">
        <f>S47*T47</f>
        <v>3.2411351126786329E-2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4.0831351126786326E-2</v>
      </c>
      <c r="AR47" s="9">
        <f>$B$42/12</f>
        <v>136.875</v>
      </c>
      <c r="AS47" s="1">
        <f>$B$44</f>
        <v>0.24</v>
      </c>
      <c r="AT47" s="1">
        <f>$E$3/12</f>
        <v>1660862.8333333333</v>
      </c>
      <c r="AU47" s="1">
        <f>AT47*10000*AS47*0.67*AR47*AQ47</f>
        <v>14925802625.662277</v>
      </c>
    </row>
    <row r="48" spans="1:48" x14ac:dyDescent="0.15">
      <c r="C48" s="7">
        <v>6</v>
      </c>
      <c r="D48" s="7">
        <f>D32</f>
        <v>12.5271960521377</v>
      </c>
      <c r="E48" s="10">
        <f>D47</f>
        <v>5.3272536885214796</v>
      </c>
      <c r="F48" s="7" t="s">
        <v>83</v>
      </c>
      <c r="G48" s="1">
        <v>7</v>
      </c>
      <c r="H48" s="9">
        <f>E49</f>
        <v>12.5271960521377</v>
      </c>
      <c r="I48" s="9">
        <f>H48+273.15</f>
        <v>285.67719605213767</v>
      </c>
      <c r="J48" s="9">
        <f>EXP(($C$15*(I48-$C$13))/($C$16*I48*$C$13))</f>
        <v>8.3188306447774737E-2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183.14517830299513</v>
      </c>
      <c r="P48" s="9">
        <f>O48*J48</f>
        <v>15.235537217101903</v>
      </c>
      <c r="Q48" s="12">
        <f>P48*$B$44</f>
        <v>3.6565289321044565</v>
      </c>
      <c r="R48" s="9">
        <f>L48*$B$44</f>
        <v>14.125500000000001</v>
      </c>
      <c r="S48" s="13">
        <f>Q48/R48</f>
        <v>0.2588601417368912</v>
      </c>
      <c r="T48" s="2">
        <f>$B$43/100</f>
        <v>0.43</v>
      </c>
      <c r="U48" s="14">
        <f>S48*T48</f>
        <v>0.11130986094686321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0.11972986094686322</v>
      </c>
      <c r="AR48" s="9">
        <f>$B$42/12</f>
        <v>136.875</v>
      </c>
      <c r="AS48" s="1">
        <f>$B$44</f>
        <v>0.24</v>
      </c>
      <c r="AT48" s="1">
        <f>$E$3/12</f>
        <v>1660862.8333333333</v>
      </c>
      <c r="AU48" s="1">
        <f>AT48*10000*AS48*0.67*AR48*AQ48</f>
        <v>43766963952.327164</v>
      </c>
    </row>
    <row r="49" spans="1:48" x14ac:dyDescent="0.15">
      <c r="C49" s="7">
        <v>7</v>
      </c>
      <c r="D49" s="7">
        <f>D33</f>
        <v>15.608299139609301</v>
      </c>
      <c r="E49" s="10">
        <f>D48</f>
        <v>12.5271960521377</v>
      </c>
      <c r="F49" s="7" t="s">
        <v>83</v>
      </c>
      <c r="G49" s="1">
        <v>8</v>
      </c>
      <c r="H49" s="9">
        <f>E50</f>
        <v>15.608299139609301</v>
      </c>
      <c r="I49" s="9">
        <f>H49+273.15</f>
        <v>288.75829913960928</v>
      </c>
      <c r="J49" s="9">
        <f>EXP(($C$15*(I49-$C$13))/($C$16*I49*$C$13))</f>
        <v>0.11967509528993289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226.76589108589323</v>
      </c>
      <c r="P49" s="9">
        <f>O49*J49</f>
        <v>27.138229624210815</v>
      </c>
      <c r="Q49" s="12">
        <f>P49*$B$44</f>
        <v>6.5131751098105957</v>
      </c>
      <c r="R49" s="9">
        <f>L49*$B$44</f>
        <v>14.125500000000001</v>
      </c>
      <c r="S49" s="13">
        <f>Q49/R49</f>
        <v>0.46109342039648832</v>
      </c>
      <c r="T49" s="2">
        <f>$B$43/100</f>
        <v>0.43</v>
      </c>
      <c r="U49" s="14">
        <f>S49*T49</f>
        <v>0.19827017077048997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0.21387017077048998</v>
      </c>
      <c r="AR49" s="9">
        <f>$B$42/12</f>
        <v>136.875</v>
      </c>
      <c r="AS49" s="1">
        <f>$B$44</f>
        <v>0.24</v>
      </c>
      <c r="AT49" s="1">
        <f>$E$3/12</f>
        <v>1660862.8333333333</v>
      </c>
      <c r="AU49" s="1">
        <f>AT49*10000*AS49*0.67*AR49*AQ49</f>
        <v>78179728770.789337</v>
      </c>
    </row>
    <row r="50" spans="1:48" x14ac:dyDescent="0.15">
      <c r="C50" s="7">
        <v>8</v>
      </c>
      <c r="D50" s="7">
        <f>D34</f>
        <v>12.8587773143748</v>
      </c>
      <c r="E50" s="10">
        <f>D49</f>
        <v>15.608299139609301</v>
      </c>
      <c r="F50" s="7" t="s">
        <v>83</v>
      </c>
      <c r="G50" s="1">
        <v>9</v>
      </c>
      <c r="H50" s="9">
        <f>E51</f>
        <v>12.8587773143748</v>
      </c>
      <c r="I50" s="9">
        <f>H50+273.15</f>
        <v>286.00877731437475</v>
      </c>
      <c r="J50" s="9">
        <f>EXP(($C$15*(I50-$C$13))/($C$16*I50*$C$13))</f>
        <v>8.6541214916312906E-2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258.48391146168245</v>
      </c>
      <c r="P50" s="9">
        <f>O50*J50</f>
        <v>22.369511734214658</v>
      </c>
      <c r="Q50" s="12">
        <f>P50*$B$44</f>
        <v>5.3686828162115177</v>
      </c>
      <c r="R50" s="9">
        <f>L50*$B$44</f>
        <v>14.125500000000001</v>
      </c>
      <c r="S50" s="13">
        <f>Q50/R50</f>
        <v>0.38007028538540349</v>
      </c>
      <c r="T50" s="2">
        <f>$B$43/100</f>
        <v>0.43</v>
      </c>
      <c r="U50" s="14">
        <f>S50*T50</f>
        <v>0.16343022271572349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0.17185022271572348</v>
      </c>
      <c r="AR50" s="9">
        <f>$B$42/12</f>
        <v>136.875</v>
      </c>
      <c r="AS50" s="1">
        <f>$B$44</f>
        <v>0.24</v>
      </c>
      <c r="AT50" s="1">
        <f>$E$3/12</f>
        <v>1660862.8333333333</v>
      </c>
      <c r="AU50" s="1">
        <f>AT50*10000*AS50*0.67*AR50*AQ50</f>
        <v>62819437384.434006</v>
      </c>
    </row>
    <row r="51" spans="1:48" x14ac:dyDescent="0.15">
      <c r="C51" s="7">
        <v>9</v>
      </c>
      <c r="D51" s="7">
        <f>D35</f>
        <v>4.9920299622505304</v>
      </c>
      <c r="E51" s="10">
        <f>D50</f>
        <v>12.8587773143748</v>
      </c>
      <c r="F51" s="7" t="s">
        <v>83</v>
      </c>
      <c r="G51" s="1">
        <v>10</v>
      </c>
      <c r="H51" s="9">
        <f>E52</f>
        <v>4.9920299622505304</v>
      </c>
      <c r="I51" s="9">
        <f>H51+273.15</f>
        <v>278.14202996225049</v>
      </c>
      <c r="J51" s="9">
        <f>EXP(($C$15*(I51-$C$13))/($C$16*I51*$C$13))</f>
        <v>3.3041247086442252E-2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294.97064972746779</v>
      </c>
      <c r="P51" s="9">
        <f>O51*J51</f>
        <v>9.7461981208936734</v>
      </c>
      <c r="Q51" s="12">
        <f>P51*$B$44</f>
        <v>2.3390875490144816</v>
      </c>
      <c r="R51" s="9">
        <f>L51*$B$44</f>
        <v>14.125500000000001</v>
      </c>
      <c r="S51" s="13">
        <f>Q51/R51</f>
        <v>0.16559325680609405</v>
      </c>
      <c r="T51" s="2">
        <f>$B$43/100</f>
        <v>0.43</v>
      </c>
      <c r="U51" s="14">
        <f>S51*T51</f>
        <v>7.1205100426620441E-2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7.9625100426620452E-2</v>
      </c>
      <c r="AR51" s="9">
        <f>$B$42/12</f>
        <v>136.875</v>
      </c>
      <c r="AS51" s="1">
        <f>$B$44</f>
        <v>0.24</v>
      </c>
      <c r="AT51" s="1">
        <f>$E$3/12</f>
        <v>1660862.8333333333</v>
      </c>
      <c r="AU51" s="1">
        <f>AT51*10000*AS51*0.67*AR51*AQ51</f>
        <v>29106764782.922176</v>
      </c>
    </row>
    <row r="52" spans="1:48" x14ac:dyDescent="0.15">
      <c r="C52" s="7">
        <v>10</v>
      </c>
      <c r="D52" s="7">
        <f>D36</f>
        <v>-4.4748601346045804</v>
      </c>
      <c r="E52" s="10">
        <f>D51</f>
        <v>4.9920299622505304</v>
      </c>
      <c r="F52" s="7" t="s">
        <v>83</v>
      </c>
      <c r="G52" s="1">
        <v>11</v>
      </c>
      <c r="H52" s="9">
        <f>E53</f>
        <v>-4.4748601346045804</v>
      </c>
      <c r="I52" s="9">
        <f>H52+273.15</f>
        <v>268.67513986539541</v>
      </c>
      <c r="J52" s="9">
        <f>EXP(($C$15*(I52-$C$13))/($C$16*I52*$C$13))</f>
        <v>9.6242460258287223E-3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270.96322902624541</v>
      </c>
      <c r="O52" s="9">
        <f>L52+O51-P51-N52</f>
        <v>73.117472580328695</v>
      </c>
      <c r="P52" s="9">
        <f>O52*J52</f>
        <v>0.703700544899869</v>
      </c>
      <c r="Q52" s="12">
        <f>P52*$B$44</f>
        <v>0.16888813077596856</v>
      </c>
      <c r="R52" s="9">
        <f>L52*$B$44</f>
        <v>14.125500000000001</v>
      </c>
      <c r="S52" s="13">
        <f>Q52/R52</f>
        <v>1.1956258594454608E-2</v>
      </c>
      <c r="T52" s="2">
        <f>$B$43/100</f>
        <v>0.43</v>
      </c>
      <c r="U52" s="14">
        <f>S52*T52</f>
        <v>5.1411911956154811E-3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1.3561191195615479E-2</v>
      </c>
      <c r="AR52" s="9">
        <f>$B$42/12</f>
        <v>136.875</v>
      </c>
      <c r="AS52" s="1">
        <f>$B$44</f>
        <v>0.24</v>
      </c>
      <c r="AT52" s="1">
        <f>$E$3/12</f>
        <v>1660862.8333333333</v>
      </c>
      <c r="AU52" s="1">
        <f>AT52*10000*AS52*0.67*AR52*AQ52</f>
        <v>4957260966.6065855</v>
      </c>
    </row>
    <row r="53" spans="1:48" x14ac:dyDescent="0.15">
      <c r="C53" s="7">
        <v>11</v>
      </c>
      <c r="D53" s="7">
        <f>D37</f>
        <v>-11.800975372513699</v>
      </c>
      <c r="E53" s="10">
        <f>D52</f>
        <v>-4.4748601346045804</v>
      </c>
      <c r="F53" s="7" t="s">
        <v>85</v>
      </c>
      <c r="G53" s="1">
        <v>12</v>
      </c>
      <c r="H53" s="9">
        <f>E54</f>
        <v>-11.800975372513699</v>
      </c>
      <c r="I53" s="9">
        <f>H53+273.15</f>
        <v>261.3490246274863</v>
      </c>
      <c r="J53" s="9">
        <f>EXP(($C$15*(I53-$C$13))/($C$16*I53*$C$13))</f>
        <v>3.484792517150186E-3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131.27002203542881</v>
      </c>
      <c r="P53" s="9">
        <f>O53*J53</f>
        <v>0.45744879051520232</v>
      </c>
      <c r="Q53" s="12">
        <f>P53*$B$44</f>
        <v>0.10978770972364855</v>
      </c>
      <c r="R53" s="9">
        <f>L53*$B$44</f>
        <v>14.125500000000001</v>
      </c>
      <c r="S53" s="13">
        <f>Q53/R53</f>
        <v>7.7723060934939327E-3</v>
      </c>
      <c r="T53" s="2">
        <f>$B$43/100</f>
        <v>0.43</v>
      </c>
      <c r="U53" s="14">
        <f>S53*T53</f>
        <v>3.3420916202023909E-3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1.176209162020239E-2</v>
      </c>
      <c r="AR53" s="9">
        <f>$B$42/12</f>
        <v>136.875</v>
      </c>
      <c r="AS53" s="1">
        <f>$B$44</f>
        <v>0.24</v>
      </c>
      <c r="AT53" s="1">
        <f>$E$3/12</f>
        <v>1660862.8333333333</v>
      </c>
      <c r="AU53" s="1">
        <f>AT53*10000*AS53*0.67*AR53*AQ53</f>
        <v>4299604425.1135864</v>
      </c>
      <c r="AV53" s="1">
        <f>SUM(AU42:AU53)</f>
        <v>256809803769.40585</v>
      </c>
    </row>
    <row r="54" spans="1:48" x14ac:dyDescent="0.15">
      <c r="C54" s="7">
        <v>12</v>
      </c>
      <c r="D54" s="7">
        <f>D38</f>
        <v>-18.111436507608101</v>
      </c>
      <c r="E54" s="10">
        <f>D53</f>
        <v>-11.800975372513699</v>
      </c>
      <c r="F54" s="7" t="s">
        <v>83</v>
      </c>
    </row>
    <row r="56" spans="1:48" x14ac:dyDescent="0.15">
      <c r="S56" s="35" t="s">
        <v>25</v>
      </c>
      <c r="T56" s="35"/>
      <c r="U56" s="35"/>
      <c r="V56" s="35" t="s">
        <v>54</v>
      </c>
      <c r="W56" s="35"/>
      <c r="X56" s="35"/>
      <c r="Y56" s="35" t="s">
        <v>55</v>
      </c>
      <c r="Z56" s="35"/>
      <c r="AA56" s="35"/>
      <c r="AB56" s="35" t="s">
        <v>56</v>
      </c>
      <c r="AC56" s="35"/>
      <c r="AD56" s="35"/>
      <c r="AE56" s="35" t="s">
        <v>57</v>
      </c>
      <c r="AF56" s="35"/>
      <c r="AG56" s="35"/>
      <c r="AH56" s="35" t="s">
        <v>58</v>
      </c>
      <c r="AI56" s="35"/>
      <c r="AJ56" s="35"/>
      <c r="AK56" s="38" t="s">
        <v>59</v>
      </c>
      <c r="AL56" s="37"/>
      <c r="AM56" s="36"/>
      <c r="AN56" s="35" t="s">
        <v>60</v>
      </c>
      <c r="AO56" s="35"/>
      <c r="AP56" s="35"/>
    </row>
    <row r="57" spans="1:48" x14ac:dyDescent="0.15">
      <c r="A57" s="34" t="s">
        <v>31</v>
      </c>
      <c r="B57" s="34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-24.2415874102985</v>
      </c>
      <c r="E58" s="7"/>
      <c r="F58" s="7"/>
      <c r="G58" s="1">
        <v>1</v>
      </c>
      <c r="H58" s="9">
        <f>E59</f>
        <v>-24.2415874102985</v>
      </c>
      <c r="I58" s="9">
        <f>H58+273.15</f>
        <v>248.90841258970147</v>
      </c>
      <c r="J58" s="9">
        <f>EXP(($C$15*(I58-$C$13))/($C$16*I58*$C$13))</f>
        <v>5.4136259541612242E-4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5.4009941602681816E-5</v>
      </c>
      <c r="Q58" s="12">
        <f>P58*$B$60</f>
        <v>1.0261888904509545E-5</v>
      </c>
      <c r="R58" s="9">
        <f>L58*$B$60</f>
        <v>1.8955666666666669E-2</v>
      </c>
      <c r="S58" s="13">
        <f>Q58/R58</f>
        <v>5.4136259541612232E-4</v>
      </c>
      <c r="T58" s="2">
        <f>$B$59/100</f>
        <v>0.01</v>
      </c>
      <c r="U58" s="14">
        <f>S58*T58</f>
        <v>5.4136259541612235E-6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1.2005413625954161E-2</v>
      </c>
      <c r="AR58" s="9">
        <f>$B$58/12</f>
        <v>9.9766666666666666</v>
      </c>
      <c r="AS58" s="1">
        <f>$B$60</f>
        <v>0.19</v>
      </c>
      <c r="AT58" s="1">
        <f>$E$5/12</f>
        <v>1838440.1666666667</v>
      </c>
      <c r="AU58" s="1">
        <f>AT58*10000*AS58*0.67*AR58*AQ58</f>
        <v>280311227.56760442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-25.640160251152999</v>
      </c>
      <c r="E59" s="10">
        <f>D58</f>
        <v>-24.2415874102985</v>
      </c>
      <c r="F59" s="7" t="s">
        <v>83</v>
      </c>
      <c r="G59" s="1">
        <v>2</v>
      </c>
      <c r="H59" s="9">
        <f>E60</f>
        <v>-25.640160251152999</v>
      </c>
      <c r="I59" s="9">
        <f>H59+273.15</f>
        <v>247.50983974884699</v>
      </c>
      <c r="J59" s="9">
        <f>EXP(($C$15*(I59-$C$13))/($C$16*I59*$C$13))</f>
        <v>4.3400251768161704E-4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0.19947932339173066</v>
      </c>
      <c r="P59" s="9">
        <f>O59*J59</f>
        <v>8.6574528577436596E-5</v>
      </c>
      <c r="Q59" s="12">
        <f>P59*$B$60</f>
        <v>1.6449160429712952E-5</v>
      </c>
      <c r="R59" s="9">
        <f>L59*$B$60</f>
        <v>1.8955666666666669E-2</v>
      </c>
      <c r="S59" s="13">
        <f>Q59/R59</f>
        <v>8.6777008263384478E-4</v>
      </c>
      <c r="T59" s="2">
        <f>$B$59/100</f>
        <v>0.01</v>
      </c>
      <c r="U59" s="14">
        <f>S59*T59</f>
        <v>8.6777008263384483E-6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1.2008677700826339E-2</v>
      </c>
      <c r="AR59" s="9">
        <f>$B$58/12</f>
        <v>9.9766666666666666</v>
      </c>
      <c r="AS59" s="1">
        <f>$B$60</f>
        <v>0.19</v>
      </c>
      <c r="AT59" s="1">
        <f>$E$5/12</f>
        <v>1838440.1666666667</v>
      </c>
      <c r="AU59" s="1">
        <f>AT59*10000*AS59*0.67*AR59*AQ59</f>
        <v>280387439.58851427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-23.0038928190774</v>
      </c>
      <c r="E60" s="10">
        <f>D59</f>
        <v>-25.640160251152999</v>
      </c>
      <c r="F60" s="7" t="s">
        <v>83</v>
      </c>
      <c r="G60" s="1">
        <v>3</v>
      </c>
      <c r="H60" s="9">
        <f>E61</f>
        <v>-23.0038928190774</v>
      </c>
      <c r="I60" s="9">
        <f>H60+273.15</f>
        <v>250.14610718092257</v>
      </c>
      <c r="J60" s="9">
        <f>EXP(($C$15*(I60-$C$13))/($C$16*I60*$C$13))</f>
        <v>6.5697141907829638E-4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0.29915941552981995</v>
      </c>
      <c r="P60" s="9">
        <f>O60*J60</f>
        <v>1.9653918575125956E-4</v>
      </c>
      <c r="Q60" s="12">
        <f>P60*$B$60</f>
        <v>3.7342445292739316E-5</v>
      </c>
      <c r="R60" s="9">
        <f>L60*$B$60</f>
        <v>1.8955666666666669E-2</v>
      </c>
      <c r="S60" s="13">
        <f>Q60/R60</f>
        <v>1.9699884973397213E-3</v>
      </c>
      <c r="T60" s="2">
        <f>$B$59/100</f>
        <v>0.01</v>
      </c>
      <c r="U60" s="14">
        <f>S60*T60</f>
        <v>1.9699884973397212E-5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1.2019699884973397E-2</v>
      </c>
      <c r="AR60" s="9">
        <f>$B$58/12</f>
        <v>9.9766666666666666</v>
      </c>
      <c r="AS60" s="1">
        <f>$B$60</f>
        <v>0.19</v>
      </c>
      <c r="AT60" s="1">
        <f>$E$5/12</f>
        <v>1838440.1666666667</v>
      </c>
      <c r="AU60" s="1">
        <f>AT60*10000*AS60*0.67*AR60*AQ60</f>
        <v>280644793.65102309</v>
      </c>
    </row>
    <row r="61" spans="1:48" x14ac:dyDescent="0.15">
      <c r="C61" s="7">
        <v>3</v>
      </c>
      <c r="D61" s="7">
        <f>D29</f>
        <v>-18.0547362198873</v>
      </c>
      <c r="E61" s="10">
        <f>D60</f>
        <v>-23.0038928190774</v>
      </c>
      <c r="F61" s="7" t="s">
        <v>83</v>
      </c>
      <c r="G61" s="1">
        <v>4</v>
      </c>
      <c r="H61" s="9">
        <f>E62</f>
        <v>-18.0547362198873</v>
      </c>
      <c r="I61" s="9">
        <f>H61+273.15</f>
        <v>255.09526378011267</v>
      </c>
      <c r="J61" s="9">
        <f>EXP(($C$15*(I61-$C$13))/($C$16*I61*$C$13))</f>
        <v>1.3980324030074774E-3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0.39872954301073538</v>
      </c>
      <c r="P61" s="9">
        <f>O61*J61</f>
        <v>5.5743682116537172E-4</v>
      </c>
      <c r="Q61" s="12">
        <f>P61*$B$60</f>
        <v>1.0591299602142063E-4</v>
      </c>
      <c r="R61" s="9">
        <f>L61*$B$60</f>
        <v>1.8955666666666669E-2</v>
      </c>
      <c r="S61" s="13">
        <f>Q61/R61</f>
        <v>5.5874054911330268E-3</v>
      </c>
      <c r="T61" s="2">
        <f>$B$59/100</f>
        <v>0.01</v>
      </c>
      <c r="U61" s="14">
        <f>S61*T61</f>
        <v>5.5874054911330271E-5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1.205587405491133E-2</v>
      </c>
      <c r="AR61" s="9">
        <f>$B$58/12</f>
        <v>9.9766666666666666</v>
      </c>
      <c r="AS61" s="1">
        <f>$B$60</f>
        <v>0.19</v>
      </c>
      <c r="AT61" s="1">
        <f>$E$5/12</f>
        <v>1838440.1666666667</v>
      </c>
      <c r="AU61" s="1">
        <f>AT61*10000*AS61*0.67*AR61*AQ61</f>
        <v>281489414.7775805</v>
      </c>
    </row>
    <row r="62" spans="1:48" x14ac:dyDescent="0.15">
      <c r="C62" s="7">
        <v>4</v>
      </c>
      <c r="D62" s="7">
        <f>D30</f>
        <v>-3.9204413693037998</v>
      </c>
      <c r="E62" s="10">
        <f>D61</f>
        <v>-18.0547362198873</v>
      </c>
      <c r="F62" s="7" t="s">
        <v>83</v>
      </c>
      <c r="G62" s="1">
        <v>5</v>
      </c>
      <c r="H62" s="9">
        <f>E63</f>
        <v>-3.9204413693037998</v>
      </c>
      <c r="I62" s="9">
        <f>H62+273.15</f>
        <v>269.2295586306962</v>
      </c>
      <c r="J62" s="9">
        <f>EXP(($C$15*(I62-$C$13))/($C$16*I62*$C$13))</f>
        <v>1.0369966869591194E-2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0.37826350088009147</v>
      </c>
      <c r="O62" s="9">
        <f>L62+O61-P61-N62</f>
        <v>0.11967527197614519</v>
      </c>
      <c r="P62" s="9">
        <f>O62*J62</f>
        <v>1.241028605501941E-3</v>
      </c>
      <c r="Q62" s="12">
        <f>P62*$B$60</f>
        <v>2.357954350453688E-4</v>
      </c>
      <c r="R62" s="9">
        <f>L62*$B$60</f>
        <v>1.8955666666666669E-2</v>
      </c>
      <c r="S62" s="13">
        <f>Q62/R62</f>
        <v>1.2439311114286077E-2</v>
      </c>
      <c r="T62" s="2">
        <f>$B$59/100</f>
        <v>0.01</v>
      </c>
      <c r="U62" s="14">
        <f>S62*T62</f>
        <v>1.2439311114286077E-4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1.2124393111142861E-2</v>
      </c>
      <c r="AR62" s="9">
        <f>$B$58/12</f>
        <v>9.9766666666666666</v>
      </c>
      <c r="AS62" s="1">
        <f>$B$60</f>
        <v>0.19</v>
      </c>
      <c r="AT62" s="1">
        <f>$E$5/12</f>
        <v>1838440.1666666667</v>
      </c>
      <c r="AU62" s="1">
        <f>AT62*10000*AS62*0.67*AR62*AQ62</f>
        <v>283089248.09965044</v>
      </c>
    </row>
    <row r="63" spans="1:48" x14ac:dyDescent="0.15">
      <c r="C63" s="7">
        <v>5</v>
      </c>
      <c r="D63" s="7">
        <f>D31</f>
        <v>5.3272536885214796</v>
      </c>
      <c r="E63" s="10">
        <f>D62</f>
        <v>-3.9204413693037998</v>
      </c>
      <c r="F63" s="7" t="s">
        <v>85</v>
      </c>
      <c r="G63" s="1">
        <v>6</v>
      </c>
      <c r="H63" s="9">
        <f>E64</f>
        <v>5.3272536885214796</v>
      </c>
      <c r="I63" s="9">
        <f>H63+273.15</f>
        <v>278.47725368852144</v>
      </c>
      <c r="J63" s="9">
        <f>EXP(($C$15*(I63-$C$13))/($C$16*I63*$C$13))</f>
        <v>3.4463357470399456E-2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0.21820091003730993</v>
      </c>
      <c r="P63" s="9">
        <f>O63*J63</f>
        <v>7.5199359629822844E-3</v>
      </c>
      <c r="Q63" s="12">
        <f>P63*$B$60</f>
        <v>1.428787832966634E-3</v>
      </c>
      <c r="R63" s="9">
        <f>L63*$B$60</f>
        <v>1.8955666666666669E-2</v>
      </c>
      <c r="S63" s="13">
        <f>Q63/R63</f>
        <v>7.5375235178572836E-2</v>
      </c>
      <c r="T63" s="2">
        <f>$B$59/100</f>
        <v>0.01</v>
      </c>
      <c r="U63" s="14">
        <f>S63*T63</f>
        <v>7.5375235178572837E-4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1.2753752351785729E-2</v>
      </c>
      <c r="AR63" s="9">
        <f>$B$58/12</f>
        <v>9.9766666666666666</v>
      </c>
      <c r="AS63" s="1">
        <f>$B$60</f>
        <v>0.19</v>
      </c>
      <c r="AT63" s="1">
        <f>$E$5/12</f>
        <v>1838440.1666666667</v>
      </c>
      <c r="AU63" s="1">
        <f>AT63*10000*AS63*0.67*AR63*AQ63</f>
        <v>297783990.55685562</v>
      </c>
    </row>
    <row r="64" spans="1:48" x14ac:dyDescent="0.15">
      <c r="C64" s="7">
        <v>6</v>
      </c>
      <c r="D64" s="7">
        <f>D32</f>
        <v>12.5271960521377</v>
      </c>
      <c r="E64" s="10">
        <f>D63</f>
        <v>5.3272536885214796</v>
      </c>
      <c r="F64" s="7" t="s">
        <v>83</v>
      </c>
      <c r="G64" s="1">
        <v>7</v>
      </c>
      <c r="H64" s="9">
        <f>E65</f>
        <v>12.5271960521377</v>
      </c>
      <c r="I64" s="9">
        <f>H64+273.15</f>
        <v>285.67719605213767</v>
      </c>
      <c r="J64" s="9">
        <f>EXP(($C$15*(I64-$C$13))/($C$16*I64*$C$13))</f>
        <v>8.3188306447774737E-2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0.31044764074099429</v>
      </c>
      <c r="P64" s="9">
        <f>O64*J64</f>
        <v>2.5825613473950512E-2</v>
      </c>
      <c r="Q64" s="12">
        <f>P64*$B$60</f>
        <v>4.9068665600505972E-3</v>
      </c>
      <c r="R64" s="9">
        <f>L64*$B$60</f>
        <v>1.8955666666666669E-2</v>
      </c>
      <c r="S64" s="13">
        <f>Q64/R64</f>
        <v>0.25886014173689115</v>
      </c>
      <c r="T64" s="2">
        <f>$B$59/100</f>
        <v>0.01</v>
      </c>
      <c r="U64" s="14">
        <f>S64*T64</f>
        <v>2.5886014173689114E-3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1.4588601417368912E-2</v>
      </c>
      <c r="AR64" s="9">
        <f>$B$58/12</f>
        <v>9.9766666666666666</v>
      </c>
      <c r="AS64" s="1">
        <f>$B$60</f>
        <v>0.19</v>
      </c>
      <c r="AT64" s="1">
        <f>$E$5/12</f>
        <v>1838440.1666666667</v>
      </c>
      <c r="AU64" s="1">
        <f>AT64*10000*AS64*0.67*AR64*AQ64</f>
        <v>340625396.10934579</v>
      </c>
    </row>
    <row r="65" spans="1:48" x14ac:dyDescent="0.15">
      <c r="C65" s="7">
        <v>7</v>
      </c>
      <c r="D65" s="7">
        <f>D33</f>
        <v>15.608299139609301</v>
      </c>
      <c r="E65" s="10">
        <f>D64</f>
        <v>12.5271960521377</v>
      </c>
      <c r="F65" s="7" t="s">
        <v>83</v>
      </c>
      <c r="G65" s="1">
        <v>8</v>
      </c>
      <c r="H65" s="9">
        <f>E66</f>
        <v>15.608299139609301</v>
      </c>
      <c r="I65" s="9">
        <f>H65+273.15</f>
        <v>288.75829913960928</v>
      </c>
      <c r="J65" s="9">
        <f>EXP(($C$15*(I65-$C$13))/($C$16*I65*$C$13))</f>
        <v>0.11967509528993289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0.38438869393371045</v>
      </c>
      <c r="P65" s="9">
        <f>O65*J65</f>
        <v>4.6001753574889649E-2</v>
      </c>
      <c r="Q65" s="12">
        <f>P65*$B$60</f>
        <v>8.7403331792290338E-3</v>
      </c>
      <c r="R65" s="9">
        <f>L65*$B$60</f>
        <v>1.8955666666666669E-2</v>
      </c>
      <c r="S65" s="13">
        <f>Q65/R65</f>
        <v>0.46109342039648826</v>
      </c>
      <c r="T65" s="2">
        <f>$B$59/100</f>
        <v>0.01</v>
      </c>
      <c r="U65" s="14">
        <f>S65*T65</f>
        <v>4.6109342039648829E-3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2.4710934203964884E-2</v>
      </c>
      <c r="AR65" s="9">
        <f>$B$58/12</f>
        <v>9.9766666666666666</v>
      </c>
      <c r="AS65" s="1">
        <f>$B$60</f>
        <v>0.19</v>
      </c>
      <c r="AT65" s="1">
        <f>$E$5/12</f>
        <v>1838440.1666666667</v>
      </c>
      <c r="AU65" s="1">
        <f>AT65*10000*AS65*0.67*AR65*AQ65</f>
        <v>576969067.19489884</v>
      </c>
    </row>
    <row r="66" spans="1:48" x14ac:dyDescent="0.15">
      <c r="C66" s="7">
        <v>8</v>
      </c>
      <c r="D66" s="7">
        <f>D34</f>
        <v>12.8587773143748</v>
      </c>
      <c r="E66" s="10">
        <f>D65</f>
        <v>15.608299139609301</v>
      </c>
      <c r="F66" s="7" t="s">
        <v>83</v>
      </c>
      <c r="G66" s="1">
        <v>9</v>
      </c>
      <c r="H66" s="9">
        <f>E67</f>
        <v>12.8587773143748</v>
      </c>
      <c r="I66" s="9">
        <f>H66+273.15</f>
        <v>286.00877731437475</v>
      </c>
      <c r="J66" s="9">
        <f>EXP(($C$15*(I66-$C$13))/($C$16*I66*$C$13))</f>
        <v>8.6541214916312906E-2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0.43815360702548745</v>
      </c>
      <c r="P66" s="9">
        <f>O66*J66</f>
        <v>3.7918345471950415E-2</v>
      </c>
      <c r="Q66" s="12">
        <f>P66*$B$60</f>
        <v>7.2044856396705787E-3</v>
      </c>
      <c r="R66" s="9">
        <f>L66*$B$60</f>
        <v>1.8955666666666669E-2</v>
      </c>
      <c r="S66" s="13">
        <f>Q66/R66</f>
        <v>0.38007028538540338</v>
      </c>
      <c r="T66" s="2">
        <f>$B$59/100</f>
        <v>0.01</v>
      </c>
      <c r="U66" s="14">
        <f>S66*T66</f>
        <v>3.8007028538540339E-3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1.5800702853854036E-2</v>
      </c>
      <c r="AR66" s="9">
        <f>$B$58/12</f>
        <v>9.9766666666666666</v>
      </c>
      <c r="AS66" s="1">
        <f>$B$60</f>
        <v>0.19</v>
      </c>
      <c r="AT66" s="1">
        <f>$E$5/12</f>
        <v>1838440.1666666667</v>
      </c>
      <c r="AU66" s="1">
        <f>AT66*10000*AS66*0.67*AR66*AQ66</f>
        <v>368926431.97395539</v>
      </c>
    </row>
    <row r="67" spans="1:48" x14ac:dyDescent="0.15">
      <c r="C67" s="7">
        <v>9</v>
      </c>
      <c r="D67" s="7">
        <f>D35</f>
        <v>4.9920299622505304</v>
      </c>
      <c r="E67" s="10">
        <f>D66</f>
        <v>12.8587773143748</v>
      </c>
      <c r="F67" s="7" t="s">
        <v>83</v>
      </c>
      <c r="G67" s="1">
        <v>10</v>
      </c>
      <c r="H67" s="9">
        <f>E68</f>
        <v>4.9920299622505304</v>
      </c>
      <c r="I67" s="9">
        <f>H67+273.15</f>
        <v>278.14202996225049</v>
      </c>
      <c r="J67" s="9">
        <f>EXP(($C$15*(I67-$C$13))/($C$16*I67*$C$13))</f>
        <v>3.3041247086442252E-2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0.50000192822020373</v>
      </c>
      <c r="P67" s="9">
        <f>O67*J67</f>
        <v>1.6520687254021314E-2</v>
      </c>
      <c r="Q67" s="12">
        <f>P67*$B$60</f>
        <v>3.1389305782640498E-3</v>
      </c>
      <c r="R67" s="9">
        <f>L67*$B$60</f>
        <v>1.8955666666666669E-2</v>
      </c>
      <c r="S67" s="13">
        <f>Q67/R67</f>
        <v>0.16559325680609402</v>
      </c>
      <c r="T67" s="2">
        <f>$B$59/100</f>
        <v>0.01</v>
      </c>
      <c r="U67" s="14">
        <f>S67*T67</f>
        <v>1.6559325680609402E-3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1.3655932568060941E-2</v>
      </c>
      <c r="AR67" s="9">
        <f>$B$58/12</f>
        <v>9.9766666666666666</v>
      </c>
      <c r="AS67" s="1">
        <f>$B$60</f>
        <v>0.19</v>
      </c>
      <c r="AT67" s="1">
        <f>$E$5/12</f>
        <v>1838440.1666666667</v>
      </c>
      <c r="AU67" s="1">
        <f>AT67*10000*AS67*0.67*AR67*AQ67</f>
        <v>318848757.81856769</v>
      </c>
    </row>
    <row r="68" spans="1:48" x14ac:dyDescent="0.15">
      <c r="C68" s="7">
        <v>10</v>
      </c>
      <c r="D68" s="7">
        <f>D36</f>
        <v>-4.4748601346045804</v>
      </c>
      <c r="E68" s="10">
        <f>D67</f>
        <v>4.9920299622505304</v>
      </c>
      <c r="F68" s="7" t="s">
        <v>83</v>
      </c>
      <c r="G68" s="1">
        <v>11</v>
      </c>
      <c r="H68" s="9">
        <f>E69</f>
        <v>-4.4748601346045804</v>
      </c>
      <c r="I68" s="9">
        <f>H68+273.15</f>
        <v>268.67513986539541</v>
      </c>
      <c r="J68" s="9">
        <f>EXP(($C$15*(I68-$C$13))/($C$16*I68*$C$13))</f>
        <v>9.6242460258287223E-3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0.45930717891787326</v>
      </c>
      <c r="O68" s="9">
        <f>L68+O67-P67-N68</f>
        <v>0.1239407287149758</v>
      </c>
      <c r="P68" s="9">
        <f>O68*J68</f>
        <v>1.1928360657734217E-3</v>
      </c>
      <c r="Q68" s="12">
        <f>P68*$B$60</f>
        <v>2.2663885249695013E-4</v>
      </c>
      <c r="R68" s="9">
        <f>L68*$B$60</f>
        <v>1.8955666666666669E-2</v>
      </c>
      <c r="S68" s="13">
        <f>Q68/R68</f>
        <v>1.195625859445461E-2</v>
      </c>
      <c r="T68" s="2">
        <f>$B$59/100</f>
        <v>0.01</v>
      </c>
      <c r="U68" s="14">
        <f>S68*T68</f>
        <v>1.195625859445461E-4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1.2119562585944547E-2</v>
      </c>
      <c r="AR68" s="9">
        <f>$B$58/12</f>
        <v>9.9766666666666666</v>
      </c>
      <c r="AS68" s="1">
        <f>$B$60</f>
        <v>0.19</v>
      </c>
      <c r="AT68" s="1">
        <f>$E$5/12</f>
        <v>1838440.1666666667</v>
      </c>
      <c r="AU68" s="1">
        <f>AT68*10000*AS68*0.67*AR68*AQ68</f>
        <v>282976461.44436949</v>
      </c>
    </row>
    <row r="69" spans="1:48" x14ac:dyDescent="0.15">
      <c r="C69" s="7">
        <v>11</v>
      </c>
      <c r="D69" s="7">
        <f>D37</f>
        <v>-11.800975372513699</v>
      </c>
      <c r="E69" s="10">
        <f>D68</f>
        <v>-4.4748601346045804</v>
      </c>
      <c r="F69" s="7" t="s">
        <v>85</v>
      </c>
      <c r="G69" s="1">
        <v>12</v>
      </c>
      <c r="H69" s="9">
        <f>E70</f>
        <v>-11.800975372513699</v>
      </c>
      <c r="I69" s="9">
        <f>H69+273.15</f>
        <v>261.3490246274863</v>
      </c>
      <c r="J69" s="9">
        <f>EXP(($C$15*(I69-$C$13))/($C$16*I69*$C$13))</f>
        <v>3.484792517150186E-3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0.22251455931586905</v>
      </c>
      <c r="P69" s="9">
        <f>O69*J69</f>
        <v>7.754170712609117E-4</v>
      </c>
      <c r="Q69" s="12">
        <f>P69*$B$60</f>
        <v>1.4732924353957322E-4</v>
      </c>
      <c r="R69" s="9">
        <f>L69*$B$60</f>
        <v>1.8955666666666669E-2</v>
      </c>
      <c r="S69" s="13">
        <f>Q69/R69</f>
        <v>7.7723060934939345E-3</v>
      </c>
      <c r="T69" s="2">
        <f>$B$59/100</f>
        <v>0.01</v>
      </c>
      <c r="U69" s="14">
        <f>S69*T69</f>
        <v>7.7723060934939346E-5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1.207772306093494E-2</v>
      </c>
      <c r="AR69" s="9">
        <f>$B$58/12</f>
        <v>9.9766666666666666</v>
      </c>
      <c r="AS69" s="1">
        <f>$B$60</f>
        <v>0.19</v>
      </c>
      <c r="AT69" s="1">
        <f>$E$5/12</f>
        <v>1838440.1666666667</v>
      </c>
      <c r="AU69" s="1">
        <f>AT69*10000*AS69*0.67*AR69*AQ69</f>
        <v>281999561.44061339</v>
      </c>
      <c r="AV69" s="1">
        <f>SUM(AU58:AU69)</f>
        <v>3874051790.2229786</v>
      </c>
    </row>
    <row r="70" spans="1:48" x14ac:dyDescent="0.15">
      <c r="C70" s="7">
        <v>12</v>
      </c>
      <c r="D70" s="7">
        <f>D38</f>
        <v>-18.111436507608101</v>
      </c>
      <c r="E70" s="10">
        <f>D69</f>
        <v>-11.800975372513699</v>
      </c>
      <c r="F70" s="7" t="s">
        <v>83</v>
      </c>
    </row>
    <row r="71" spans="1:48" x14ac:dyDescent="0.15">
      <c r="S71" s="35" t="s">
        <v>25</v>
      </c>
      <c r="T71" s="35"/>
      <c r="U71" s="35"/>
      <c r="V71" s="35" t="s">
        <v>54</v>
      </c>
      <c r="W71" s="35"/>
      <c r="X71" s="35"/>
      <c r="Y71" s="35" t="s">
        <v>55</v>
      </c>
      <c r="Z71" s="35"/>
      <c r="AA71" s="35"/>
      <c r="AB71" s="35" t="s">
        <v>56</v>
      </c>
      <c r="AC71" s="35"/>
      <c r="AD71" s="35"/>
      <c r="AE71" s="35" t="s">
        <v>57</v>
      </c>
      <c r="AF71" s="35"/>
      <c r="AG71" s="35"/>
      <c r="AH71" s="35" t="s">
        <v>58</v>
      </c>
      <c r="AI71" s="35"/>
      <c r="AJ71" s="35"/>
      <c r="AK71" s="38" t="s">
        <v>59</v>
      </c>
      <c r="AL71" s="37"/>
      <c r="AM71" s="36"/>
      <c r="AN71" s="35" t="s">
        <v>60</v>
      </c>
      <c r="AO71" s="35"/>
      <c r="AP71" s="35"/>
    </row>
    <row r="72" spans="1:48" x14ac:dyDescent="0.15">
      <c r="A72" s="34" t="s">
        <v>32</v>
      </c>
      <c r="B72" s="34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-24.2415874102985</v>
      </c>
      <c r="E73" s="7"/>
      <c r="F73" s="7"/>
      <c r="G73" s="1">
        <v>1</v>
      </c>
      <c r="H73" s="9">
        <f>E74</f>
        <v>-24.2415874102985</v>
      </c>
      <c r="I73" s="9">
        <f>H73+273.15</f>
        <v>248.90841258970147</v>
      </c>
      <c r="J73" s="9">
        <f>EXP(($C$15*(I73-$C$13))/($C$16*I73*$C$13))</f>
        <v>5.4136259541612242E-4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5.9279204198065411E-5</v>
      </c>
      <c r="Q73" s="12">
        <f>P73*$B$75</f>
        <v>1.0670256755651773E-5</v>
      </c>
      <c r="R73" s="9">
        <f>L73*$B$75</f>
        <v>1.9710000000000002E-2</v>
      </c>
      <c r="S73" s="13">
        <f>Q73/R73</f>
        <v>5.4136259541612242E-4</v>
      </c>
      <c r="T73" s="2">
        <f>$B$74/100</f>
        <v>0.01</v>
      </c>
      <c r="U73" s="14">
        <f>S73*T73</f>
        <v>5.4136259541612243E-6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1.2605413625954161E-2</v>
      </c>
      <c r="AR73" s="9">
        <f>$B$73/12</f>
        <v>10.950000000000001</v>
      </c>
      <c r="AS73" s="1">
        <f>$B$75</f>
        <v>0.18</v>
      </c>
      <c r="AT73" s="1">
        <f>$E$4/12</f>
        <v>176558.08333333334</v>
      </c>
      <c r="AU73" s="1">
        <f>AT73*10000*AS73*0.67*AR73*AQ73</f>
        <v>29390443.086090736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-25.640160251152999</v>
      </c>
      <c r="E74" s="10">
        <f>D73</f>
        <v>-24.2415874102985</v>
      </c>
      <c r="F74" s="7" t="s">
        <v>83</v>
      </c>
      <c r="G74" s="1">
        <v>2</v>
      </c>
      <c r="H74" s="9">
        <f>E75</f>
        <v>-25.640160251152999</v>
      </c>
      <c r="I74" s="9">
        <f>H74+273.15</f>
        <v>247.50983974884699</v>
      </c>
      <c r="J74" s="9">
        <f>EXP(($C$15*(I74-$C$13))/($C$16*I74*$C$13))</f>
        <v>4.3400251768161704E-4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0.21894072079580196</v>
      </c>
      <c r="P74" s="9">
        <f>O74*J74</f>
        <v>9.5020824048406018E-5</v>
      </c>
      <c r="Q74" s="12">
        <f>P74*$B$75</f>
        <v>1.7103748328713082E-5</v>
      </c>
      <c r="R74" s="9">
        <f>L74*$B$75</f>
        <v>1.9710000000000002E-2</v>
      </c>
      <c r="S74" s="13">
        <f>Q74/R74</f>
        <v>8.6777008263384478E-4</v>
      </c>
      <c r="T74" s="2">
        <f>$B$74/100</f>
        <v>0.01</v>
      </c>
      <c r="U74" s="14">
        <f>S74*T74</f>
        <v>8.6777008263384483E-6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1.2608677700826338E-2</v>
      </c>
      <c r="AR74" s="9">
        <f>$B$73/12</f>
        <v>10.950000000000001</v>
      </c>
      <c r="AS74" s="1">
        <f>$B$75</f>
        <v>0.18</v>
      </c>
      <c r="AT74" s="1">
        <f>$E$4/12</f>
        <v>176558.08333333334</v>
      </c>
      <c r="AU74" s="1">
        <f>AT74*10000*AS74*0.67*AR74*AQ74</f>
        <v>29398053.515197318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-23.0038928190774</v>
      </c>
      <c r="E75" s="10">
        <f>D74</f>
        <v>-25.640160251152999</v>
      </c>
      <c r="F75" s="7" t="s">
        <v>83</v>
      </c>
      <c r="G75" s="1">
        <v>3</v>
      </c>
      <c r="H75" s="9">
        <f>E76</f>
        <v>-23.0038928190774</v>
      </c>
      <c r="I75" s="9">
        <f>H75+273.15</f>
        <v>250.14610718092257</v>
      </c>
      <c r="J75" s="9">
        <f>EXP(($C$15*(I75-$C$13))/($C$16*I75*$C$13))</f>
        <v>6.5697141907829638E-4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0.32834569997175361</v>
      </c>
      <c r="P75" s="9">
        <f>O75*J75</f>
        <v>2.1571374045869951E-4</v>
      </c>
      <c r="Q75" s="12">
        <f>P75*$B$75</f>
        <v>3.8828473282565911E-5</v>
      </c>
      <c r="R75" s="9">
        <f>L75*$B$75</f>
        <v>1.9710000000000002E-2</v>
      </c>
      <c r="S75" s="13">
        <f>Q75/R75</f>
        <v>1.9699884973397213E-3</v>
      </c>
      <c r="T75" s="2">
        <f>$B$74/100</f>
        <v>0.01</v>
      </c>
      <c r="U75" s="14">
        <f>S75*T75</f>
        <v>1.9699884973397212E-5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1.2619699884973396E-2</v>
      </c>
      <c r="AR75" s="9">
        <f>$B$73/12</f>
        <v>10.950000000000001</v>
      </c>
      <c r="AS75" s="1">
        <f>$B$75</f>
        <v>0.18</v>
      </c>
      <c r="AT75" s="1">
        <f>$E$4/12</f>
        <v>176558.08333333334</v>
      </c>
      <c r="AU75" s="1">
        <f>AT75*10000*AS75*0.67*AR75*AQ75</f>
        <v>29423752.54304925</v>
      </c>
    </row>
    <row r="76" spans="1:48" x14ac:dyDescent="0.15">
      <c r="C76" s="7">
        <v>3</v>
      </c>
      <c r="D76" s="7">
        <f>D61</f>
        <v>-18.0547362198873</v>
      </c>
      <c r="E76" s="10">
        <f>D75</f>
        <v>-23.0038928190774</v>
      </c>
      <c r="F76" s="7" t="s">
        <v>83</v>
      </c>
      <c r="G76" s="1">
        <v>4</v>
      </c>
      <c r="H76" s="9">
        <f>E77</f>
        <v>-18.0547362198873</v>
      </c>
      <c r="I76" s="9">
        <f>H76+273.15</f>
        <v>255.09526378011267</v>
      </c>
      <c r="J76" s="9">
        <f>EXP(($C$15*(I76-$C$13))/($C$16*I76*$C$13))</f>
        <v>1.3980324030074774E-3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0.4376299862312949</v>
      </c>
      <c r="P76" s="9">
        <f>O76*J76</f>
        <v>6.1182090127906647E-4</v>
      </c>
      <c r="Q76" s="12">
        <f>P76*$B$75</f>
        <v>1.1012776223023196E-4</v>
      </c>
      <c r="R76" s="9">
        <f>L76*$B$75</f>
        <v>1.9710000000000002E-2</v>
      </c>
      <c r="S76" s="13">
        <f>Q76/R76</f>
        <v>5.5874054911330268E-3</v>
      </c>
      <c r="T76" s="2">
        <f>$B$74/100</f>
        <v>0.01</v>
      </c>
      <c r="U76" s="14">
        <f>S76*T76</f>
        <v>5.5874054911330271E-5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1.265587405491133E-2</v>
      </c>
      <c r="AR76" s="9">
        <f>$B$73/12</f>
        <v>10.950000000000001</v>
      </c>
      <c r="AS76" s="1">
        <f>$B$75</f>
        <v>0.18</v>
      </c>
      <c r="AT76" s="1">
        <f>$E$4/12</f>
        <v>176558.08333333334</v>
      </c>
      <c r="AU76" s="1">
        <f>AT76*10000*AS76*0.67*AR76*AQ76</f>
        <v>29508095.263906766</v>
      </c>
    </row>
    <row r="77" spans="1:48" x14ac:dyDescent="0.15">
      <c r="C77" s="7">
        <v>4</v>
      </c>
      <c r="D77" s="7">
        <f>D62</f>
        <v>-3.9204413693037998</v>
      </c>
      <c r="E77" s="10">
        <f>D76</f>
        <v>-18.0547362198873</v>
      </c>
      <c r="F77" s="7" t="s">
        <v>83</v>
      </c>
      <c r="G77" s="1">
        <v>5</v>
      </c>
      <c r="H77" s="9">
        <f>E78</f>
        <v>-3.9204413693037998</v>
      </c>
      <c r="I77" s="9">
        <f>H77+273.15</f>
        <v>269.2295586306962</v>
      </c>
      <c r="J77" s="9">
        <f>EXP(($C$15*(I77-$C$13))/($C$16*I77*$C$13))</f>
        <v>1.0369966869591194E-2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0.41516725706351498</v>
      </c>
      <c r="O77" s="9">
        <f>L77+O76-P76-N77</f>
        <v>0.13135090826650087</v>
      </c>
      <c r="P77" s="9">
        <f>O77*J77</f>
        <v>1.3621045670143259E-3</v>
      </c>
      <c r="Q77" s="12">
        <f>P77*$B$75</f>
        <v>2.4517882206257868E-4</v>
      </c>
      <c r="R77" s="9">
        <f>L77*$B$75</f>
        <v>1.9710000000000002E-2</v>
      </c>
      <c r="S77" s="13">
        <f>Q77/R77</f>
        <v>1.243931111428608E-2</v>
      </c>
      <c r="T77" s="2">
        <f>$B$74/100</f>
        <v>0.01</v>
      </c>
      <c r="U77" s="14">
        <f>S77*T77</f>
        <v>1.243931111428608E-4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1.2724393111142861E-2</v>
      </c>
      <c r="AR77" s="9">
        <f>$B$73/12</f>
        <v>10.950000000000001</v>
      </c>
      <c r="AS77" s="1">
        <f>$B$75</f>
        <v>0.18</v>
      </c>
      <c r="AT77" s="1">
        <f>$E$4/12</f>
        <v>176558.08333333334</v>
      </c>
      <c r="AU77" s="1">
        <f>AT77*10000*AS77*0.67*AR77*AQ77</f>
        <v>29667852.45095687</v>
      </c>
    </row>
    <row r="78" spans="1:48" x14ac:dyDescent="0.15">
      <c r="C78" s="7">
        <v>5</v>
      </c>
      <c r="D78" s="7">
        <f>D63</f>
        <v>5.3272536885214796</v>
      </c>
      <c r="E78" s="10">
        <f>D77</f>
        <v>-3.9204413693037998</v>
      </c>
      <c r="F78" s="7" t="s">
        <v>85</v>
      </c>
      <c r="G78" s="1">
        <v>6</v>
      </c>
      <c r="H78" s="9">
        <f>E79</f>
        <v>5.3272536885214796</v>
      </c>
      <c r="I78" s="9">
        <f>H78+273.15</f>
        <v>278.47725368852144</v>
      </c>
      <c r="J78" s="9">
        <f>EXP(($C$15*(I78-$C$13))/($C$16*I78*$C$13))</f>
        <v>3.4463357470399456E-2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0.23948880369948655</v>
      </c>
      <c r="P78" s="9">
        <f>O78*J78</f>
        <v>8.2535882520537278E-3</v>
      </c>
      <c r="Q78" s="12">
        <f>P78*$B$75</f>
        <v>1.4856458853696709E-3</v>
      </c>
      <c r="R78" s="9">
        <f>L78*$B$75</f>
        <v>1.9710000000000002E-2</v>
      </c>
      <c r="S78" s="13">
        <f>Q78/R78</f>
        <v>7.537523517857285E-2</v>
      </c>
      <c r="T78" s="2">
        <f>$B$74/100</f>
        <v>0.01</v>
      </c>
      <c r="U78" s="14">
        <f>S78*T78</f>
        <v>7.5375235178572848E-4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1.3353752351785729E-2</v>
      </c>
      <c r="AR78" s="9">
        <f>$B$73/12</f>
        <v>10.950000000000001</v>
      </c>
      <c r="AS78" s="1">
        <f>$B$75</f>
        <v>0.18</v>
      </c>
      <c r="AT78" s="1">
        <f>$E$4/12</f>
        <v>176558.08333333334</v>
      </c>
      <c r="AU78" s="1">
        <f>AT78*10000*AS78*0.67*AR78*AQ78</f>
        <v>31135249.514765583</v>
      </c>
    </row>
    <row r="79" spans="1:48" x14ac:dyDescent="0.15">
      <c r="C79" s="7">
        <v>6</v>
      </c>
      <c r="D79" s="7">
        <f>D64</f>
        <v>12.5271960521377</v>
      </c>
      <c r="E79" s="10">
        <f>D78</f>
        <v>5.3272536885214796</v>
      </c>
      <c r="F79" s="7" t="s">
        <v>83</v>
      </c>
      <c r="G79" s="1">
        <v>7</v>
      </c>
      <c r="H79" s="9">
        <f>E80</f>
        <v>12.5271960521377</v>
      </c>
      <c r="I79" s="9">
        <f>H79+273.15</f>
        <v>285.67719605213767</v>
      </c>
      <c r="J79" s="9">
        <f>EXP(($C$15*(I79-$C$13))/($C$16*I79*$C$13))</f>
        <v>8.3188306447774737E-2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0.34073521544743285</v>
      </c>
      <c r="P79" s="9">
        <f>O79*J79</f>
        <v>2.8345185520189591E-2</v>
      </c>
      <c r="Q79" s="12">
        <f>P79*$B$75</f>
        <v>5.1021333936341262E-3</v>
      </c>
      <c r="R79" s="9">
        <f>L79*$B$75</f>
        <v>1.9710000000000002E-2</v>
      </c>
      <c r="S79" s="13">
        <f>Q79/R79</f>
        <v>0.2588601417368912</v>
      </c>
      <c r="T79" s="2">
        <f>$B$74/100</f>
        <v>0.01</v>
      </c>
      <c r="U79" s="14">
        <f>S79*T79</f>
        <v>2.5886014173689123E-3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1.5188601417368913E-2</v>
      </c>
      <c r="AR79" s="9">
        <f>$B$73/12</f>
        <v>10.950000000000001</v>
      </c>
      <c r="AS79" s="1">
        <f>$B$75</f>
        <v>0.18</v>
      </c>
      <c r="AT79" s="1">
        <f>$E$4/12</f>
        <v>176558.08333333334</v>
      </c>
      <c r="AU79" s="1">
        <f>AT79*10000*AS79*0.67*AR79*AQ79</f>
        <v>35413334.203914955</v>
      </c>
    </row>
    <row r="80" spans="1:48" x14ac:dyDescent="0.15">
      <c r="C80" s="7">
        <v>7</v>
      </c>
      <c r="D80" s="7">
        <f>D65</f>
        <v>15.608299139609301</v>
      </c>
      <c r="E80" s="10">
        <f>D79</f>
        <v>12.5271960521377</v>
      </c>
      <c r="F80" s="7" t="s">
        <v>83</v>
      </c>
      <c r="G80" s="1">
        <v>8</v>
      </c>
      <c r="H80" s="9">
        <f>E81</f>
        <v>15.608299139609301</v>
      </c>
      <c r="I80" s="9">
        <f>H80+273.15</f>
        <v>288.75829913960928</v>
      </c>
      <c r="J80" s="9">
        <f>EXP(($C$15*(I80-$C$13))/($C$16*I80*$C$13))</f>
        <v>0.11967509528993289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0.42189002992724323</v>
      </c>
      <c r="P80" s="9">
        <f>O80*J80</f>
        <v>5.0489729533415476E-2</v>
      </c>
      <c r="Q80" s="12">
        <f>P80*$B$75</f>
        <v>9.0881513160147847E-3</v>
      </c>
      <c r="R80" s="9">
        <f>L80*$B$75</f>
        <v>1.9710000000000002E-2</v>
      </c>
      <c r="S80" s="13">
        <f>Q80/R80</f>
        <v>0.46109342039648826</v>
      </c>
      <c r="T80" s="2">
        <f>$B$74/100</f>
        <v>0.01</v>
      </c>
      <c r="U80" s="14">
        <f>S80*T80</f>
        <v>4.6109342039648829E-3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2.6210934203964885E-2</v>
      </c>
      <c r="AR80" s="9">
        <f>$B$73/12</f>
        <v>10.950000000000001</v>
      </c>
      <c r="AS80" s="1">
        <f>$B$75</f>
        <v>0.18</v>
      </c>
      <c r="AT80" s="1">
        <f>$E$4/12</f>
        <v>176558.08333333334</v>
      </c>
      <c r="AU80" s="1">
        <f>AT80*10000*AS80*0.67*AR80*AQ80</f>
        <v>61112708.619792514</v>
      </c>
    </row>
    <row r="81" spans="1:48" x14ac:dyDescent="0.15">
      <c r="C81" s="7">
        <v>8</v>
      </c>
      <c r="D81" s="7">
        <f>D66</f>
        <v>12.8587773143748</v>
      </c>
      <c r="E81" s="10">
        <f>D80</f>
        <v>15.608299139609301</v>
      </c>
      <c r="F81" s="7" t="s">
        <v>83</v>
      </c>
      <c r="G81" s="1">
        <v>9</v>
      </c>
      <c r="H81" s="9">
        <f>E82</f>
        <v>12.8587773143748</v>
      </c>
      <c r="I81" s="9">
        <f>H81+273.15</f>
        <v>286.00877731437475</v>
      </c>
      <c r="J81" s="9">
        <f>EXP(($C$15*(I81-$C$13))/($C$16*I81*$C$13))</f>
        <v>8.6541214916312906E-2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0.48090030039382781</v>
      </c>
      <c r="P81" s="9">
        <f>O81*J81</f>
        <v>4.1617696249701686E-2</v>
      </c>
      <c r="Q81" s="12">
        <f>P81*$B$75</f>
        <v>7.4911853249463034E-3</v>
      </c>
      <c r="R81" s="9">
        <f>L81*$B$75</f>
        <v>1.9710000000000002E-2</v>
      </c>
      <c r="S81" s="13">
        <f>Q81/R81</f>
        <v>0.38007028538540349</v>
      </c>
      <c r="T81" s="2">
        <f>$B$74/100</f>
        <v>0.01</v>
      </c>
      <c r="U81" s="14">
        <f>S81*T81</f>
        <v>3.8007028538540352E-3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1.6400702853854036E-2</v>
      </c>
      <c r="AR81" s="9">
        <f>$B$73/12</f>
        <v>10.950000000000001</v>
      </c>
      <c r="AS81" s="1">
        <f>$B$75</f>
        <v>0.18</v>
      </c>
      <c r="AT81" s="1">
        <f>$E$4/12</f>
        <v>176558.08333333334</v>
      </c>
      <c r="AU81" s="1">
        <f>AT81*10000*AS81*0.67*AR81*AQ81</f>
        <v>38239437.284756005</v>
      </c>
    </row>
    <row r="82" spans="1:48" x14ac:dyDescent="0.15">
      <c r="C82" s="7">
        <v>9</v>
      </c>
      <c r="D82" s="7">
        <f>D67</f>
        <v>4.9920299622505304</v>
      </c>
      <c r="E82" s="10">
        <f>D81</f>
        <v>12.8587773143748</v>
      </c>
      <c r="F82" s="7" t="s">
        <v>83</v>
      </c>
      <c r="G82" s="1">
        <v>10</v>
      </c>
      <c r="H82" s="9">
        <f>E83</f>
        <v>4.9920299622505304</v>
      </c>
      <c r="I82" s="9">
        <f>H82+273.15</f>
        <v>278.14202996225049</v>
      </c>
      <c r="J82" s="9">
        <f>EXP(($C$15*(I82-$C$13))/($C$16*I82*$C$13))</f>
        <v>3.3041247086442252E-2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0.54878260414412616</v>
      </c>
      <c r="P82" s="9">
        <f>O82*J82</f>
        <v>1.8132461620267302E-2</v>
      </c>
      <c r="Q82" s="12">
        <f>P82*$B$75</f>
        <v>3.2638430916481142E-3</v>
      </c>
      <c r="R82" s="9">
        <f>L82*$B$75</f>
        <v>1.9710000000000002E-2</v>
      </c>
      <c r="S82" s="13">
        <f>Q82/R82</f>
        <v>0.16559325680609405</v>
      </c>
      <c r="T82" s="2">
        <f>$B$74/100</f>
        <v>0.01</v>
      </c>
      <c r="U82" s="14">
        <f>S82*T82</f>
        <v>1.6559325680609405E-3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1.4255932568060941E-2</v>
      </c>
      <c r="AR82" s="9">
        <f>$B$73/12</f>
        <v>10.950000000000001</v>
      </c>
      <c r="AS82" s="1">
        <f>$B$75</f>
        <v>0.18</v>
      </c>
      <c r="AT82" s="1">
        <f>$E$4/12</f>
        <v>176558.08333333334</v>
      </c>
      <c r="AU82" s="1">
        <f>AT82*10000*AS82*0.67*AR82*AQ82</f>
        <v>33238748.621311288</v>
      </c>
    </row>
    <row r="83" spans="1:48" x14ac:dyDescent="0.15">
      <c r="C83" s="7">
        <v>10</v>
      </c>
      <c r="D83" s="7">
        <f>D68</f>
        <v>-4.4748601346045804</v>
      </c>
      <c r="E83" s="10">
        <f>D82</f>
        <v>4.9920299622505304</v>
      </c>
      <c r="F83" s="7" t="s">
        <v>83</v>
      </c>
      <c r="G83" s="1">
        <v>11</v>
      </c>
      <c r="H83" s="9">
        <f>E84</f>
        <v>-4.4748601346045804</v>
      </c>
      <c r="I83" s="9">
        <f>H83+273.15</f>
        <v>268.67513986539541</v>
      </c>
      <c r="J83" s="9">
        <f>EXP(($C$15*(I83-$C$13))/($C$16*I83*$C$13))</f>
        <v>9.6242460258287223E-3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0.50411763539766596</v>
      </c>
      <c r="O83" s="9">
        <f>L83+O82-P82-N83</f>
        <v>0.13603250712619297</v>
      </c>
      <c r="P83" s="9">
        <f>O83*J83</f>
        <v>1.3092103160927801E-3</v>
      </c>
      <c r="Q83" s="12">
        <f>P83*$B$75</f>
        <v>2.3565785689670042E-4</v>
      </c>
      <c r="R83" s="9">
        <f>L83*$B$75</f>
        <v>1.9710000000000002E-2</v>
      </c>
      <c r="S83" s="13">
        <f>Q83/R83</f>
        <v>1.1956258594454611E-2</v>
      </c>
      <c r="T83" s="2">
        <f>$B$74/100</f>
        <v>0.01</v>
      </c>
      <c r="U83" s="14">
        <f>S83*T83</f>
        <v>1.1956258594454612E-4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1.2719562585944547E-2</v>
      </c>
      <c r="AR83" s="9">
        <f>$B$73/12</f>
        <v>10.950000000000001</v>
      </c>
      <c r="AS83" s="1">
        <f>$B$75</f>
        <v>0.18</v>
      </c>
      <c r="AT83" s="1">
        <f>$E$4/12</f>
        <v>176558.08333333334</v>
      </c>
      <c r="AU83" s="1">
        <f>AT83*10000*AS83*0.67*AR83*AQ83</f>
        <v>29656589.728437025</v>
      </c>
    </row>
    <row r="84" spans="1:48" x14ac:dyDescent="0.15">
      <c r="C84" s="7">
        <v>11</v>
      </c>
      <c r="D84" s="7">
        <f>D69</f>
        <v>-11.800975372513699</v>
      </c>
      <c r="E84" s="10">
        <f>D83</f>
        <v>-4.4748601346045804</v>
      </c>
      <c r="F84" s="7" t="s">
        <v>85</v>
      </c>
      <c r="G84" s="1">
        <v>12</v>
      </c>
      <c r="H84" s="9">
        <f>E85</f>
        <v>-11.800975372513699</v>
      </c>
      <c r="I84" s="9">
        <f>H84+273.15</f>
        <v>261.3490246274863</v>
      </c>
      <c r="J84" s="9">
        <f>EXP(($C$15*(I84-$C$13))/($C$16*I84*$C$13))</f>
        <v>3.484792517150186E-3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0.24422329681010022</v>
      </c>
      <c r="P84" s="9">
        <f>O84*J84</f>
        <v>8.5106751723758615E-4</v>
      </c>
      <c r="Q84" s="12">
        <f>P84*$B$75</f>
        <v>1.5319215310276551E-4</v>
      </c>
      <c r="R84" s="9">
        <f>L84*$B$75</f>
        <v>1.9710000000000002E-2</v>
      </c>
      <c r="S84" s="13">
        <f>Q84/R84</f>
        <v>7.7723060934939371E-3</v>
      </c>
      <c r="T84" s="2">
        <f>$B$74/100</f>
        <v>0.01</v>
      </c>
      <c r="U84" s="14">
        <f>S84*T84</f>
        <v>7.7723060934939373E-5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1.267772306093494E-2</v>
      </c>
      <c r="AR84" s="9">
        <f>$B$73/12</f>
        <v>10.950000000000001</v>
      </c>
      <c r="AS84" s="1">
        <f>$B$75</f>
        <v>0.18</v>
      </c>
      <c r="AT84" s="1">
        <f>$E$4/12</f>
        <v>176558.08333333334</v>
      </c>
      <c r="AU84" s="1">
        <f>AT84*10000*AS84*0.67*AR84*AQ84</f>
        <v>29559037.818199661</v>
      </c>
      <c r="AV84" s="1">
        <f>SUM(AU73:AU84)</f>
        <v>405743302.65037793</v>
      </c>
    </row>
    <row r="85" spans="1:48" x14ac:dyDescent="0.15">
      <c r="C85" s="7">
        <v>12</v>
      </c>
      <c r="D85" s="7">
        <f>D70</f>
        <v>-18.111436507608101</v>
      </c>
      <c r="E85" s="10">
        <f>D84</f>
        <v>-11.800975372513699</v>
      </c>
      <c r="F85" s="7" t="s">
        <v>83</v>
      </c>
    </row>
    <row r="87" spans="1:48" x14ac:dyDescent="0.15">
      <c r="S87" s="35" t="s">
        <v>25</v>
      </c>
      <c r="T87" s="35"/>
      <c r="U87" s="35"/>
      <c r="V87" s="38" t="s">
        <v>54</v>
      </c>
      <c r="W87" s="36"/>
      <c r="X87" s="38" t="s">
        <v>55</v>
      </c>
      <c r="Y87" s="36"/>
      <c r="Z87" s="38" t="s">
        <v>56</v>
      </c>
      <c r="AA87" s="36"/>
      <c r="AB87" s="38" t="s">
        <v>86</v>
      </c>
      <c r="AC87" s="36"/>
      <c r="AD87" s="38" t="s">
        <v>87</v>
      </c>
      <c r="AE87" s="36"/>
      <c r="AF87" s="38" t="s">
        <v>57</v>
      </c>
      <c r="AG87" s="36"/>
      <c r="AH87" s="38" t="s">
        <v>58</v>
      </c>
      <c r="AI87" s="36"/>
    </row>
    <row r="88" spans="1:48" x14ac:dyDescent="0.15">
      <c r="A88" s="34" t="s">
        <v>27</v>
      </c>
      <c r="B88" s="34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-24.2415874102985</v>
      </c>
      <c r="E89" s="7"/>
      <c r="F89" s="7"/>
      <c r="G89" s="1">
        <v>1</v>
      </c>
      <c r="H89" s="9">
        <f>E90</f>
        <v>-24.2415874102985</v>
      </c>
      <c r="I89" s="9">
        <f>H89+273.15</f>
        <v>248.90841258970147</v>
      </c>
      <c r="J89" s="9">
        <f>EXP(($C$15*(I89-$C$13))/($C$16*I89*$C$13))</f>
        <v>5.4136259541612242E-4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2.8720774433962687E-3</v>
      </c>
      <c r="Q89" s="12">
        <f>P89*$B$91</f>
        <v>1.292434849528321E-3</v>
      </c>
      <c r="R89" s="9">
        <f>L89*$B$91</f>
        <v>2.3873737500000001</v>
      </c>
      <c r="S89" s="13">
        <f>Q89/R89</f>
        <v>5.4136259541612242E-4</v>
      </c>
      <c r="T89" s="2">
        <f>$B$90/100</f>
        <v>0.51</v>
      </c>
      <c r="U89" s="14">
        <f>S89*T89</f>
        <v>2.7609492366222245E-4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3.0420242619484159E-2</v>
      </c>
      <c r="AK89" s="9">
        <f>$B$89/12</f>
        <v>10.4025</v>
      </c>
      <c r="AL89" s="1">
        <f>$B$91</f>
        <v>0.45</v>
      </c>
      <c r="AM89" s="17">
        <f>$E$6/12</f>
        <v>1568029.75</v>
      </c>
      <c r="AN89" s="1">
        <f>AM89*10000*AK89*AJ89</f>
        <v>4961976420.8109245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-25.640160251152999</v>
      </c>
      <c r="E90" s="10">
        <f>D89</f>
        <v>-24.2415874102985</v>
      </c>
      <c r="F90" s="7" t="s">
        <v>83</v>
      </c>
      <c r="G90" s="1">
        <v>2</v>
      </c>
      <c r="H90" s="9">
        <f>E91</f>
        <v>-25.640160251152999</v>
      </c>
      <c r="I90" s="9">
        <f>H90+273.15</f>
        <v>247.50983974884699</v>
      </c>
      <c r="J90" s="9">
        <f>EXP(($C$15*(I90-$C$13))/($C$16*I90*$C$13))</f>
        <v>4.3400251768161704E-4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10.607677922556604</v>
      </c>
      <c r="P90" s="9">
        <f>O90*J90</f>
        <v>4.6037589251452715E-3</v>
      </c>
      <c r="Q90" s="12">
        <f>P90*$B$91</f>
        <v>2.071691516315372E-3</v>
      </c>
      <c r="R90" s="9">
        <f>L90*$B$91</f>
        <v>2.3873737500000001</v>
      </c>
      <c r="S90" s="13">
        <f>Q90/R90</f>
        <v>8.6777008263384478E-4</v>
      </c>
      <c r="T90" s="2">
        <f>$B$90/100</f>
        <v>0.51</v>
      </c>
      <c r="U90" s="14">
        <f>S90*T90</f>
        <v>4.4256274214326082E-4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3.0470432666756194E-2</v>
      </c>
      <c r="AK90" s="9">
        <f>$B$89/12</f>
        <v>10.4025</v>
      </c>
      <c r="AL90" s="1">
        <f>$B$91</f>
        <v>0.45</v>
      </c>
      <c r="AM90" s="17">
        <f>$E$6/12</f>
        <v>1568029.75</v>
      </c>
      <c r="AN90" s="1">
        <f>AM90*10000*AK90*AJ90</f>
        <v>4970163134.9748583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-23.0038928190774</v>
      </c>
      <c r="E91" s="10">
        <f>D90</f>
        <v>-25.640160251152999</v>
      </c>
      <c r="F91" s="7" t="s">
        <v>83</v>
      </c>
      <c r="G91" s="1">
        <v>3</v>
      </c>
      <c r="H91" s="9">
        <f>E92</f>
        <v>-23.0038928190774</v>
      </c>
      <c r="I91" s="9">
        <f>H91+273.15</f>
        <v>250.14610718092257</v>
      </c>
      <c r="J91" s="9">
        <f>EXP(($C$15*(I91-$C$13))/($C$16*I91*$C$13))</f>
        <v>6.5697141907829638E-4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15.90834916363146</v>
      </c>
      <c r="P91" s="9">
        <f>O91*J91</f>
        <v>1.045133072522399E-2</v>
      </c>
      <c r="Q91" s="12">
        <f>P91*$B$91</f>
        <v>4.7030988263507961E-3</v>
      </c>
      <c r="R91" s="9">
        <f>L91*$B$91</f>
        <v>2.3873737500000001</v>
      </c>
      <c r="S91" s="13">
        <f>Q91/R91</f>
        <v>1.9699884973397217E-3</v>
      </c>
      <c r="T91" s="2">
        <f>$B$90/100</f>
        <v>0.51</v>
      </c>
      <c r="U91" s="14">
        <f>S91*T91</f>
        <v>1.0046941336432581E-3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3.063991528129344E-2</v>
      </c>
      <c r="AK91" s="9">
        <f>$B$89/12</f>
        <v>10.4025</v>
      </c>
      <c r="AL91" s="1">
        <f>$B$91</f>
        <v>0.45</v>
      </c>
      <c r="AM91" s="17">
        <f>$E$6/12</f>
        <v>1568029.75</v>
      </c>
      <c r="AN91" s="1">
        <f>AM91*10000*AK91*AJ91</f>
        <v>4997808172.1164274</v>
      </c>
    </row>
    <row r="92" spans="1:48" x14ac:dyDescent="0.15">
      <c r="C92" s="7">
        <v>3</v>
      </c>
      <c r="D92" s="7">
        <f>D76</f>
        <v>-18.0547362198873</v>
      </c>
      <c r="E92" s="10">
        <f>D91</f>
        <v>-23.0038928190774</v>
      </c>
      <c r="F92" s="7" t="s">
        <v>83</v>
      </c>
      <c r="G92" s="1">
        <v>4</v>
      </c>
      <c r="H92" s="9">
        <f>E93</f>
        <v>-18.0547362198873</v>
      </c>
      <c r="I92" s="9">
        <f>H92+273.15</f>
        <v>255.09526378011267</v>
      </c>
      <c r="J92" s="9">
        <f>EXP(($C$15*(I92-$C$13))/($C$16*I92*$C$13))</f>
        <v>1.3980324030074774E-3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21.203172832906233</v>
      </c>
      <c r="P92" s="9">
        <f>O92*J92</f>
        <v>2.9642722666970763E-2</v>
      </c>
      <c r="Q92" s="12">
        <f>P92*$B$91</f>
        <v>1.3339225200136844E-2</v>
      </c>
      <c r="R92" s="9">
        <f>L92*$B$91</f>
        <v>2.3873737500000001</v>
      </c>
      <c r="S92" s="13">
        <f>Q92/R92</f>
        <v>5.5874054911330259E-3</v>
      </c>
      <c r="T92" s="2">
        <f>$B$90/100</f>
        <v>0.51</v>
      </c>
      <c r="U92" s="14">
        <f>S92*T92</f>
        <v>2.8495768004778432E-3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3.1196147405344068E-2</v>
      </c>
      <c r="AK92" s="9">
        <f>$B$89/12</f>
        <v>10.4025</v>
      </c>
      <c r="AL92" s="1">
        <f>$B$91</f>
        <v>0.45</v>
      </c>
      <c r="AM92" s="17">
        <f>$E$6/12</f>
        <v>1568029.75</v>
      </c>
      <c r="AN92" s="1">
        <f>AM92*10000*AK92*AJ92</f>
        <v>5088537582.7447643</v>
      </c>
    </row>
    <row r="93" spans="1:48" x14ac:dyDescent="0.15">
      <c r="C93" s="7">
        <v>4</v>
      </c>
      <c r="D93" s="7">
        <f>D77</f>
        <v>-3.9204413693037998</v>
      </c>
      <c r="E93" s="10">
        <f>D92</f>
        <v>-18.0547362198873</v>
      </c>
      <c r="F93" s="7" t="s">
        <v>83</v>
      </c>
      <c r="G93" s="1">
        <v>5</v>
      </c>
      <c r="H93" s="9">
        <f>E94</f>
        <v>-3.9204413693037998</v>
      </c>
      <c r="I93" s="9">
        <f>H93+273.15</f>
        <v>269.2295586306962</v>
      </c>
      <c r="J93" s="9">
        <f>EXP(($C$15*(I93-$C$13))/($C$16*I93*$C$13))</f>
        <v>1.0369966869591194E-2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20.114853604727301</v>
      </c>
      <c r="O93" s="9">
        <f>L93+O92-P92-N93</f>
        <v>6.3639515055119631</v>
      </c>
      <c r="P93" s="9">
        <f>O93*J93</f>
        <v>6.5993966271844062E-2</v>
      </c>
      <c r="Q93" s="12">
        <f>P93*$B$91</f>
        <v>2.969728482232983E-2</v>
      </c>
      <c r="R93" s="9">
        <f>L93*$B$91</f>
        <v>2.3873737500000001</v>
      </c>
      <c r="S93" s="13">
        <f>Q93/R93</f>
        <v>1.2439311114286077E-2</v>
      </c>
      <c r="T93" s="2">
        <f>$B$90/100</f>
        <v>0.51</v>
      </c>
      <c r="U93" s="14">
        <f>S93*T93</f>
        <v>6.3440486682858994E-3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3.22497306734882E-2</v>
      </c>
      <c r="AK93" s="9">
        <f>$B$89/12</f>
        <v>10.4025</v>
      </c>
      <c r="AL93" s="1">
        <f>$B$91</f>
        <v>0.45</v>
      </c>
      <c r="AM93" s="17">
        <f>$E$6/12</f>
        <v>1568029.75</v>
      </c>
      <c r="AN93" s="1">
        <f>AM93*10000*AK93*AJ93</f>
        <v>5260392074.4819098</v>
      </c>
    </row>
    <row r="94" spans="1:48" x14ac:dyDescent="0.15">
      <c r="C94" s="7">
        <v>5</v>
      </c>
      <c r="D94" s="7">
        <f>D78</f>
        <v>5.3272536885214796</v>
      </c>
      <c r="E94" s="10">
        <f>D93</f>
        <v>-3.9204413693037998</v>
      </c>
      <c r="F94" s="7" t="s">
        <v>85</v>
      </c>
      <c r="G94" s="1">
        <v>6</v>
      </c>
      <c r="H94" s="9">
        <f>E95</f>
        <v>5.3272536885214796</v>
      </c>
      <c r="I94" s="9">
        <f>H94+273.15</f>
        <v>278.47725368852144</v>
      </c>
      <c r="J94" s="9">
        <f>EXP(($C$15*(I94-$C$13))/($C$16*I94*$C$13))</f>
        <v>3.4463357470399456E-2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11.603232539240119</v>
      </c>
      <c r="P94" s="9">
        <f>O94*J94</f>
        <v>0.39988635081200302</v>
      </c>
      <c r="Q94" s="12">
        <f>P94*$B$91</f>
        <v>0.17994885786540135</v>
      </c>
      <c r="R94" s="9">
        <f>L94*$B$91</f>
        <v>2.3873737500000001</v>
      </c>
      <c r="S94" s="13">
        <f>Q94/R94</f>
        <v>7.5375235178572836E-2</v>
      </c>
      <c r="T94" s="2">
        <f>$B$90/100</f>
        <v>0.51</v>
      </c>
      <c r="U94" s="14">
        <f>S94*T94</f>
        <v>3.8441369941072147E-2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4.2781073037233254E-2</v>
      </c>
      <c r="AK94" s="9">
        <f>$B$89/12</f>
        <v>10.4025</v>
      </c>
      <c r="AL94" s="1">
        <f>$B$91</f>
        <v>0.45</v>
      </c>
      <c r="AM94" s="17">
        <f>$E$6/12</f>
        <v>1568029.75</v>
      </c>
      <c r="AN94" s="1">
        <f>AM94*10000*AK94*AJ94</f>
        <v>6978204556.8491611</v>
      </c>
    </row>
    <row r="95" spans="1:48" x14ac:dyDescent="0.15">
      <c r="C95" s="7">
        <v>6</v>
      </c>
      <c r="D95" s="7">
        <f>D79</f>
        <v>12.5271960521377</v>
      </c>
      <c r="E95" s="10">
        <f>D94</f>
        <v>5.3272536885214796</v>
      </c>
      <c r="F95" s="7" t="s">
        <v>83</v>
      </c>
      <c r="G95" s="1">
        <v>7</v>
      </c>
      <c r="H95" s="9">
        <f>E96</f>
        <v>12.5271960521377</v>
      </c>
      <c r="I95" s="9">
        <f>H95+273.15</f>
        <v>285.67719605213767</v>
      </c>
      <c r="J95" s="9">
        <f>EXP(($C$15*(I95-$C$13))/($C$16*I95*$C$13))</f>
        <v>8.3188306447774737E-2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16.508621188428116</v>
      </c>
      <c r="P95" s="9">
        <f>O95*J95</f>
        <v>1.3733242384531852</v>
      </c>
      <c r="Q95" s="12">
        <f>P95*$B$91</f>
        <v>0.61799590730393339</v>
      </c>
      <c r="R95" s="9">
        <f>L95*$B$91</f>
        <v>2.3873737500000001</v>
      </c>
      <c r="S95" s="13">
        <f>Q95/R95</f>
        <v>0.25886014173689115</v>
      </c>
      <c r="T95" s="2">
        <f>$B$90/100</f>
        <v>0.51</v>
      </c>
      <c r="U95" s="14">
        <f>S95*T95</f>
        <v>0.13201867228581449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7.099462969417307E-2</v>
      </c>
      <c r="AK95" s="9">
        <f>$B$89/12</f>
        <v>10.4025</v>
      </c>
      <c r="AL95" s="1">
        <f>$B$91</f>
        <v>0.45</v>
      </c>
      <c r="AM95" s="17">
        <f>$E$6/12</f>
        <v>1568029.75</v>
      </c>
      <c r="AN95" s="1">
        <f>AM95*10000*AK95*AJ95</f>
        <v>11580238953.158731</v>
      </c>
    </row>
    <row r="96" spans="1:48" x14ac:dyDescent="0.15">
      <c r="C96" s="7">
        <v>7</v>
      </c>
      <c r="D96" s="7">
        <f>D80</f>
        <v>15.608299139609301</v>
      </c>
      <c r="E96" s="10">
        <f>D95</f>
        <v>12.5271960521377</v>
      </c>
      <c r="F96" s="7" t="s">
        <v>83</v>
      </c>
      <c r="G96" s="1">
        <v>8</v>
      </c>
      <c r="H96" s="9">
        <f>E97</f>
        <v>15.608299139609301</v>
      </c>
      <c r="I96" s="9">
        <f>H96+273.15</f>
        <v>288.75829913960928</v>
      </c>
      <c r="J96" s="9">
        <f>EXP(($C$15*(I96-$C$13))/($C$16*I96*$C$13))</f>
        <v>0.11967509528993289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20.440571949974931</v>
      </c>
      <c r="P96" s="9">
        <f>O96*J96</f>
        <v>2.4462273958939793</v>
      </c>
      <c r="Q96" s="12">
        <f>P96*$B$91</f>
        <v>1.1008023281522907</v>
      </c>
      <c r="R96" s="9">
        <f>L96*$B$91</f>
        <v>2.3873737500000001</v>
      </c>
      <c r="S96" s="13">
        <f>Q96/R96</f>
        <v>0.46109342039648826</v>
      </c>
      <c r="T96" s="2">
        <f>$B$90/100</f>
        <v>0.51</v>
      </c>
      <c r="U96" s="14">
        <f>S96*T96</f>
        <v>0.23515764440220902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0.11735502978726602</v>
      </c>
      <c r="AK96" s="9">
        <f>$B$89/12</f>
        <v>10.4025</v>
      </c>
      <c r="AL96" s="1">
        <f>$B$91</f>
        <v>0.45</v>
      </c>
      <c r="AM96" s="17">
        <f>$E$6/12</f>
        <v>1568029.75</v>
      </c>
      <c r="AN96" s="1">
        <f>AM96*10000*AK96*AJ96</f>
        <v>19142282918.381668</v>
      </c>
    </row>
    <row r="97" spans="1:50" x14ac:dyDescent="0.15">
      <c r="C97" s="7">
        <v>8</v>
      </c>
      <c r="D97" s="7">
        <f>D81</f>
        <v>12.8587773143748</v>
      </c>
      <c r="E97" s="10">
        <f>D96</f>
        <v>15.608299139609301</v>
      </c>
      <c r="F97" s="7" t="s">
        <v>83</v>
      </c>
      <c r="G97" s="1">
        <v>9</v>
      </c>
      <c r="H97" s="9">
        <f>E98</f>
        <v>12.8587773143748</v>
      </c>
      <c r="I97" s="9">
        <f>H97+273.15</f>
        <v>286.00877731437475</v>
      </c>
      <c r="J97" s="9">
        <f>EXP(($C$15*(I97-$C$13))/($C$16*I97*$C$13))</f>
        <v>8.6541214916312906E-2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23.299619554080955</v>
      </c>
      <c r="P97" s="9">
        <f>O97*J97</f>
        <v>2.0163773832980465</v>
      </c>
      <c r="Q97" s="12">
        <f>P97*$B$91</f>
        <v>0.9073698224841209</v>
      </c>
      <c r="R97" s="9">
        <f>L97*$B$91</f>
        <v>2.3873737500000001</v>
      </c>
      <c r="S97" s="13">
        <f>Q97/R97</f>
        <v>0.38007028538540349</v>
      </c>
      <c r="T97" s="2">
        <f>$B$90/100</f>
        <v>0.51</v>
      </c>
      <c r="U97" s="14">
        <f>S97*T97</f>
        <v>0.19383584554655578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8.9632507432286568E-2</v>
      </c>
      <c r="AK97" s="9">
        <f>$B$89/12</f>
        <v>10.4025</v>
      </c>
      <c r="AL97" s="1">
        <f>$B$91</f>
        <v>0.45</v>
      </c>
      <c r="AM97" s="17">
        <f>$E$6/12</f>
        <v>1568029.75</v>
      </c>
      <c r="AN97" s="1">
        <f>AM97*10000*AK97*AJ97</f>
        <v>14620343235.931355</v>
      </c>
    </row>
    <row r="98" spans="1:50" x14ac:dyDescent="0.15">
      <c r="C98" s="7">
        <v>9</v>
      </c>
      <c r="D98" s="7">
        <f>D82</f>
        <v>4.9920299622505304</v>
      </c>
      <c r="E98" s="10">
        <f>D97</f>
        <v>12.8587773143748</v>
      </c>
      <c r="F98" s="7" t="s">
        <v>83</v>
      </c>
      <c r="G98" s="1">
        <v>10</v>
      </c>
      <c r="H98" s="9">
        <f>E99</f>
        <v>4.9920299622505304</v>
      </c>
      <c r="I98" s="9">
        <f>H98+273.15</f>
        <v>278.14202996225049</v>
      </c>
      <c r="J98" s="9">
        <f>EXP(($C$15*(I98-$C$13))/($C$16*I98*$C$13))</f>
        <v>3.3041247086442252E-2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26.588517170782911</v>
      </c>
      <c r="P98" s="9">
        <f>O98*J98</f>
        <v>0.8785177655019506</v>
      </c>
      <c r="Q98" s="12">
        <f>P98*$B$91</f>
        <v>0.39533299447587777</v>
      </c>
      <c r="R98" s="9">
        <f>L98*$B$91</f>
        <v>2.3873737500000001</v>
      </c>
      <c r="S98" s="13">
        <f>Q98/R98</f>
        <v>0.16559325680609405</v>
      </c>
      <c r="T98" s="2">
        <f>$B$90/100</f>
        <v>0.51</v>
      </c>
      <c r="U98" s="14">
        <f>S98*T98</f>
        <v>8.4452560971107968E-2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5.5799447132789053E-2</v>
      </c>
      <c r="AK98" s="9">
        <f>$B$89/12</f>
        <v>10.4025</v>
      </c>
      <c r="AL98" s="1">
        <f>$B$91</f>
        <v>0.45</v>
      </c>
      <c r="AM98" s="17">
        <f>$E$6/12</f>
        <v>1568029.75</v>
      </c>
      <c r="AN98" s="1">
        <f>AM98*10000*AK98*AJ98</f>
        <v>9101687466.1560497</v>
      </c>
    </row>
    <row r="99" spans="1:50" x14ac:dyDescent="0.15">
      <c r="C99" s="7">
        <v>10</v>
      </c>
      <c r="D99" s="7">
        <f>D83</f>
        <v>-4.4748601346045804</v>
      </c>
      <c r="E99" s="10">
        <f>D98</f>
        <v>4.9920299622505304</v>
      </c>
      <c r="F99" s="7" t="s">
        <v>83</v>
      </c>
      <c r="G99" s="1">
        <v>11</v>
      </c>
      <c r="H99" s="9">
        <f>E100</f>
        <v>-4.4748601346045804</v>
      </c>
      <c r="I99" s="9">
        <f>H99+273.15</f>
        <v>268.67513986539541</v>
      </c>
      <c r="J99" s="9">
        <f>EXP(($C$15*(I99-$C$13))/($C$16*I99*$C$13))</f>
        <v>9.6242460258287223E-3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24.424499435016916</v>
      </c>
      <c r="O99" s="9">
        <f>L99+O98-P98-N99</f>
        <v>6.590774970264043</v>
      </c>
      <c r="P99" s="9">
        <f>O99*J99</f>
        <v>6.3431239814695131E-2</v>
      </c>
      <c r="Q99" s="12">
        <f>P99*$B$91</f>
        <v>2.8544057916612811E-2</v>
      </c>
      <c r="R99" s="9">
        <f>L99*$B$91</f>
        <v>2.3873737500000001</v>
      </c>
      <c r="S99" s="13">
        <f>Q99/R99</f>
        <v>1.1956258594454601E-2</v>
      </c>
      <c r="T99" s="2">
        <f>$B$90/100</f>
        <v>0.51</v>
      </c>
      <c r="U99" s="14">
        <f>S99*T99</f>
        <v>6.097691883171847E-3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3.2175454102776314E-2</v>
      </c>
      <c r="AK99" s="9">
        <f>$B$89/12</f>
        <v>10.4025</v>
      </c>
      <c r="AL99" s="1">
        <f>$B$91</f>
        <v>0.45</v>
      </c>
      <c r="AM99" s="17">
        <f>$E$6/12</f>
        <v>1568029.75</v>
      </c>
      <c r="AN99" s="1">
        <f>AM99*10000*AK99*AJ99</f>
        <v>5248276504.034256</v>
      </c>
    </row>
    <row r="100" spans="1:50" x14ac:dyDescent="0.15">
      <c r="C100" s="7">
        <v>11</v>
      </c>
      <c r="D100" s="7">
        <f>D84</f>
        <v>-11.800975372513699</v>
      </c>
      <c r="E100" s="10">
        <f>D99</f>
        <v>-4.4748601346045804</v>
      </c>
      <c r="F100" s="7" t="s">
        <v>85</v>
      </c>
      <c r="G100" s="1">
        <v>12</v>
      </c>
      <c r="H100" s="9">
        <f>E101</f>
        <v>-11.800975372513699</v>
      </c>
      <c r="I100" s="9">
        <f>H100+273.15</f>
        <v>261.3490246274863</v>
      </c>
      <c r="J100" s="9">
        <f>EXP(($C$15*(I100-$C$13))/($C$16*I100*$C$13))</f>
        <v>3.484792517150186E-3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11.832618730449347</v>
      </c>
      <c r="P100" s="9">
        <f>O100*J100</f>
        <v>4.1234221210161022E-2</v>
      </c>
      <c r="Q100" s="12">
        <f>P100*$B$91</f>
        <v>1.855539954457246E-2</v>
      </c>
      <c r="R100" s="9">
        <f>L100*$B$91</f>
        <v>2.3873737500000001</v>
      </c>
      <c r="S100" s="13">
        <f>Q100/R100</f>
        <v>7.7723060934939319E-3</v>
      </c>
      <c r="T100" s="2">
        <f>$B$90/100</f>
        <v>0.51</v>
      </c>
      <c r="U100" s="14">
        <f>S100*T100</f>
        <v>3.9638761076819049E-3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3.1532108646466092E-2</v>
      </c>
      <c r="AK100" s="9">
        <f>$B$89/12</f>
        <v>10.4025</v>
      </c>
      <c r="AL100" s="1">
        <f>$B$91</f>
        <v>0.45</v>
      </c>
      <c r="AM100" s="17">
        <f>$E$6/12</f>
        <v>1568029.75</v>
      </c>
      <c r="AN100" s="1">
        <f>AM100*10000*AK100*AJ100</f>
        <v>5143337663.651618</v>
      </c>
      <c r="AO100" s="1">
        <f>SUM(AN89:AN100)</f>
        <v>97093248683.291718</v>
      </c>
    </row>
    <row r="101" spans="1:50" x14ac:dyDescent="0.15">
      <c r="C101" s="7">
        <v>12</v>
      </c>
      <c r="D101" s="7">
        <f>D85</f>
        <v>-18.111436507608101</v>
      </c>
      <c r="E101" s="10">
        <f>D100</f>
        <v>-11.800975372513699</v>
      </c>
      <c r="F101" s="7" t="s">
        <v>83</v>
      </c>
    </row>
    <row r="103" spans="1:50" x14ac:dyDescent="0.15">
      <c r="S103" s="35" t="s">
        <v>25</v>
      </c>
      <c r="T103" s="35"/>
      <c r="U103" s="35"/>
      <c r="V103" s="35" t="s">
        <v>54</v>
      </c>
      <c r="W103" s="35"/>
      <c r="X103" s="35"/>
      <c r="Y103" s="35" t="s">
        <v>55</v>
      </c>
      <c r="Z103" s="35"/>
      <c r="AA103" s="35"/>
      <c r="AB103" s="35" t="s">
        <v>56</v>
      </c>
      <c r="AC103" s="35"/>
      <c r="AD103" s="35"/>
      <c r="AE103" s="35" t="s">
        <v>57</v>
      </c>
      <c r="AF103" s="35"/>
      <c r="AG103" s="35"/>
      <c r="AH103" s="35" t="s">
        <v>58</v>
      </c>
      <c r="AI103" s="35"/>
      <c r="AJ103" s="35"/>
      <c r="AK103" s="38" t="s">
        <v>87</v>
      </c>
      <c r="AL103" s="37"/>
      <c r="AM103" s="36"/>
      <c r="AN103" s="37" t="s">
        <v>86</v>
      </c>
      <c r="AO103" s="37"/>
      <c r="AP103" s="36"/>
      <c r="AQ103" s="35" t="s">
        <v>60</v>
      </c>
      <c r="AR103" s="35"/>
      <c r="AS103" s="35"/>
    </row>
    <row r="104" spans="1:50" x14ac:dyDescent="0.15">
      <c r="A104" s="34" t="s">
        <v>28</v>
      </c>
      <c r="B104" s="34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-24.2415874102985</v>
      </c>
      <c r="E105" s="7"/>
      <c r="F105" s="7"/>
      <c r="G105" s="1">
        <v>1</v>
      </c>
      <c r="H105" s="9">
        <f>E106</f>
        <v>-24.2415874102985</v>
      </c>
      <c r="I105" s="9">
        <f>H105+273.15</f>
        <v>248.90841258970147</v>
      </c>
      <c r="J105" s="9">
        <f>EXP(($C$15*(I105-$C$13))/($C$16*I105*$C$13))</f>
        <v>5.4136259541612242E-4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3.5074352472802566E-4</v>
      </c>
      <c r="Q105" s="12">
        <f>P105*$B$107</f>
        <v>1.0522305741840769E-4</v>
      </c>
      <c r="R105" s="9">
        <f>L105*$B$107</f>
        <v>0.19436706250000002</v>
      </c>
      <c r="S105" s="13">
        <f>Q105/R105</f>
        <v>5.4136259541612242E-4</v>
      </c>
      <c r="T105" s="2">
        <f>$B$106/100</f>
        <v>0.01</v>
      </c>
      <c r="U105" s="14">
        <f>S105*T105</f>
        <v>5.4136259541612243E-6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5.4954136259541611E-3</v>
      </c>
      <c r="AU105" s="9">
        <f>$B$105/12</f>
        <v>64.789020833333339</v>
      </c>
      <c r="AV105" s="1">
        <f>$B$107</f>
        <v>0.3</v>
      </c>
      <c r="AW105" s="1">
        <f>$E$7/12</f>
        <v>114872.58333333333</v>
      </c>
      <c r="AX105" s="1">
        <f>AW105*10000*AV105*0.67*AU105*AT105</f>
        <v>82208031.308674499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-25.640160251152999</v>
      </c>
      <c r="E106" s="10">
        <f>D105</f>
        <v>-24.2415874102985</v>
      </c>
      <c r="F106" s="7" t="s">
        <v>83</v>
      </c>
      <c r="G106" s="1">
        <v>2</v>
      </c>
      <c r="H106" s="9">
        <f>E107</f>
        <v>-25.640160251152999</v>
      </c>
      <c r="I106" s="9">
        <f>H106+273.15</f>
        <v>247.50983974884699</v>
      </c>
      <c r="J106" s="9">
        <f>EXP(($C$15*(I106-$C$13))/($C$16*I106*$C$13))</f>
        <v>4.3400251768161704E-4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1.2954296731419388</v>
      </c>
      <c r="P106" s="9">
        <f>O106*J106</f>
        <v>5.6221973962307565E-4</v>
      </c>
      <c r="Q106" s="12">
        <f>P106*$B$107</f>
        <v>1.686659218869227E-4</v>
      </c>
      <c r="R106" s="9">
        <f>L106*$B$107</f>
        <v>0.19436706250000002</v>
      </c>
      <c r="S106" s="13">
        <f>Q106/R106</f>
        <v>8.6777008263384488E-4</v>
      </c>
      <c r="T106" s="2">
        <f>$B$106/100</f>
        <v>0.01</v>
      </c>
      <c r="U106" s="14">
        <f>S106*T106</f>
        <v>8.6777008263384483E-6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5.4986777008263384E-3</v>
      </c>
      <c r="AU106" s="9">
        <f>$B$105/12</f>
        <v>64.789020833333339</v>
      </c>
      <c r="AV106" s="1">
        <f>$B$107</f>
        <v>0.3</v>
      </c>
      <c r="AW106" s="1">
        <f>$E$7/12</f>
        <v>114872.58333333333</v>
      </c>
      <c r="AX106" s="1">
        <f>AW106*10000*AV106*0.67*AU106*AT106</f>
        <v>82256859.875102773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-23.0038928190774</v>
      </c>
      <c r="E107" s="10">
        <f>D106</f>
        <v>-25.640160251152999</v>
      </c>
      <c r="F107" s="7" t="s">
        <v>83</v>
      </c>
      <c r="G107" s="1">
        <v>3</v>
      </c>
      <c r="H107" s="9">
        <f>E108</f>
        <v>-23.0038928190774</v>
      </c>
      <c r="I107" s="9">
        <f>H107+273.15</f>
        <v>250.14610718092257</v>
      </c>
      <c r="J107" s="9">
        <f>EXP(($C$15*(I107-$C$13))/($C$16*I107*$C$13))</f>
        <v>6.5697141907829638E-4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1.942757661735649</v>
      </c>
      <c r="P107" s="9">
        <f>O107*J107</f>
        <v>1.2763362579557022E-3</v>
      </c>
      <c r="Q107" s="12">
        <f>P107*$B$107</f>
        <v>3.8290087738671069E-4</v>
      </c>
      <c r="R107" s="9">
        <f>L107*$B$107</f>
        <v>0.19436706250000002</v>
      </c>
      <c r="S107" s="13">
        <f>Q107/R107</f>
        <v>1.9699884973397213E-3</v>
      </c>
      <c r="T107" s="2">
        <f>$B$106/100</f>
        <v>0.01</v>
      </c>
      <c r="U107" s="14">
        <f>S107*T107</f>
        <v>1.9699884973397212E-5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5.5096998849733974E-3</v>
      </c>
      <c r="AU107" s="9">
        <f>$B$105/12</f>
        <v>64.789020833333339</v>
      </c>
      <c r="AV107" s="1">
        <f>$B$107</f>
        <v>0.3</v>
      </c>
      <c r="AW107" s="1">
        <f>$E$7/12</f>
        <v>114872.58333333333</v>
      </c>
      <c r="AX107" s="1">
        <f>AW107*10000*AV107*0.67*AU107*AT107</f>
        <v>82421745.01771915</v>
      </c>
    </row>
    <row r="108" spans="1:50" x14ac:dyDescent="0.15">
      <c r="C108" s="7">
        <v>3</v>
      </c>
      <c r="D108" s="7">
        <f>D92</f>
        <v>-18.0547362198873</v>
      </c>
      <c r="E108" s="10">
        <f>D107</f>
        <v>-23.0038928190774</v>
      </c>
      <c r="F108" s="7" t="s">
        <v>83</v>
      </c>
      <c r="G108" s="1">
        <v>4</v>
      </c>
      <c r="H108" s="9">
        <f>E109</f>
        <v>-18.0547362198873</v>
      </c>
      <c r="I108" s="9">
        <f>H108+273.15</f>
        <v>255.09526378011267</v>
      </c>
      <c r="J108" s="9">
        <f>EXP(($C$15*(I108-$C$13))/($C$16*I108*$C$13))</f>
        <v>1.3980324030074774E-3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2.5893715338110268</v>
      </c>
      <c r="P108" s="9">
        <f>O108*J108</f>
        <v>3.6200253076929872E-3</v>
      </c>
      <c r="Q108" s="12">
        <f>P108*$B$107</f>
        <v>1.086007592307896E-3</v>
      </c>
      <c r="R108" s="9">
        <f>L108*$B$107</f>
        <v>0.19436706250000002</v>
      </c>
      <c r="S108" s="13">
        <f>Q108/R108</f>
        <v>5.587405491133025E-3</v>
      </c>
      <c r="T108" s="2">
        <f>$B$106/100</f>
        <v>0.01</v>
      </c>
      <c r="U108" s="14">
        <f>S108*T108</f>
        <v>5.5874054911330251E-5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5.5458740549113299E-3</v>
      </c>
      <c r="AU108" s="9">
        <f>$B$105/12</f>
        <v>64.789020833333339</v>
      </c>
      <c r="AV108" s="1">
        <f>$B$107</f>
        <v>0.3</v>
      </c>
      <c r="AW108" s="1">
        <f>$E$7/12</f>
        <v>114872.58333333333</v>
      </c>
      <c r="AX108" s="1">
        <f>AW108*10000*AV108*0.67*AU108*AT108</f>
        <v>82962888.505222619</v>
      </c>
    </row>
    <row r="109" spans="1:50" x14ac:dyDescent="0.15">
      <c r="C109" s="7">
        <v>4</v>
      </c>
      <c r="D109" s="7">
        <f>D93</f>
        <v>-3.9204413693037998</v>
      </c>
      <c r="E109" s="10">
        <f>D108</f>
        <v>-18.0547362198873</v>
      </c>
      <c r="F109" s="7" t="s">
        <v>83</v>
      </c>
      <c r="G109" s="1">
        <v>5</v>
      </c>
      <c r="H109" s="9">
        <f>E110</f>
        <v>-3.9204413693037998</v>
      </c>
      <c r="I109" s="9">
        <f>H109+273.15</f>
        <v>269.2295586306962</v>
      </c>
      <c r="J109" s="9">
        <f>EXP(($C$15*(I109-$C$13))/($C$16*I109*$C$13))</f>
        <v>1.0369966869591194E-2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2.456463933078167</v>
      </c>
      <c r="O109" s="9">
        <f>L109+O108-P108-N109</f>
        <v>0.77717778375850033</v>
      </c>
      <c r="P109" s="9">
        <f>O109*J109</f>
        <v>8.0593078693579571E-3</v>
      </c>
      <c r="Q109" s="12">
        <f>P109*$B$107</f>
        <v>2.4177923608073872E-3</v>
      </c>
      <c r="R109" s="9">
        <f>L109*$B$107</f>
        <v>0.19436706250000002</v>
      </c>
      <c r="S109" s="13">
        <f>Q109/R109</f>
        <v>1.2439311114286079E-2</v>
      </c>
      <c r="T109" s="2">
        <f>$B$106/100</f>
        <v>0.01</v>
      </c>
      <c r="U109" s="14">
        <f>S109*T109</f>
        <v>1.243931111428608E-4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5.614393111142861E-3</v>
      </c>
      <c r="AU109" s="9">
        <f>$B$105/12</f>
        <v>64.789020833333339</v>
      </c>
      <c r="AV109" s="1">
        <f>$B$107</f>
        <v>0.3</v>
      </c>
      <c r="AW109" s="1">
        <f>$E$7/12</f>
        <v>114872.58333333333</v>
      </c>
      <c r="AX109" s="1">
        <f>AW109*10000*AV109*0.67*AU109*AT109</f>
        <v>83987891.735792816</v>
      </c>
    </row>
    <row r="110" spans="1:50" x14ac:dyDescent="0.15">
      <c r="C110" s="7">
        <v>5</v>
      </c>
      <c r="D110" s="7">
        <f>D94</f>
        <v>5.3272536885214796</v>
      </c>
      <c r="E110" s="10">
        <f>D109</f>
        <v>-3.9204413693037998</v>
      </c>
      <c r="F110" s="7" t="s">
        <v>85</v>
      </c>
      <c r="G110" s="1">
        <v>6</v>
      </c>
      <c r="H110" s="9">
        <f>E111</f>
        <v>5.3272536885214796</v>
      </c>
      <c r="I110" s="9">
        <f>H110+273.15</f>
        <v>278.47725368852144</v>
      </c>
      <c r="J110" s="9">
        <f>EXP(($C$15*(I110-$C$13))/($C$16*I110*$C$13))</f>
        <v>3.4463357470399456E-2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1.4170086842224758</v>
      </c>
      <c r="P110" s="9">
        <f>O110*J110</f>
        <v>4.8834876823019568E-2</v>
      </c>
      <c r="Q110" s="12">
        <f>P110*$B$107</f>
        <v>1.4650463046905871E-2</v>
      </c>
      <c r="R110" s="9">
        <f>L110*$B$107</f>
        <v>0.19436706250000002</v>
      </c>
      <c r="S110" s="13">
        <f>Q110/R110</f>
        <v>7.537523517857285E-2</v>
      </c>
      <c r="T110" s="2">
        <f>$B$106/100</f>
        <v>0.01</v>
      </c>
      <c r="U110" s="14">
        <f>S110*T110</f>
        <v>7.5375235178572848E-4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6.2437523517857281E-3</v>
      </c>
      <c r="AU110" s="9">
        <f>$B$105/12</f>
        <v>64.789020833333339</v>
      </c>
      <c r="AV110" s="1">
        <f>$B$107</f>
        <v>0.3</v>
      </c>
      <c r="AW110" s="1">
        <f>$E$7/12</f>
        <v>114872.58333333333</v>
      </c>
      <c r="AX110" s="1">
        <f>AW110*10000*AV110*0.67*AU110*AT110</f>
        <v>93402721.570405886</v>
      </c>
    </row>
    <row r="111" spans="1:50" x14ac:dyDescent="0.15">
      <c r="C111" s="7">
        <v>6</v>
      </c>
      <c r="D111" s="7">
        <f>D95</f>
        <v>12.5271960521377</v>
      </c>
      <c r="E111" s="10">
        <f>D110</f>
        <v>5.3272536885214796</v>
      </c>
      <c r="F111" s="7" t="s">
        <v>83</v>
      </c>
      <c r="G111" s="1">
        <v>7</v>
      </c>
      <c r="H111" s="9">
        <f>E112</f>
        <v>12.5271960521377</v>
      </c>
      <c r="I111" s="9">
        <f>H111+273.15</f>
        <v>285.67719605213767</v>
      </c>
      <c r="J111" s="9">
        <f>EXP(($C$15*(I111-$C$13))/($C$16*I111*$C$13))</f>
        <v>8.3188306447774737E-2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2.0160640157327894</v>
      </c>
      <c r="P111" s="9">
        <f>O111*J111</f>
        <v>0.16771295115911064</v>
      </c>
      <c r="Q111" s="12">
        <f>P111*$B$107</f>
        <v>5.0313885347733192E-2</v>
      </c>
      <c r="R111" s="9">
        <f>L111*$B$107</f>
        <v>0.19436706250000002</v>
      </c>
      <c r="S111" s="13">
        <f>Q111/R111</f>
        <v>0.2588601417368912</v>
      </c>
      <c r="T111" s="2">
        <f>$B$106/100</f>
        <v>0.01</v>
      </c>
      <c r="U111" s="14">
        <f>S111*T111</f>
        <v>2.5886014173689123E-3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8.0786014173689115E-3</v>
      </c>
      <c r="AU111" s="9">
        <f>$B$105/12</f>
        <v>64.789020833333339</v>
      </c>
      <c r="AV111" s="1">
        <f>$B$107</f>
        <v>0.3</v>
      </c>
      <c r="AW111" s="1">
        <f>$E$7/12</f>
        <v>114872.58333333333</v>
      </c>
      <c r="AX111" s="1">
        <f>AW111*10000*AV111*0.67*AU111*AT111</f>
        <v>120850942.88677031</v>
      </c>
    </row>
    <row r="112" spans="1:50" x14ac:dyDescent="0.15">
      <c r="C112" s="7">
        <v>7</v>
      </c>
      <c r="D112" s="7">
        <f>D96</f>
        <v>15.608299139609301</v>
      </c>
      <c r="E112" s="10">
        <f>D111</f>
        <v>12.5271960521377</v>
      </c>
      <c r="F112" s="7" t="s">
        <v>83</v>
      </c>
      <c r="G112" s="1">
        <v>8</v>
      </c>
      <c r="H112" s="9">
        <f>E113</f>
        <v>15.608299139609301</v>
      </c>
      <c r="I112" s="9">
        <f>H112+273.15</f>
        <v>288.75829913960928</v>
      </c>
      <c r="J112" s="9">
        <f>EXP(($C$15*(I112-$C$13))/($C$16*I112*$C$13))</f>
        <v>0.11967509528993289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2.4962412729070125</v>
      </c>
      <c r="P112" s="9">
        <f>O112*J112</f>
        <v>0.29873791220181012</v>
      </c>
      <c r="Q112" s="12">
        <f>P112*$B$107</f>
        <v>8.9621373660543027E-2</v>
      </c>
      <c r="R112" s="9">
        <f>L112*$B$107</f>
        <v>0.19436706250000002</v>
      </c>
      <c r="S112" s="13">
        <f>Q112/R112</f>
        <v>0.46109342039648832</v>
      </c>
      <c r="T112" s="2">
        <f>$B$106/100</f>
        <v>0.01</v>
      </c>
      <c r="U112" s="14">
        <f>S112*T112</f>
        <v>4.6109342039648829E-3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1.4560934203964884E-2</v>
      </c>
      <c r="AU112" s="9">
        <f>$B$105/12</f>
        <v>64.789020833333339</v>
      </c>
      <c r="AV112" s="1">
        <f>$B$107</f>
        <v>0.3</v>
      </c>
      <c r="AW112" s="1">
        <f>$E$7/12</f>
        <v>114872.58333333333</v>
      </c>
      <c r="AX112" s="1">
        <f>AW112*10000*AV112*0.67*AU112*AT112</f>
        <v>217822682.03974485</v>
      </c>
    </row>
    <row r="113" spans="1:53" x14ac:dyDescent="0.15">
      <c r="C113" s="7">
        <v>8</v>
      </c>
      <c r="D113" s="7">
        <f>D97</f>
        <v>12.8587773143748</v>
      </c>
      <c r="E113" s="10">
        <f>D112</f>
        <v>15.608299139609301</v>
      </c>
      <c r="F113" s="7" t="s">
        <v>83</v>
      </c>
      <c r="G113" s="1">
        <v>9</v>
      </c>
      <c r="H113" s="9">
        <f>E114</f>
        <v>12.8587773143748</v>
      </c>
      <c r="I113" s="9">
        <f>H113+273.15</f>
        <v>286.00877731437475</v>
      </c>
      <c r="J113" s="9">
        <f>EXP(($C$15*(I113-$C$13))/($C$16*I113*$C$13))</f>
        <v>8.6541214916312906E-2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2.8453935690385359</v>
      </c>
      <c r="P113" s="9">
        <f>O113*J113</f>
        <v>0.24624381637965856</v>
      </c>
      <c r="Q113" s="12">
        <f>P113*$B$107</f>
        <v>7.387314491389757E-2</v>
      </c>
      <c r="R113" s="9">
        <f>L113*$B$107</f>
        <v>0.19436706250000002</v>
      </c>
      <c r="S113" s="13">
        <f>Q113/R113</f>
        <v>0.38007028538540349</v>
      </c>
      <c r="T113" s="2">
        <f>$B$106/100</f>
        <v>0.01</v>
      </c>
      <c r="U113" s="14">
        <f>S113*T113</f>
        <v>3.8007028538540352E-3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9.290702853854034E-3</v>
      </c>
      <c r="AU113" s="9">
        <f>$B$105/12</f>
        <v>64.789020833333339</v>
      </c>
      <c r="AV113" s="1">
        <f>$B$107</f>
        <v>0.3</v>
      </c>
      <c r="AW113" s="1">
        <f>$E$7/12</f>
        <v>114872.58333333333</v>
      </c>
      <c r="AX113" s="1">
        <f>AW113*10000*AV113*0.67*AU113*AT113</f>
        <v>138983240.03893548</v>
      </c>
    </row>
    <row r="114" spans="1:53" x14ac:dyDescent="0.15">
      <c r="C114" s="7">
        <v>9</v>
      </c>
      <c r="D114" s="7">
        <f>D98</f>
        <v>4.9920299622505304</v>
      </c>
      <c r="E114" s="10">
        <f>D113</f>
        <v>12.8587773143748</v>
      </c>
      <c r="F114" s="7" t="s">
        <v>83</v>
      </c>
      <c r="G114" s="1">
        <v>10</v>
      </c>
      <c r="H114" s="9">
        <f>E115</f>
        <v>4.9920299622505304</v>
      </c>
      <c r="I114" s="9">
        <f>H114+273.15</f>
        <v>278.14202996225049</v>
      </c>
      <c r="J114" s="9">
        <f>EXP(($C$15*(I114-$C$13))/($C$16*I114*$C$13))</f>
        <v>3.3041247086442252E-2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3.2470399609922107</v>
      </c>
      <c r="P114" s="9">
        <f>O114*J114</f>
        <v>0.10728624965069544</v>
      </c>
      <c r="Q114" s="12">
        <f>P114*$B$107</f>
        <v>3.2185874895208633E-2</v>
      </c>
      <c r="R114" s="9">
        <f>L114*$B$107</f>
        <v>0.19436706250000002</v>
      </c>
      <c r="S114" s="13">
        <f>Q114/R114</f>
        <v>0.16559325680609402</v>
      </c>
      <c r="T114" s="2">
        <f>$B$106/100</f>
        <v>0.01</v>
      </c>
      <c r="U114" s="14">
        <f>S114*T114</f>
        <v>1.6559325680609402E-3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7.1459325680609401E-3</v>
      </c>
      <c r="AU114" s="9">
        <f>$B$105/12</f>
        <v>64.789020833333339</v>
      </c>
      <c r="AV114" s="1">
        <f>$B$107</f>
        <v>0.3</v>
      </c>
      <c r="AW114" s="1">
        <f>$E$7/12</f>
        <v>114872.58333333333</v>
      </c>
      <c r="AX114" s="1">
        <f>AW114*10000*AV114*0.67*AU114*AT114</f>
        <v>106898786.5645567</v>
      </c>
    </row>
    <row r="115" spans="1:53" x14ac:dyDescent="0.15">
      <c r="C115" s="7">
        <v>10</v>
      </c>
      <c r="D115" s="7">
        <f>D99</f>
        <v>-4.4748601346045804</v>
      </c>
      <c r="E115" s="10">
        <f>D114</f>
        <v>4.9920299622505304</v>
      </c>
      <c r="F115" s="7" t="s">
        <v>83</v>
      </c>
      <c r="G115" s="1">
        <v>11</v>
      </c>
      <c r="H115" s="9">
        <f>E116</f>
        <v>-4.4748601346045804</v>
      </c>
      <c r="I115" s="9">
        <f>H115+273.15</f>
        <v>268.67513986539541</v>
      </c>
      <c r="J115" s="9">
        <f>EXP(($C$15*(I115-$C$13))/($C$16*I115*$C$13))</f>
        <v>9.6242460258287223E-3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2.9827660257744397</v>
      </c>
      <c r="O115" s="9">
        <f>L115+O114-P114-N115</f>
        <v>0.80487789390040909</v>
      </c>
      <c r="P115" s="9">
        <f>O115*J115</f>
        <v>7.7463428716484043E-3</v>
      </c>
      <c r="Q115" s="12">
        <f>P115*$B$107</f>
        <v>2.3239028614945212E-3</v>
      </c>
      <c r="R115" s="9">
        <f>L115*$B$107</f>
        <v>0.19436706250000002</v>
      </c>
      <c r="S115" s="13">
        <f>Q115/R115</f>
        <v>1.1956258594454608E-2</v>
      </c>
      <c r="T115" s="2">
        <f>$B$106/100</f>
        <v>0.01</v>
      </c>
      <c r="U115" s="14">
        <f>S115*T115</f>
        <v>1.1956258594454608E-4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5.6095625859445466E-3</v>
      </c>
      <c r="AU115" s="9">
        <f>$B$105/12</f>
        <v>64.789020833333339</v>
      </c>
      <c r="AV115" s="1">
        <f>$B$107</f>
        <v>0.3</v>
      </c>
      <c r="AW115" s="1">
        <f>$E$7/12</f>
        <v>114872.58333333333</v>
      </c>
      <c r="AX115" s="1">
        <f>AW115*10000*AV115*0.67*AU115*AT115</f>
        <v>83915630.029255405</v>
      </c>
    </row>
    <row r="116" spans="1:53" x14ac:dyDescent="0.15">
      <c r="C116" s="7">
        <v>11</v>
      </c>
      <c r="D116" s="7">
        <f>D100</f>
        <v>-11.800975372513699</v>
      </c>
      <c r="E116" s="10">
        <f>D115</f>
        <v>-4.4748601346045804</v>
      </c>
      <c r="F116" s="7" t="s">
        <v>85</v>
      </c>
      <c r="G116" s="1">
        <v>12</v>
      </c>
      <c r="H116" s="9">
        <f>E117</f>
        <v>-11.800975372513699</v>
      </c>
      <c r="I116" s="9">
        <f>H116+273.15</f>
        <v>261.3490246274863</v>
      </c>
      <c r="J116" s="9">
        <f>EXP(($C$15*(I116-$C$13))/($C$16*I116*$C$13))</f>
        <v>3.484792517150186E-3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1.4450217593620942</v>
      </c>
      <c r="P116" s="9">
        <f>O116*J116</f>
        <v>5.0356010141442229E-3</v>
      </c>
      <c r="Q116" s="12">
        <f>P116*$B$107</f>
        <v>1.5106803042432668E-3</v>
      </c>
      <c r="R116" s="9">
        <f>L116*$B$107</f>
        <v>0.19436706250000002</v>
      </c>
      <c r="S116" s="13">
        <f>Q116/R116</f>
        <v>7.7723060934939353E-3</v>
      </c>
      <c r="T116" s="2">
        <f>$B$106/100</f>
        <v>0.01</v>
      </c>
      <c r="U116" s="14">
        <f>S116*T116</f>
        <v>7.772306093493936E-5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5.5677230609349395E-3</v>
      </c>
      <c r="AU116" s="9">
        <f>$B$105/12</f>
        <v>64.789020833333339</v>
      </c>
      <c r="AV116" s="1">
        <f>$B$107</f>
        <v>0.3</v>
      </c>
      <c r="AW116" s="1">
        <f>$E$7/12</f>
        <v>114872.58333333333</v>
      </c>
      <c r="AX116" s="1">
        <f>AW116*10000*AV116*0.67*AU116*AT116</f>
        <v>83289736.290213585</v>
      </c>
      <c r="AY116" s="1">
        <f>SUM(AX105:AX116)</f>
        <v>1259001155.8623939</v>
      </c>
    </row>
    <row r="117" spans="1:53" x14ac:dyDescent="0.15">
      <c r="C117" s="7">
        <v>12</v>
      </c>
      <c r="D117" s="7">
        <f>D101</f>
        <v>-18.111436507608101</v>
      </c>
      <c r="E117" s="10">
        <f>D116</f>
        <v>-11.800975372513699</v>
      </c>
      <c r="F117" s="7" t="s">
        <v>83</v>
      </c>
    </row>
    <row r="119" spans="1:53" x14ac:dyDescent="0.15">
      <c r="S119" s="35" t="s">
        <v>25</v>
      </c>
      <c r="T119" s="35"/>
      <c r="U119" s="35"/>
      <c r="V119" s="35" t="s">
        <v>54</v>
      </c>
      <c r="W119" s="35"/>
      <c r="X119" s="35"/>
      <c r="Y119" s="35" t="s">
        <v>55</v>
      </c>
      <c r="Z119" s="35"/>
      <c r="AA119" s="35"/>
      <c r="AB119" s="35" t="s">
        <v>56</v>
      </c>
      <c r="AC119" s="35"/>
      <c r="AD119" s="35"/>
      <c r="AE119" s="35" t="s">
        <v>57</v>
      </c>
      <c r="AF119" s="35"/>
      <c r="AG119" s="35"/>
      <c r="AH119" s="35" t="s">
        <v>58</v>
      </c>
      <c r="AI119" s="35"/>
      <c r="AJ119" s="35"/>
      <c r="AK119" s="38" t="s">
        <v>87</v>
      </c>
      <c r="AL119" s="37"/>
      <c r="AM119" s="36"/>
      <c r="AN119" s="37" t="s">
        <v>86</v>
      </c>
      <c r="AO119" s="37"/>
      <c r="AP119" s="36"/>
      <c r="AQ119" s="35" t="s">
        <v>60</v>
      </c>
      <c r="AR119" s="35"/>
      <c r="AS119" s="35"/>
    </row>
    <row r="120" spans="1:53" x14ac:dyDescent="0.15">
      <c r="A120" s="34" t="s">
        <v>90</v>
      </c>
      <c r="B120" s="34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-24.2415874102985</v>
      </c>
      <c r="E121" s="7"/>
      <c r="F121" s="7"/>
      <c r="G121" s="1">
        <v>1</v>
      </c>
      <c r="H121" s="9">
        <f>E122</f>
        <v>-24.2415874102985</v>
      </c>
      <c r="I121" s="9">
        <f>H121+273.15</f>
        <v>248.90841258970147</v>
      </c>
      <c r="J121" s="9">
        <f>EXP(($C$15*(I121-$C$13))/($C$16*I121*$C$13))</f>
        <v>5.4136259541612242E-4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1.5412593091497005E-4</v>
      </c>
      <c r="Q121" s="12">
        <f>P121*$B$123</f>
        <v>5.0861557201940119E-5</v>
      </c>
      <c r="R121" s="9">
        <f>L121*$B$123</f>
        <v>9.3951000000000007E-2</v>
      </c>
      <c r="S121" s="13">
        <f>Q121/R121</f>
        <v>5.4136259541612242E-4</v>
      </c>
      <c r="T121" s="2">
        <f>$B$122/100</f>
        <v>0.01</v>
      </c>
      <c r="U121" s="14">
        <f>S121*T121</f>
        <v>5.4136259541612243E-6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5.4954136259541611E-3</v>
      </c>
      <c r="AU121" s="9">
        <f>$B$121/12</f>
        <v>28.47</v>
      </c>
      <c r="AV121" s="1">
        <f>$B$123</f>
        <v>0.33</v>
      </c>
      <c r="AW121" s="1">
        <f>$E$8/12</f>
        <v>1219.6666666666667</v>
      </c>
      <c r="AX121" s="1">
        <f>AW121*10000*AV121*0.67*AU121*AT121</f>
        <v>421907.99068265758</v>
      </c>
      <c r="AZ121" s="1">
        <f>$E$9/12</f>
        <v>18.666666666666668</v>
      </c>
      <c r="BA121" s="1">
        <f>AZ121*10000*AV121*0.67*AU121*AT121</f>
        <v>6457.1870670207227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-25.640160251152999</v>
      </c>
      <c r="E122" s="10">
        <f>D121</f>
        <v>-24.2415874102985</v>
      </c>
      <c r="F122" s="7" t="s">
        <v>83</v>
      </c>
      <c r="G122" s="1">
        <v>2</v>
      </c>
      <c r="H122" s="9">
        <f>E123</f>
        <v>-25.640160251152999</v>
      </c>
      <c r="I122" s="9">
        <f>H122+273.15</f>
        <v>247.50983974884699</v>
      </c>
      <c r="J122" s="9">
        <f>EXP(($C$15*(I122-$C$13))/($C$16*I122*$C$13))</f>
        <v>4.3400251768161704E-4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0.569245874069085</v>
      </c>
      <c r="P122" s="9">
        <f>O122*J122</f>
        <v>2.4705414252585562E-4</v>
      </c>
      <c r="Q122" s="12">
        <f>P122*$B$123</f>
        <v>8.1527867033532353E-5</v>
      </c>
      <c r="R122" s="9">
        <f>L122*$B$123</f>
        <v>9.3951000000000007E-2</v>
      </c>
      <c r="S122" s="13">
        <f>Q122/R122</f>
        <v>8.6777008263384478E-4</v>
      </c>
      <c r="T122" s="2">
        <f>$B$122/100</f>
        <v>0.01</v>
      </c>
      <c r="U122" s="14">
        <f>S122*T122</f>
        <v>8.6777008263384483E-6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5.4986777008263384E-3</v>
      </c>
      <c r="AU122" s="9">
        <f>$B$121/12</f>
        <v>28.47</v>
      </c>
      <c r="AV122" s="1">
        <f>$B$123</f>
        <v>0.33</v>
      </c>
      <c r="AW122" s="1">
        <f>$E$8/12</f>
        <v>1219.6666666666667</v>
      </c>
      <c r="AX122" s="1">
        <f>AW122*10000*AV122*0.67*AU122*AT122</f>
        <v>422158.58861112909</v>
      </c>
      <c r="AZ122" s="1">
        <f>$E$9/12</f>
        <v>18.666666666666668</v>
      </c>
      <c r="BA122" s="1">
        <f>AZ122*10000*AV122*0.67*AU122*AT122</f>
        <v>6461.0224001703273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-23.0038928190774</v>
      </c>
      <c r="E123" s="10">
        <f>D122</f>
        <v>-25.640160251152999</v>
      </c>
      <c r="F123" s="7" t="s">
        <v>83</v>
      </c>
      <c r="G123" s="1">
        <v>3</v>
      </c>
      <c r="H123" s="9">
        <f>E124</f>
        <v>-23.0038928190774</v>
      </c>
      <c r="I123" s="9">
        <f>H123+273.15</f>
        <v>250.14610718092257</v>
      </c>
      <c r="J123" s="9">
        <f>EXP(($C$15*(I123-$C$13))/($C$16*I123*$C$13))</f>
        <v>6.5697141907829638E-4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0.85369881992655916</v>
      </c>
      <c r="P123" s="9">
        <f>O123*J123</f>
        <v>5.608557251926186E-4</v>
      </c>
      <c r="Q123" s="12">
        <f>P123*$B$123</f>
        <v>1.8508238931356415E-4</v>
      </c>
      <c r="R123" s="9">
        <f>L123*$B$123</f>
        <v>9.3951000000000007E-2</v>
      </c>
      <c r="S123" s="13">
        <f>Q123/R123</f>
        <v>1.9699884973397213E-3</v>
      </c>
      <c r="T123" s="2">
        <f>$B$122/100</f>
        <v>0.01</v>
      </c>
      <c r="U123" s="14">
        <f>S123*T123</f>
        <v>1.9699884973397212E-5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5.5096998849733974E-3</v>
      </c>
      <c r="AU123" s="9">
        <f>$B$121/12</f>
        <v>28.47</v>
      </c>
      <c r="AV123" s="1">
        <f>$B$123</f>
        <v>0.33</v>
      </c>
      <c r="AW123" s="1">
        <f>$E$8/12</f>
        <v>1219.6666666666667</v>
      </c>
      <c r="AX123" s="1">
        <f>AW123*10000*AV123*0.67*AU123*AT123</f>
        <v>423004.81200447964</v>
      </c>
      <c r="AZ123" s="1">
        <f>$E$9/12</f>
        <v>18.666666666666668</v>
      </c>
      <c r="BA123" s="1">
        <f>AZ123*10000*AV123*0.67*AU123*AT123</f>
        <v>6473.9736190901504</v>
      </c>
    </row>
    <row r="124" spans="1:53" x14ac:dyDescent="0.15">
      <c r="C124" s="7">
        <v>3</v>
      </c>
      <c r="D124" s="7">
        <f>D108</f>
        <v>-18.0547362198873</v>
      </c>
      <c r="E124" s="10">
        <f>D123</f>
        <v>-23.0038928190774</v>
      </c>
      <c r="F124" s="7" t="s">
        <v>83</v>
      </c>
      <c r="G124" s="1">
        <v>4</v>
      </c>
      <c r="H124" s="9">
        <f>E125</f>
        <v>-18.0547362198873</v>
      </c>
      <c r="I124" s="9">
        <f>H124+273.15</f>
        <v>255.09526378011267</v>
      </c>
      <c r="J124" s="9">
        <f>EXP(($C$15*(I124-$C$13))/($C$16*I124*$C$13))</f>
        <v>1.3980324030074774E-3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1.1378379642013665</v>
      </c>
      <c r="P124" s="9">
        <f>O124*J124</f>
        <v>1.5907343433255725E-3</v>
      </c>
      <c r="Q124" s="12">
        <f>P124*$B$123</f>
        <v>5.2494233329743894E-4</v>
      </c>
      <c r="R124" s="9">
        <f>L124*$B$123</f>
        <v>9.3951000000000007E-2</v>
      </c>
      <c r="S124" s="13">
        <f>Q124/R124</f>
        <v>5.5874054911330259E-3</v>
      </c>
      <c r="T124" s="2">
        <f>$B$122/100</f>
        <v>0.01</v>
      </c>
      <c r="U124" s="14">
        <f>S124*T124</f>
        <v>5.5874054911330258E-5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5.5458740549113299E-3</v>
      </c>
      <c r="AU124" s="9">
        <f>$B$121/12</f>
        <v>28.47</v>
      </c>
      <c r="AV124" s="1">
        <f>$B$123</f>
        <v>0.33</v>
      </c>
      <c r="AW124" s="1">
        <f>$E$8/12</f>
        <v>1219.6666666666667</v>
      </c>
      <c r="AX124" s="1">
        <f>AW124*10000*AV124*0.67*AU124*AT124</f>
        <v>425782.06816606224</v>
      </c>
      <c r="AZ124" s="1">
        <f>$E$9/12</f>
        <v>18.666666666666668</v>
      </c>
      <c r="BA124" s="1">
        <f>AZ124*10000*AV124*0.67*AU124*AT124</f>
        <v>6516.478769417733</v>
      </c>
    </row>
    <row r="125" spans="1:53" x14ac:dyDescent="0.15">
      <c r="C125" s="7">
        <v>4</v>
      </c>
      <c r="D125" s="7">
        <f>D109</f>
        <v>-3.9204413693037998</v>
      </c>
      <c r="E125" s="10">
        <f>D124</f>
        <v>-18.0547362198873</v>
      </c>
      <c r="F125" s="7" t="s">
        <v>83</v>
      </c>
      <c r="G125" s="1">
        <v>5</v>
      </c>
      <c r="H125" s="9">
        <f>E126</f>
        <v>-3.9204413693037998</v>
      </c>
      <c r="I125" s="9">
        <f>H125+273.15</f>
        <v>269.2295586306962</v>
      </c>
      <c r="J125" s="9">
        <f>EXP(($C$15*(I125-$C$13))/($C$16*I125*$C$13))</f>
        <v>1.0369966869591194E-2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1.0794348683651389</v>
      </c>
      <c r="O125" s="9">
        <f>L125+O124-P124-N125</f>
        <v>0.34151236149290209</v>
      </c>
      <c r="P125" s="9">
        <f>O125*J125</f>
        <v>3.541471874237246E-3</v>
      </c>
      <c r="Q125" s="12">
        <f>P125*$B$123</f>
        <v>1.1686857184982913E-3</v>
      </c>
      <c r="R125" s="9">
        <f>L125*$B$123</f>
        <v>9.3951000000000007E-2</v>
      </c>
      <c r="S125" s="13">
        <f>Q125/R125</f>
        <v>1.2439311114286077E-2</v>
      </c>
      <c r="T125" s="2">
        <f>$B$122/100</f>
        <v>0.01</v>
      </c>
      <c r="U125" s="14">
        <f>S125*T125</f>
        <v>1.2439311114286077E-4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5.614393111142861E-3</v>
      </c>
      <c r="AU125" s="9">
        <f>$B$121/12</f>
        <v>28.47</v>
      </c>
      <c r="AV125" s="1">
        <f>$B$123</f>
        <v>0.33</v>
      </c>
      <c r="AW125" s="1">
        <f>$E$8/12</f>
        <v>1219.6666666666667</v>
      </c>
      <c r="AX125" s="1">
        <f>AW125*10000*AV125*0.67*AU125*AT125</f>
        <v>431042.58890313376</v>
      </c>
      <c r="AZ125" s="1">
        <f>$E$9/12</f>
        <v>18.666666666666668</v>
      </c>
      <c r="BA125" s="1">
        <f>AZ125*10000*AV125*0.67*AU125*AT125</f>
        <v>6596.9896087935203</v>
      </c>
    </row>
    <row r="126" spans="1:53" x14ac:dyDescent="0.15">
      <c r="C126" s="7">
        <v>5</v>
      </c>
      <c r="D126" s="7">
        <f>D110</f>
        <v>5.3272536885214796</v>
      </c>
      <c r="E126" s="10">
        <f>D125</f>
        <v>-3.9204413693037998</v>
      </c>
      <c r="F126" s="7" t="s">
        <v>85</v>
      </c>
      <c r="G126" s="1">
        <v>6</v>
      </c>
      <c r="H126" s="9">
        <f>E127</f>
        <v>5.3272536885214796</v>
      </c>
      <c r="I126" s="9">
        <f>H126+273.15</f>
        <v>278.47725368852144</v>
      </c>
      <c r="J126" s="9">
        <f>EXP(($C$15*(I126-$C$13))/($C$16*I126*$C$13))</f>
        <v>3.4463357470399456E-2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0.62267088961866479</v>
      </c>
      <c r="P126" s="9">
        <f>O126*J126</f>
        <v>2.1459329455339685E-2</v>
      </c>
      <c r="Q126" s="12">
        <f>P126*$B$123</f>
        <v>7.0815787202620963E-3</v>
      </c>
      <c r="R126" s="9">
        <f>L126*$B$123</f>
        <v>9.3951000000000007E-2</v>
      </c>
      <c r="S126" s="13">
        <f>Q126/R126</f>
        <v>7.5375235178572822E-2</v>
      </c>
      <c r="T126" s="2">
        <f>$B$122/100</f>
        <v>0.01</v>
      </c>
      <c r="U126" s="14">
        <f>S126*T126</f>
        <v>7.5375235178572826E-4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6.2437523517857281E-3</v>
      </c>
      <c r="AU126" s="9">
        <f>$B$121/12</f>
        <v>28.47</v>
      </c>
      <c r="AV126" s="1">
        <f>$B$123</f>
        <v>0.33</v>
      </c>
      <c r="AW126" s="1">
        <f>$E$8/12</f>
        <v>1219.6666666666667</v>
      </c>
      <c r="AX126" s="1">
        <f>AW126*10000*AV126*0.67*AU126*AT126</f>
        <v>479361.37083851383</v>
      </c>
      <c r="AZ126" s="1">
        <f>$E$9/12</f>
        <v>18.666666666666668</v>
      </c>
      <c r="BA126" s="1">
        <f>AZ126*10000*AV126*0.67*AU126*AT126</f>
        <v>7336.4954268807796</v>
      </c>
    </row>
    <row r="127" spans="1:53" x14ac:dyDescent="0.15">
      <c r="C127" s="7">
        <v>6</v>
      </c>
      <c r="D127" s="7">
        <f>D111</f>
        <v>12.5271960521377</v>
      </c>
      <c r="E127" s="10">
        <f>D126</f>
        <v>5.3272536885214796</v>
      </c>
      <c r="F127" s="7" t="s">
        <v>83</v>
      </c>
      <c r="G127" s="1">
        <v>7</v>
      </c>
      <c r="H127" s="9">
        <f>E128</f>
        <v>12.5271960521377</v>
      </c>
      <c r="I127" s="9">
        <f>H127+273.15</f>
        <v>285.67719605213767</v>
      </c>
      <c r="J127" s="9">
        <f>EXP(($C$15*(I127-$C$13))/($C$16*I127*$C$13))</f>
        <v>8.3188306447774737E-2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0.88591156016332506</v>
      </c>
      <c r="P127" s="9">
        <f>O127*J127</f>
        <v>7.3697482352492918E-2</v>
      </c>
      <c r="Q127" s="12">
        <f>P127*$B$123</f>
        <v>2.4320169176322664E-2</v>
      </c>
      <c r="R127" s="9">
        <f>L127*$B$123</f>
        <v>9.3951000000000007E-2</v>
      </c>
      <c r="S127" s="13">
        <f>Q127/R127</f>
        <v>0.25886014173689115</v>
      </c>
      <c r="T127" s="2">
        <f>$B$122/100</f>
        <v>0.01</v>
      </c>
      <c r="U127" s="14">
        <f>S127*T127</f>
        <v>2.5886014173689114E-3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8.0786014173689115E-3</v>
      </c>
      <c r="AU127" s="9">
        <f>$B$121/12</f>
        <v>28.47</v>
      </c>
      <c r="AV127" s="1">
        <f>$B$123</f>
        <v>0.33</v>
      </c>
      <c r="AW127" s="1">
        <f>$E$8/12</f>
        <v>1219.6666666666667</v>
      </c>
      <c r="AX127" s="1">
        <f>AW127*10000*AV127*0.67*AU127*AT127</f>
        <v>620231.10970766773</v>
      </c>
      <c r="AZ127" s="1">
        <f>$E$9/12</f>
        <v>18.666666666666668</v>
      </c>
      <c r="BA127" s="1">
        <f>AZ127*10000*AV127*0.67*AU127*AT127</f>
        <v>9492.4684732520873</v>
      </c>
    </row>
    <row r="128" spans="1:53" x14ac:dyDescent="0.15">
      <c r="C128" s="7">
        <v>7</v>
      </c>
      <c r="D128" s="7">
        <f>D112</f>
        <v>15.608299139609301</v>
      </c>
      <c r="E128" s="10">
        <f>D127</f>
        <v>12.5271960521377</v>
      </c>
      <c r="F128" s="7" t="s">
        <v>83</v>
      </c>
      <c r="G128" s="1">
        <v>8</v>
      </c>
      <c r="H128" s="9">
        <f>E129</f>
        <v>15.608299139609301</v>
      </c>
      <c r="I128" s="9">
        <f>H128+273.15</f>
        <v>288.75829913960928</v>
      </c>
      <c r="J128" s="9">
        <f>EXP(($C$15*(I128-$C$13))/($C$16*I128*$C$13))</f>
        <v>0.11967509528993289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1.0969140778108322</v>
      </c>
      <c r="P128" s="9">
        <f>O128*J128</f>
        <v>0.13127329678688021</v>
      </c>
      <c r="Q128" s="12">
        <f>P128*$B$123</f>
        <v>4.3320187939670469E-2</v>
      </c>
      <c r="R128" s="9">
        <f>L128*$B$123</f>
        <v>9.3951000000000007E-2</v>
      </c>
      <c r="S128" s="13">
        <f>Q128/R128</f>
        <v>0.46109342039648826</v>
      </c>
      <c r="T128" s="2">
        <f>$B$122/100</f>
        <v>0.01</v>
      </c>
      <c r="U128" s="14">
        <f>S128*T128</f>
        <v>4.6109342039648829E-3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1.4560934203964884E-2</v>
      </c>
      <c r="AU128" s="9">
        <f>$B$121/12</f>
        <v>28.47</v>
      </c>
      <c r="AV128" s="1">
        <f>$B$123</f>
        <v>0.33</v>
      </c>
      <c r="AW128" s="1">
        <f>$E$8/12</f>
        <v>1219.6666666666667</v>
      </c>
      <c r="AX128" s="1">
        <f>AW128*10000*AV128*0.67*AU128*AT128</f>
        <v>1117909.3896486347</v>
      </c>
      <c r="AZ128" s="1">
        <f>$E$9/12</f>
        <v>18.666666666666668</v>
      </c>
      <c r="BA128" s="1">
        <f>AZ128*10000*AV128*0.67*AU128*AT128</f>
        <v>17109.299212988124</v>
      </c>
    </row>
    <row r="129" spans="1:54" x14ac:dyDescent="0.15">
      <c r="C129" s="7">
        <v>8</v>
      </c>
      <c r="D129" s="7">
        <f>D113</f>
        <v>12.8587773143748</v>
      </c>
      <c r="E129" s="10">
        <f>D128</f>
        <v>15.608299139609301</v>
      </c>
      <c r="F129" s="7" t="s">
        <v>83</v>
      </c>
      <c r="G129" s="1">
        <v>9</v>
      </c>
      <c r="H129" s="9">
        <f>E130</f>
        <v>12.8587773143748</v>
      </c>
      <c r="I129" s="9">
        <f>H129+273.15</f>
        <v>286.00877731437475</v>
      </c>
      <c r="J129" s="9">
        <f>EXP(($C$15*(I129-$C$13))/($C$16*I129*$C$13))</f>
        <v>8.6541214916312906E-2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1.250340781023952</v>
      </c>
      <c r="P129" s="9">
        <f>O129*J129</f>
        <v>0.10820601024922435</v>
      </c>
      <c r="Q129" s="12">
        <f>P129*$B$123</f>
        <v>3.5707983382244041E-2</v>
      </c>
      <c r="R129" s="9">
        <f>L129*$B$123</f>
        <v>9.3951000000000007E-2</v>
      </c>
      <c r="S129" s="13">
        <f>Q129/R129</f>
        <v>0.38007028538540344</v>
      </c>
      <c r="T129" s="2">
        <f>$B$122/100</f>
        <v>0.01</v>
      </c>
      <c r="U129" s="14">
        <f>S129*T129</f>
        <v>3.8007028538540343E-3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9.290702853854034E-3</v>
      </c>
      <c r="AU129" s="9">
        <f>$B$121/12</f>
        <v>28.47</v>
      </c>
      <c r="AV129" s="1">
        <f>$B$123</f>
        <v>0.33</v>
      </c>
      <c r="AW129" s="1">
        <f>$E$8/12</f>
        <v>1219.6666666666667</v>
      </c>
      <c r="AX129" s="1">
        <f>AW129*10000*AV129*0.67*AU129*AT129</f>
        <v>713289.6702418091</v>
      </c>
      <c r="AZ129" s="1">
        <f>$E$9/12</f>
        <v>18.666666666666668</v>
      </c>
      <c r="BA129" s="1">
        <f>AZ129*10000*AV129*0.67*AU129*AT129</f>
        <v>10916.704436605987</v>
      </c>
    </row>
    <row r="130" spans="1:54" x14ac:dyDescent="0.15">
      <c r="C130" s="7">
        <v>9</v>
      </c>
      <c r="D130" s="7">
        <f>D114</f>
        <v>4.9920299622505304</v>
      </c>
      <c r="E130" s="10">
        <f>D129</f>
        <v>12.8587773143748</v>
      </c>
      <c r="F130" s="7" t="s">
        <v>83</v>
      </c>
      <c r="G130" s="1">
        <v>10</v>
      </c>
      <c r="H130" s="9">
        <f>E131</f>
        <v>4.9920299622505304</v>
      </c>
      <c r="I130" s="9">
        <f>H130+273.15</f>
        <v>278.14202996225049</v>
      </c>
      <c r="J130" s="9">
        <f>EXP(($C$15*(I130-$C$13))/($C$16*I130*$C$13))</f>
        <v>3.3041247086442252E-2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1.4268347707747275</v>
      </c>
      <c r="P130" s="9">
        <f>O130*J130</f>
        <v>4.7144400212694962E-2</v>
      </c>
      <c r="Q130" s="12">
        <f>P130*$B$123</f>
        <v>1.5557652070189339E-2</v>
      </c>
      <c r="R130" s="9">
        <f>L130*$B$123</f>
        <v>9.3951000000000007E-2</v>
      </c>
      <c r="S130" s="13">
        <f>Q130/R130</f>
        <v>0.16559325680609399</v>
      </c>
      <c r="T130" s="2">
        <f>$B$122/100</f>
        <v>0.01</v>
      </c>
      <c r="U130" s="14">
        <f>S130*T130</f>
        <v>1.65593256806094E-3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7.1459325680609401E-3</v>
      </c>
      <c r="AU130" s="9">
        <f>$B$121/12</f>
        <v>28.47</v>
      </c>
      <c r="AV130" s="1">
        <f>$B$123</f>
        <v>0.33</v>
      </c>
      <c r="AW130" s="1">
        <f>$E$8/12</f>
        <v>1219.6666666666667</v>
      </c>
      <c r="AX130" s="1">
        <f>AW130*10000*AV130*0.67*AU130*AT130</f>
        <v>548625.86450367095</v>
      </c>
      <c r="AZ130" s="1">
        <f>$E$9/12</f>
        <v>18.666666666666668</v>
      </c>
      <c r="BA130" s="1">
        <f>AZ130*10000*AV130*0.67*AU130*AT130</f>
        <v>8396.569667178348</v>
      </c>
    </row>
    <row r="131" spans="1:54" x14ac:dyDescent="0.15">
      <c r="C131" s="7">
        <v>10</v>
      </c>
      <c r="D131" s="7">
        <f>D115</f>
        <v>-4.4748601346045804</v>
      </c>
      <c r="E131" s="10">
        <f>D130</f>
        <v>4.9920299622505304</v>
      </c>
      <c r="F131" s="7" t="s">
        <v>83</v>
      </c>
      <c r="G131" s="1">
        <v>11</v>
      </c>
      <c r="H131" s="9">
        <f>E132</f>
        <v>-4.4748601346045804</v>
      </c>
      <c r="I131" s="9">
        <f>H131+273.15</f>
        <v>268.67513986539541</v>
      </c>
      <c r="J131" s="9">
        <f>EXP(($C$15*(I131-$C$13))/($C$16*I131*$C$13))</f>
        <v>9.6242460258287223E-3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1.3107058520339308</v>
      </c>
      <c r="O131" s="9">
        <f>L131+O130-P130-N131</f>
        <v>0.35368451852810168</v>
      </c>
      <c r="P131" s="9">
        <f>O131*J131</f>
        <v>3.4039468218412276E-3</v>
      </c>
      <c r="Q131" s="12">
        <f>P131*$B$123</f>
        <v>1.1233024512076052E-3</v>
      </c>
      <c r="R131" s="9">
        <f>L131*$B$123</f>
        <v>9.3951000000000007E-2</v>
      </c>
      <c r="S131" s="13">
        <f>Q131/R131</f>
        <v>1.1956258594454611E-2</v>
      </c>
      <c r="T131" s="2">
        <f>$B$122/100</f>
        <v>0.01</v>
      </c>
      <c r="U131" s="14">
        <f>S131*T131</f>
        <v>1.1956258594454612E-4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5.6095625859445466E-3</v>
      </c>
      <c r="AU131" s="9">
        <f>$B$121/12</f>
        <v>28.47</v>
      </c>
      <c r="AV131" s="1">
        <f>$B$123</f>
        <v>0.33</v>
      </c>
      <c r="AW131" s="1">
        <f>$E$8/12</f>
        <v>1219.6666666666667</v>
      </c>
      <c r="AX131" s="1">
        <f>AW131*10000*AV131*0.67*AU131*AT131</f>
        <v>430671.72743226332</v>
      </c>
      <c r="AZ131" s="1">
        <f>$E$9/12</f>
        <v>18.666666666666668</v>
      </c>
      <c r="BA131" s="1">
        <f>AZ131*10000*AV131*0.67*AU131*AT131</f>
        <v>6591.3136748310326</v>
      </c>
    </row>
    <row r="132" spans="1:54" x14ac:dyDescent="0.15">
      <c r="C132" s="7">
        <v>11</v>
      </c>
      <c r="D132" s="7">
        <f>D116</f>
        <v>-11.800975372513699</v>
      </c>
      <c r="E132" s="10">
        <f>D131</f>
        <v>-4.4748601346045804</v>
      </c>
      <c r="F132" s="7" t="s">
        <v>85</v>
      </c>
      <c r="G132" s="1">
        <v>12</v>
      </c>
      <c r="H132" s="9">
        <f>E133</f>
        <v>-11.800975372513699</v>
      </c>
      <c r="I132" s="9">
        <f>H132+273.15</f>
        <v>261.3490246274863</v>
      </c>
      <c r="J132" s="9">
        <f>EXP(($C$15*(I132-$C$13))/($C$16*I132*$C$13))</f>
        <v>3.484792517150186E-3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0.63498057170626043</v>
      </c>
      <c r="P132" s="9">
        <f>O132*J132</f>
        <v>2.2127755448177236E-3</v>
      </c>
      <c r="Q132" s="12">
        <f>P132*$B$123</f>
        <v>7.3021592978984883E-4</v>
      </c>
      <c r="R132" s="9">
        <f>L132*$B$123</f>
        <v>9.3951000000000007E-2</v>
      </c>
      <c r="S132" s="13">
        <f>Q132/R132</f>
        <v>7.7723060934939362E-3</v>
      </c>
      <c r="T132" s="2">
        <f>$B$122/100</f>
        <v>0.01</v>
      </c>
      <c r="U132" s="14">
        <f>S132*T132</f>
        <v>7.772306093493936E-5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5.5677230609349395E-3</v>
      </c>
      <c r="AU132" s="9">
        <f>$B$121/12</f>
        <v>28.47</v>
      </c>
      <c r="AV132" s="1">
        <f>$B$123</f>
        <v>0.33</v>
      </c>
      <c r="AW132" s="1">
        <f>$E$8/12</f>
        <v>1219.6666666666667</v>
      </c>
      <c r="AX132" s="1">
        <f>AW132*10000*AV132*0.67*AU132*AT132</f>
        <v>427459.51609942573</v>
      </c>
      <c r="AY132" s="1">
        <f>SUM(AX121:AX132)</f>
        <v>6461444.6968394481</v>
      </c>
      <c r="AZ132" s="1">
        <f>$E$9/12</f>
        <v>18.666666666666668</v>
      </c>
      <c r="BA132" s="1">
        <f>AZ132*10000*AV132*0.67*AU132*AT132</f>
        <v>6542.1516538857177</v>
      </c>
      <c r="BB132" s="1">
        <f>SUM(BA121:BA132)</f>
        <v>98890.654010114522</v>
      </c>
    </row>
    <row r="133" spans="1:54" x14ac:dyDescent="0.15">
      <c r="C133" s="7">
        <v>12</v>
      </c>
      <c r="D133" s="7">
        <f>D117</f>
        <v>-18.111436507608101</v>
      </c>
      <c r="E133" s="10">
        <f>D132</f>
        <v>-11.800975372513699</v>
      </c>
      <c r="F133" s="7" t="s">
        <v>83</v>
      </c>
    </row>
    <row r="135" spans="1:54" x14ac:dyDescent="0.15">
      <c r="A135" s="34" t="s">
        <v>29</v>
      </c>
      <c r="B135" s="34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-24.2415874102985</v>
      </c>
      <c r="E136" s="7"/>
      <c r="F136" s="7"/>
      <c r="G136" s="1">
        <v>1</v>
      </c>
      <c r="H136" s="9">
        <f>E137</f>
        <v>-24.2415874102985</v>
      </c>
      <c r="I136" s="9">
        <f>H136+273.15</f>
        <v>248.90841258970147</v>
      </c>
      <c r="J136" s="9">
        <f>EXP(($C$15*(I136-$C$13))/($C$16*I136*$C$13))</f>
        <v>5.4136259541612242E-4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4.1092015021186731E-4</v>
      </c>
      <c r="Q136" s="12">
        <f>P136*$B$138</f>
        <v>1.068392390550855E-4</v>
      </c>
      <c r="R136" s="9">
        <f>L136*$B$138</f>
        <v>0.19735245833333334</v>
      </c>
      <c r="S136" s="13">
        <f>Q136/R136</f>
        <v>5.4136259541612242E-4</v>
      </c>
      <c r="T136" s="2">
        <f>$B$137/100</f>
        <v>0.01</v>
      </c>
      <c r="U136" s="14">
        <f>S136*T136</f>
        <v>5.4136259541612243E-6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5.4954136259541611E-3</v>
      </c>
      <c r="AU136" s="9">
        <f>$B$136/12</f>
        <v>75.904791666666668</v>
      </c>
      <c r="AV136" s="1">
        <f>$B$138</f>
        <v>0.26</v>
      </c>
      <c r="AW136" s="1">
        <f>$E$10/12</f>
        <v>559</v>
      </c>
      <c r="AX136" s="1">
        <f>AW136*10000*AV136*0.67*AU136*AT136</f>
        <v>406190.29004754551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-25.640160251152999</v>
      </c>
      <c r="E137" s="10">
        <f>D136</f>
        <v>-24.2415874102985</v>
      </c>
      <c r="F137" s="7" t="s">
        <v>83</v>
      </c>
      <c r="G137" s="1">
        <v>2</v>
      </c>
      <c r="H137" s="9">
        <f>E138</f>
        <v>-25.640160251152999</v>
      </c>
      <c r="I137" s="9">
        <f>H137+273.15</f>
        <v>247.50983974884699</v>
      </c>
      <c r="J137" s="9">
        <f>EXP(($C$15*(I137-$C$13))/($C$16*I137*$C$13))</f>
        <v>4.3400251768161704E-4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1.5176849131831216</v>
      </c>
      <c r="P137" s="9">
        <f>O137*J137</f>
        <v>6.5867907336888119E-4</v>
      </c>
      <c r="Q137" s="12">
        <f>P137*$B$138</f>
        <v>1.712565590759091E-4</v>
      </c>
      <c r="R137" s="9">
        <f>L137*$B$138</f>
        <v>0.19735245833333334</v>
      </c>
      <c r="S137" s="13">
        <f>Q137/R137</f>
        <v>8.6777008263384488E-4</v>
      </c>
      <c r="T137" s="2">
        <f>$B$137/100</f>
        <v>0.01</v>
      </c>
      <c r="U137" s="14">
        <f>S137*T137</f>
        <v>8.6777008263384483E-6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5.4986777008263384E-3</v>
      </c>
      <c r="AU137" s="9">
        <f>$B$136/12</f>
        <v>75.904791666666668</v>
      </c>
      <c r="AV137" s="1">
        <f>$B$138</f>
        <v>0.26</v>
      </c>
      <c r="AW137" s="1">
        <f>$E$10/12</f>
        <v>559</v>
      </c>
      <c r="AX137" s="1">
        <f>AW137*10000*AV137*0.67*AU137*AT137</f>
        <v>406431.55223621952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-23.0038928190774</v>
      </c>
      <c r="E138" s="10">
        <f>D137</f>
        <v>-25.640160251152999</v>
      </c>
      <c r="F138" s="7" t="s">
        <v>83</v>
      </c>
      <c r="G138" s="1">
        <v>3</v>
      </c>
      <c r="H138" s="9">
        <f>E139</f>
        <v>-23.0038928190774</v>
      </c>
      <c r="I138" s="9">
        <f>H138+273.15</f>
        <v>250.14610718092257</v>
      </c>
      <c r="J138" s="9">
        <f>EXP(($C$15*(I138-$C$13))/($C$16*I138*$C$13))</f>
        <v>6.5697141907829638E-4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2.2760741507764197</v>
      </c>
      <c r="P138" s="9">
        <f>O138*J138</f>
        <v>1.4953156647630127E-3</v>
      </c>
      <c r="Q138" s="12">
        <f>P138*$B$138</f>
        <v>3.8878207283838333E-4</v>
      </c>
      <c r="R138" s="9">
        <f>L138*$B$138</f>
        <v>0.19735245833333334</v>
      </c>
      <c r="S138" s="13">
        <f>Q138/R138</f>
        <v>1.9699884973397213E-3</v>
      </c>
      <c r="T138" s="2">
        <f>$B$137/100</f>
        <v>0.01</v>
      </c>
      <c r="U138" s="14">
        <f>S138*T138</f>
        <v>1.9699884973397212E-5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5.5096998849733974E-3</v>
      </c>
      <c r="AU138" s="9">
        <f>$B$136/12</f>
        <v>75.904791666666668</v>
      </c>
      <c r="AV138" s="1">
        <f>$B$138</f>
        <v>0.26</v>
      </c>
      <c r="AW138" s="1">
        <f>$E$10/12</f>
        <v>559</v>
      </c>
      <c r="AX138" s="1">
        <f>AW138*10000*AV138*0.67*AU138*AT138</f>
        <v>407246.25054291409</v>
      </c>
    </row>
    <row r="139" spans="1:54" x14ac:dyDescent="0.15">
      <c r="C139" s="7">
        <v>3</v>
      </c>
      <c r="D139" s="7">
        <f>D124</f>
        <v>-18.0547362198873</v>
      </c>
      <c r="E139" s="10">
        <f>D138</f>
        <v>-23.0038928190774</v>
      </c>
      <c r="F139" s="7" t="s">
        <v>83</v>
      </c>
      <c r="G139" s="1">
        <v>4</v>
      </c>
      <c r="H139" s="9">
        <f>E140</f>
        <v>-18.0547362198873</v>
      </c>
      <c r="I139" s="9">
        <f>H139+273.15</f>
        <v>255.09526378011267</v>
      </c>
      <c r="J139" s="9">
        <f>EXP(($C$15*(I139-$C$13))/($C$16*I139*$C$13))</f>
        <v>1.3980324030074774E-3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3.0336267517783235</v>
      </c>
      <c r="P139" s="9">
        <f>O139*J139</f>
        <v>4.2411084976164181E-3</v>
      </c>
      <c r="Q139" s="12">
        <f>P139*$B$138</f>
        <v>1.1026882093802687E-3</v>
      </c>
      <c r="R139" s="9">
        <f>L139*$B$138</f>
        <v>0.19735245833333334</v>
      </c>
      <c r="S139" s="13">
        <f>Q139/R139</f>
        <v>5.5874054911330268E-3</v>
      </c>
      <c r="T139" s="2">
        <f>$B$137/100</f>
        <v>0.01</v>
      </c>
      <c r="U139" s="14">
        <f>S139*T139</f>
        <v>5.5874054911330271E-5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5.5458740549113299E-3</v>
      </c>
      <c r="AU139" s="9">
        <f>$B$136/12</f>
        <v>75.904791666666668</v>
      </c>
      <c r="AV139" s="1">
        <f>$B$138</f>
        <v>0.26</v>
      </c>
      <c r="AW139" s="1">
        <f>$E$10/12</f>
        <v>559</v>
      </c>
      <c r="AX139" s="1">
        <f>AW139*10000*AV139*0.67*AU139*AT139</f>
        <v>409920.04319610441</v>
      </c>
    </row>
    <row r="140" spans="1:54" x14ac:dyDescent="0.15">
      <c r="C140" s="7">
        <v>4</v>
      </c>
      <c r="D140" s="7">
        <f>D125</f>
        <v>-3.9204413693037998</v>
      </c>
      <c r="E140" s="10">
        <f>D139</f>
        <v>-18.0547362198873</v>
      </c>
      <c r="F140" s="7" t="s">
        <v>83</v>
      </c>
      <c r="G140" s="1">
        <v>5</v>
      </c>
      <c r="H140" s="9">
        <f>E141</f>
        <v>-3.9204413693037998</v>
      </c>
      <c r="I140" s="9">
        <f>H140+273.15</f>
        <v>269.2295586306962</v>
      </c>
      <c r="J140" s="9">
        <f>EXP(($C$15*(I140-$C$13))/($C$16*I140*$C$13))</f>
        <v>1.0369966869591194E-2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3.7884335599473737</v>
      </c>
      <c r="P140" s="9">
        <f>O140*J140</f>
        <v>3.9285930504301687E-2</v>
      </c>
      <c r="Q140" s="12">
        <f>P140*$B$138</f>
        <v>1.0214341931118439E-2</v>
      </c>
      <c r="R140" s="9">
        <f>L140*$B$138</f>
        <v>0.19735245833333334</v>
      </c>
      <c r="S140" s="13">
        <f>Q140/R140</f>
        <v>5.1756851763488827E-2</v>
      </c>
      <c r="T140" s="2">
        <f>$B$137/100</f>
        <v>0.01</v>
      </c>
      <c r="U140" s="14">
        <f>S140*T140</f>
        <v>5.1756851763488823E-4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6.0075685176348885E-3</v>
      </c>
      <c r="AU140" s="9">
        <f>$B$136/12</f>
        <v>75.904791666666668</v>
      </c>
      <c r="AV140" s="1">
        <f>$B$138</f>
        <v>0.26</v>
      </c>
      <c r="AW140" s="1">
        <f>$E$10/12</f>
        <v>559</v>
      </c>
      <c r="AX140" s="1">
        <f>AW140*10000*AV140*0.67*AU140*AT140</f>
        <v>444045.91988013039</v>
      </c>
    </row>
    <row r="141" spans="1:54" x14ac:dyDescent="0.15">
      <c r="C141" s="7">
        <v>5</v>
      </c>
      <c r="D141" s="7">
        <f>D126</f>
        <v>5.3272536885214796</v>
      </c>
      <c r="E141" s="10">
        <f>D140</f>
        <v>-3.9204413693037998</v>
      </c>
      <c r="F141" s="7" t="s">
        <v>85</v>
      </c>
      <c r="G141" s="1">
        <v>6</v>
      </c>
      <c r="H141" s="9">
        <f>E142</f>
        <v>5.3272536885214796</v>
      </c>
      <c r="I141" s="9">
        <f>H141+273.15</f>
        <v>278.47725368852144</v>
      </c>
      <c r="J141" s="9">
        <f>EXP(($C$15*(I141-$C$13))/($C$16*I141*$C$13))</f>
        <v>3.4463357470399456E-2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4.5081955461097385</v>
      </c>
      <c r="P141" s="9">
        <f>O141*J141</f>
        <v>0.15536755465204261</v>
      </c>
      <c r="Q141" s="12">
        <f>P141*$B$138</f>
        <v>4.0395564209531082E-2</v>
      </c>
      <c r="R141" s="9">
        <f>L141*$B$138</f>
        <v>0.19735245833333334</v>
      </c>
      <c r="S141" s="13">
        <f>Q141/R141</f>
        <v>0.20468741332475293</v>
      </c>
      <c r="T141" s="2">
        <f>$B$137/100</f>
        <v>0.01</v>
      </c>
      <c r="U141" s="14">
        <f>S141*T141</f>
        <v>2.0468741332475295E-3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7.5368741332475292E-3</v>
      </c>
      <c r="AU141" s="9">
        <f>$B$136/12</f>
        <v>75.904791666666668</v>
      </c>
      <c r="AV141" s="1">
        <f>$B$138</f>
        <v>0.26</v>
      </c>
      <c r="AW141" s="1">
        <f>$E$10/12</f>
        <v>559</v>
      </c>
      <c r="AX141" s="1">
        <f>AW141*10000*AV141*0.67*AU141*AT141</f>
        <v>557083.65167946927</v>
      </c>
    </row>
    <row r="142" spans="1:54" x14ac:dyDescent="0.15">
      <c r="C142" s="7">
        <v>6</v>
      </c>
      <c r="D142" s="7">
        <f>D127</f>
        <v>12.5271960521377</v>
      </c>
      <c r="E142" s="10">
        <f>D141</f>
        <v>5.3272536885214796</v>
      </c>
      <c r="F142" s="7" t="s">
        <v>83</v>
      </c>
      <c r="G142" s="1">
        <v>7</v>
      </c>
      <c r="H142" s="9">
        <f>E143</f>
        <v>12.5271960521377</v>
      </c>
      <c r="I142" s="9">
        <f>H142+273.15</f>
        <v>285.67719605213767</v>
      </c>
      <c r="J142" s="9">
        <f>EXP(($C$15*(I142-$C$13))/($C$16*I142*$C$13))</f>
        <v>8.3188306447774737E-2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5.1118759081243628</v>
      </c>
      <c r="P142" s="9">
        <f>O142*J142</f>
        <v>0.42524829956804627</v>
      </c>
      <c r="Q142" s="12">
        <f>P142*$B$138</f>
        <v>0.11056455788769204</v>
      </c>
      <c r="R142" s="9">
        <f>L142*$B$138</f>
        <v>0.19735245833333334</v>
      </c>
      <c r="S142" s="13">
        <f>Q142/R142</f>
        <v>0.56023907085538138</v>
      </c>
      <c r="T142" s="2">
        <f>$B$137/100</f>
        <v>0.01</v>
      </c>
      <c r="U142" s="14">
        <f>S142*T142</f>
        <v>5.6023907085538142E-3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1.1092390708553813E-2</v>
      </c>
      <c r="AU142" s="9">
        <f>$B$136/12</f>
        <v>75.904791666666668</v>
      </c>
      <c r="AV142" s="1">
        <f>$B$138</f>
        <v>0.26</v>
      </c>
      <c r="AW142" s="1">
        <f>$E$10/12</f>
        <v>559</v>
      </c>
      <c r="AX142" s="1">
        <f>AW142*10000*AV142*0.67*AU142*AT142</f>
        <v>819887.58370228542</v>
      </c>
    </row>
    <row r="143" spans="1:54" x14ac:dyDescent="0.15">
      <c r="C143" s="7">
        <v>7</v>
      </c>
      <c r="D143" s="7">
        <f>D128</f>
        <v>15.608299139609301</v>
      </c>
      <c r="E143" s="10">
        <f>D142</f>
        <v>12.5271960521377</v>
      </c>
      <c r="F143" s="7" t="s">
        <v>83</v>
      </c>
      <c r="G143" s="1">
        <v>8</v>
      </c>
      <c r="H143" s="9">
        <f>E144</f>
        <v>15.608299139609301</v>
      </c>
      <c r="I143" s="9">
        <f>H143+273.15</f>
        <v>288.75829913960928</v>
      </c>
      <c r="J143" s="9">
        <f>EXP(($C$15*(I143-$C$13))/($C$16*I143*$C$13))</f>
        <v>0.11967509528993289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5.4456755252229829</v>
      </c>
      <c r="P143" s="9">
        <f>O143*J143</f>
        <v>0.65171173739911581</v>
      </c>
      <c r="Q143" s="12">
        <f>P143*$B$138</f>
        <v>0.16944505172377011</v>
      </c>
      <c r="R143" s="9">
        <f>L143*$B$138</f>
        <v>0.19735245833333334</v>
      </c>
      <c r="S143" s="13">
        <f>Q143/R143</f>
        <v>0.85859103633547396</v>
      </c>
      <c r="T143" s="2">
        <f>$B$137/100</f>
        <v>0.01</v>
      </c>
      <c r="U143" s="14">
        <f>S143*T143</f>
        <v>8.5859103633547391E-3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1.8535910363354738E-2</v>
      </c>
      <c r="AU143" s="9">
        <f>$B$136/12</f>
        <v>75.904791666666668</v>
      </c>
      <c r="AV143" s="1">
        <f>$B$138</f>
        <v>0.26</v>
      </c>
      <c r="AW143" s="1">
        <f>$E$10/12</f>
        <v>559</v>
      </c>
      <c r="AX143" s="1">
        <f>AW143*10000*AV143*0.67*AU143*AT143</f>
        <v>1370070.9936058903</v>
      </c>
    </row>
    <row r="144" spans="1:54" x14ac:dyDescent="0.15">
      <c r="C144" s="7">
        <v>8</v>
      </c>
      <c r="D144" s="7">
        <f>D129</f>
        <v>12.8587773143748</v>
      </c>
      <c r="E144" s="10">
        <f>D143</f>
        <v>15.608299139609301</v>
      </c>
      <c r="F144" s="7" t="s">
        <v>83</v>
      </c>
      <c r="G144" s="1">
        <v>9</v>
      </c>
      <c r="H144" s="9">
        <f>E145</f>
        <v>12.8587773143748</v>
      </c>
      <c r="I144" s="9">
        <f>H144+273.15</f>
        <v>286.00877731437475</v>
      </c>
      <c r="J144" s="9">
        <f>EXP(($C$15*(I144-$C$13))/($C$16*I144*$C$13))</f>
        <v>8.6541214916312906E-2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5.5530117044905341</v>
      </c>
      <c r="P144" s="9">
        <f>O144*J144</f>
        <v>0.48056437935111634</v>
      </c>
      <c r="Q144" s="12">
        <f>P144*$B$138</f>
        <v>0.12494673863129026</v>
      </c>
      <c r="R144" s="9">
        <f>L144*$B$138</f>
        <v>0.19735245833333334</v>
      </c>
      <c r="S144" s="13">
        <f>Q144/R144</f>
        <v>0.63311468064031928</v>
      </c>
      <c r="T144" s="2">
        <f>$B$137/100</f>
        <v>0.01</v>
      </c>
      <c r="U144" s="14">
        <f>S144*T144</f>
        <v>6.3311468064031927E-3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1.1821146806403192E-2</v>
      </c>
      <c r="AU144" s="9">
        <f>$B$136/12</f>
        <v>75.904791666666668</v>
      </c>
      <c r="AV144" s="1">
        <f>$B$138</f>
        <v>0.26</v>
      </c>
      <c r="AW144" s="1">
        <f>$E$10/12</f>
        <v>559</v>
      </c>
      <c r="AX144" s="1">
        <f>AW144*10000*AV144*0.67*AU144*AT144</f>
        <v>873753.16524128383</v>
      </c>
    </row>
    <row r="145" spans="3:51" x14ac:dyDescent="0.15">
      <c r="C145" s="7">
        <v>9</v>
      </c>
      <c r="D145" s="7">
        <f>D130</f>
        <v>4.9920299622505304</v>
      </c>
      <c r="E145" s="10">
        <f>D144</f>
        <v>12.8587773143748</v>
      </c>
      <c r="F145" s="7" t="s">
        <v>83</v>
      </c>
      <c r="G145" s="1">
        <v>10</v>
      </c>
      <c r="H145" s="9">
        <f>E146</f>
        <v>4.9920299622505304</v>
      </c>
      <c r="I145" s="9">
        <f>H145+273.15</f>
        <v>278.14202996225049</v>
      </c>
      <c r="J145" s="9">
        <f>EXP(($C$15*(I145-$C$13))/($C$16*I145*$C$13))</f>
        <v>3.3041247086442252E-2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5.8314952418060848</v>
      </c>
      <c r="P145" s="9">
        <f>O145*J145</f>
        <v>0.19267987516792714</v>
      </c>
      <c r="Q145" s="12">
        <f>P145*$B$138</f>
        <v>5.0096767543661061E-2</v>
      </c>
      <c r="R145" s="9">
        <f>L145*$B$138</f>
        <v>0.19735245833333334</v>
      </c>
      <c r="S145" s="13">
        <f>Q145/R145</f>
        <v>0.25384415257217796</v>
      </c>
      <c r="T145" s="2">
        <f>$B$137/100</f>
        <v>0.01</v>
      </c>
      <c r="U145" s="14">
        <f>S145*T145</f>
        <v>2.5384415257217797E-3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8.0284415257217794E-3</v>
      </c>
      <c r="AU145" s="9">
        <f>$B$136/12</f>
        <v>75.904791666666668</v>
      </c>
      <c r="AV145" s="1">
        <f>$B$138</f>
        <v>0.26</v>
      </c>
      <c r="AW145" s="1">
        <f>$E$10/12</f>
        <v>559</v>
      </c>
      <c r="AX145" s="1">
        <f>AW145*10000*AV145*0.67*AU145*AT145</f>
        <v>593417.56852678629</v>
      </c>
    </row>
    <row r="146" spans="3:51" x14ac:dyDescent="0.15">
      <c r="C146" s="7">
        <v>10</v>
      </c>
      <c r="D146" s="7">
        <f>D131</f>
        <v>-4.4748601346045804</v>
      </c>
      <c r="E146" s="10">
        <f>D145</f>
        <v>4.9920299622505304</v>
      </c>
      <c r="F146" s="7" t="s">
        <v>83</v>
      </c>
      <c r="G146" s="1">
        <v>11</v>
      </c>
      <c r="H146" s="9">
        <f>E147</f>
        <v>-4.4748601346045804</v>
      </c>
      <c r="I146" s="9">
        <f>H146+273.15</f>
        <v>268.67513986539541</v>
      </c>
      <c r="J146" s="9">
        <f>EXP(($C$15*(I146-$C$13))/($C$16*I146*$C$13))</f>
        <v>9.6242460258287223E-3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6.3978632833048241</v>
      </c>
      <c r="P146" s="9">
        <f>O146*J146</f>
        <v>6.1574610278141956E-2</v>
      </c>
      <c r="Q146" s="12">
        <f>P146*$B$138</f>
        <v>1.6009398672316908E-2</v>
      </c>
      <c r="R146" s="9">
        <f>L146*$B$138</f>
        <v>0.19735245833333334</v>
      </c>
      <c r="S146" s="13">
        <f>Q146/R146</f>
        <v>8.1120847480281325E-2</v>
      </c>
      <c r="T146" s="2">
        <f>$B$137/100</f>
        <v>0.01</v>
      </c>
      <c r="U146" s="14">
        <f>S146*T146</f>
        <v>8.1120847480281328E-4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6.3012084748028134E-3</v>
      </c>
      <c r="AU146" s="9">
        <f>$B$136/12</f>
        <v>75.904791666666668</v>
      </c>
      <c r="AV146" s="1">
        <f>$B$138</f>
        <v>0.26</v>
      </c>
      <c r="AW146" s="1">
        <f>$E$10/12</f>
        <v>559</v>
      </c>
      <c r="AX146" s="1">
        <f>AW146*10000*AV146*0.67*AU146*AT146</f>
        <v>465750.14589294104</v>
      </c>
    </row>
    <row r="147" spans="3:51" x14ac:dyDescent="0.15">
      <c r="C147" s="7">
        <v>11</v>
      </c>
      <c r="D147" s="7">
        <f>D132</f>
        <v>-11.800975372513699</v>
      </c>
      <c r="E147" s="10">
        <f>D146</f>
        <v>-4.4748601346045804</v>
      </c>
      <c r="F147" s="7" t="s">
        <v>85</v>
      </c>
      <c r="G147" s="1">
        <v>12</v>
      </c>
      <c r="H147" s="9">
        <f>E148</f>
        <v>-11.800975372513699</v>
      </c>
      <c r="I147" s="9">
        <f>H147+273.15</f>
        <v>261.3490246274863</v>
      </c>
      <c r="J147" s="9">
        <f>EXP(($C$15*(I147-$C$13))/($C$16*I147*$C$13))</f>
        <v>3.484792517150186E-3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7.0953365896933489</v>
      </c>
      <c r="P147" s="9">
        <f>O147*J147</f>
        <v>2.4725775854425303E-2</v>
      </c>
      <c r="Q147" s="12">
        <f>P147*$B$138</f>
        <v>6.4287017221505791E-3</v>
      </c>
      <c r="R147" s="9">
        <f>L147*$B$138</f>
        <v>0.19735245833333334</v>
      </c>
      <c r="S147" s="13">
        <f>Q147/R147</f>
        <v>3.2574723296794901E-2</v>
      </c>
      <c r="T147" s="2">
        <f>$B$137/100</f>
        <v>0.01</v>
      </c>
      <c r="U147" s="14">
        <f>S147*T147</f>
        <v>3.2574723296794901E-4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5.8157472329679492E-3</v>
      </c>
      <c r="AU147" s="9">
        <f>$B$136/12</f>
        <v>75.904791666666668</v>
      </c>
      <c r="AV147" s="1">
        <f>$B$138</f>
        <v>0.26</v>
      </c>
      <c r="AW147" s="1">
        <f>$E$10/12</f>
        <v>559</v>
      </c>
      <c r="AX147" s="1">
        <f>AW147*10000*AV147*0.67*AU147*AT147</f>
        <v>429867.56160548306</v>
      </c>
      <c r="AY147" s="1">
        <f>SUM(AX136:AX147)</f>
        <v>7183664.7261570534</v>
      </c>
    </row>
    <row r="148" spans="3:51" x14ac:dyDescent="0.15">
      <c r="C148" s="7">
        <v>12</v>
      </c>
      <c r="D148" s="7">
        <f>D133</f>
        <v>-18.111436507608101</v>
      </c>
      <c r="E148" s="10">
        <f>D147</f>
        <v>-11.800975372513699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I13" sqref="I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202000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7936000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20591000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45430000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140000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1600000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175000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1">
        <v>160000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4659495.6930825422</v>
      </c>
      <c r="J13" s="6" t="s">
        <v>37</v>
      </c>
      <c r="K13" s="6">
        <f>I13/(10000*1000)</f>
        <v>0.46594956930825421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5.5637192800322604</v>
      </c>
      <c r="E26" s="7"/>
      <c r="F26" s="7"/>
      <c r="G26" s="1">
        <v>1</v>
      </c>
      <c r="H26" s="9">
        <f t="shared" ref="H26:H37" si="0">E27</f>
        <v>5.5637192800322604</v>
      </c>
      <c r="I26" s="9">
        <f t="shared" ref="I26:I37" si="1">H26+273.15</f>
        <v>278.71371928003225</v>
      </c>
      <c r="J26" s="9">
        <f t="shared" ref="J26:J37" si="2">EXP(($C$15*(I26-$C$13))/($C$16*I26*$C$13))</f>
        <v>3.5501007009146941E-2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4.0318404907770659E-2</v>
      </c>
      <c r="Q26" s="12">
        <f t="shared" ref="Q26:Q37" si="6">P26*$B$28</f>
        <v>4.0318404907770658E-3</v>
      </c>
      <c r="R26" s="9">
        <f t="shared" ref="R26:R37" si="7">L26*$B$28</f>
        <v>0.11356975000000001</v>
      </c>
      <c r="S26" s="13">
        <f t="shared" ref="S26:S37" si="8">Q26/R26</f>
        <v>3.5501007009146934E-2</v>
      </c>
      <c r="T26" s="2">
        <f t="shared" ref="T26:T37" si="9">$B$27/100</f>
        <v>0.01</v>
      </c>
      <c r="U26" s="14">
        <f t="shared" ref="U26:U37" si="10">S26*T26</f>
        <v>3.5501007009146936E-4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1.325501007009147E-2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16833.333333333332</v>
      </c>
      <c r="AU26" s="1">
        <f t="shared" ref="AU26:AU37" si="17">AT26*10000*AS26*0.67*AR26*AQ26</f>
        <v>16978044.122393142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6.4300823642903202</v>
      </c>
      <c r="E27" s="10">
        <f t="shared" ref="E27:E38" si="18">D26</f>
        <v>5.5637192800322604</v>
      </c>
      <c r="F27" s="7" t="s">
        <v>83</v>
      </c>
      <c r="G27" s="1">
        <v>2</v>
      </c>
      <c r="H27" s="9">
        <f t="shared" si="0"/>
        <v>6.4300823642903202</v>
      </c>
      <c r="I27" s="9">
        <f t="shared" si="1"/>
        <v>279.58008236429032</v>
      </c>
      <c r="J27" s="9">
        <f t="shared" si="2"/>
        <v>3.9559934503598689E-2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2.2310765950922296</v>
      </c>
      <c r="P27" s="9">
        <f t="shared" si="5"/>
        <v>8.8261243974360568E-2</v>
      </c>
      <c r="Q27" s="12">
        <f t="shared" si="6"/>
        <v>8.8261243974360575E-3</v>
      </c>
      <c r="R27" s="9">
        <f t="shared" si="7"/>
        <v>0.11356975000000001</v>
      </c>
      <c r="S27" s="13">
        <f t="shared" si="8"/>
        <v>7.7715451495103727E-2</v>
      </c>
      <c r="T27" s="2">
        <f t="shared" si="9"/>
        <v>0.01</v>
      </c>
      <c r="U27" s="14">
        <f t="shared" si="10"/>
        <v>7.7715451495103728E-4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1.3677154514951037E-2</v>
      </c>
      <c r="AR27" s="9">
        <f t="shared" si="14"/>
        <v>113.56975</v>
      </c>
      <c r="AS27" s="1">
        <f t="shared" si="15"/>
        <v>0.1</v>
      </c>
      <c r="AT27" s="1">
        <f t="shared" si="16"/>
        <v>16833.333333333332</v>
      </c>
      <c r="AU27" s="1">
        <f t="shared" si="17"/>
        <v>17518759.442332499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9.2945914989999991</v>
      </c>
      <c r="E28" s="10">
        <f t="shared" si="18"/>
        <v>6.4300823642903202</v>
      </c>
      <c r="F28" s="7" t="s">
        <v>83</v>
      </c>
      <c r="G28" s="1">
        <v>3</v>
      </c>
      <c r="H28" s="9">
        <f t="shared" si="0"/>
        <v>9.2945914989999991</v>
      </c>
      <c r="I28" s="9">
        <f t="shared" si="1"/>
        <v>282.44459149899996</v>
      </c>
      <c r="J28" s="9">
        <f t="shared" si="2"/>
        <v>5.6318414500684727E-2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3.2785128511178692</v>
      </c>
      <c r="P28" s="9">
        <f t="shared" si="5"/>
        <v>0.18464064569507782</v>
      </c>
      <c r="Q28" s="12">
        <f t="shared" si="6"/>
        <v>1.8464064569507783E-2</v>
      </c>
      <c r="R28" s="9">
        <f t="shared" si="7"/>
        <v>0.11356975000000001</v>
      </c>
      <c r="S28" s="13">
        <f t="shared" si="8"/>
        <v>0.16257907206371222</v>
      </c>
      <c r="T28" s="2">
        <f t="shared" si="9"/>
        <v>0.01</v>
      </c>
      <c r="U28" s="14">
        <f t="shared" si="10"/>
        <v>1.6257907206371222E-3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1.4525790720637123E-2</v>
      </c>
      <c r="AR28" s="9">
        <f t="shared" si="14"/>
        <v>113.56975</v>
      </c>
      <c r="AS28" s="1">
        <f t="shared" si="15"/>
        <v>0.1</v>
      </c>
      <c r="AT28" s="1">
        <f t="shared" si="16"/>
        <v>16833.333333333332</v>
      </c>
      <c r="AU28" s="1">
        <f t="shared" si="17"/>
        <v>18605758.461405989</v>
      </c>
    </row>
    <row r="29" spans="1:47" x14ac:dyDescent="0.15">
      <c r="C29" s="7">
        <v>3</v>
      </c>
      <c r="D29" s="8">
        <v>13.972739605225801</v>
      </c>
      <c r="E29" s="10">
        <f t="shared" si="18"/>
        <v>9.2945914989999991</v>
      </c>
      <c r="F29" s="7" t="s">
        <v>83</v>
      </c>
      <c r="G29" s="1">
        <v>4</v>
      </c>
      <c r="H29" s="9">
        <f t="shared" si="0"/>
        <v>13.972739605225801</v>
      </c>
      <c r="I29" s="9">
        <f t="shared" si="1"/>
        <v>287.12273960522577</v>
      </c>
      <c r="J29" s="9">
        <f t="shared" si="2"/>
        <v>9.876086822870149E-2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4.2295697054227919</v>
      </c>
      <c r="P29" s="9">
        <f t="shared" si="5"/>
        <v>0.41771597634136814</v>
      </c>
      <c r="Q29" s="12">
        <f t="shared" si="6"/>
        <v>4.177159763413682E-2</v>
      </c>
      <c r="R29" s="9">
        <f t="shared" si="7"/>
        <v>0.11356975000000001</v>
      </c>
      <c r="S29" s="13">
        <f t="shared" si="8"/>
        <v>0.36780566686231869</v>
      </c>
      <c r="T29" s="2">
        <f t="shared" si="9"/>
        <v>0.01</v>
      </c>
      <c r="U29" s="14">
        <f t="shared" si="10"/>
        <v>3.6780566686231871E-3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1.6578056668623185E-2</v>
      </c>
      <c r="AR29" s="9">
        <f t="shared" si="14"/>
        <v>113.56975</v>
      </c>
      <c r="AS29" s="1">
        <f t="shared" si="15"/>
        <v>0.1</v>
      </c>
      <c r="AT29" s="1">
        <f t="shared" si="16"/>
        <v>16833.333333333332</v>
      </c>
      <c r="AU29" s="1">
        <f t="shared" si="17"/>
        <v>21234459.732211731</v>
      </c>
    </row>
    <row r="30" spans="1:47" x14ac:dyDescent="0.15">
      <c r="C30" s="7">
        <v>4</v>
      </c>
      <c r="D30" s="8">
        <v>17.7802842156667</v>
      </c>
      <c r="E30" s="10">
        <f t="shared" si="18"/>
        <v>13.972739605225801</v>
      </c>
      <c r="F30" s="7" t="s">
        <v>83</v>
      </c>
      <c r="G30" s="1">
        <v>5</v>
      </c>
      <c r="H30" s="9">
        <f t="shared" si="0"/>
        <v>17.7802842156667</v>
      </c>
      <c r="I30" s="9">
        <f t="shared" si="1"/>
        <v>290.93028421566669</v>
      </c>
      <c r="J30" s="9">
        <f t="shared" si="2"/>
        <v>0.15393320485058617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3.6212610426273528</v>
      </c>
      <c r="O30" s="9">
        <f t="shared" si="19"/>
        <v>1.326290186454071</v>
      </c>
      <c r="P30" s="9">
        <f t="shared" si="5"/>
        <v>0.20416009896275666</v>
      </c>
      <c r="Q30" s="12">
        <f t="shared" si="6"/>
        <v>2.0416009896275667E-2</v>
      </c>
      <c r="R30" s="9">
        <f t="shared" si="7"/>
        <v>0.11356975000000001</v>
      </c>
      <c r="S30" s="13">
        <f t="shared" si="8"/>
        <v>0.17976626607239748</v>
      </c>
      <c r="T30" s="2">
        <f t="shared" si="9"/>
        <v>0.01</v>
      </c>
      <c r="U30" s="14">
        <f t="shared" si="10"/>
        <v>1.7976626607239749E-3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2.7447662660723973E-2</v>
      </c>
      <c r="AR30" s="9">
        <f t="shared" si="14"/>
        <v>113.56975</v>
      </c>
      <c r="AS30" s="1">
        <f t="shared" si="15"/>
        <v>0.1</v>
      </c>
      <c r="AT30" s="1">
        <f t="shared" si="16"/>
        <v>16833.333333333332</v>
      </c>
      <c r="AU30" s="1">
        <f t="shared" si="17"/>
        <v>35157093.449655794</v>
      </c>
    </row>
    <row r="31" spans="1:47" x14ac:dyDescent="0.15">
      <c r="C31" s="7">
        <v>5</v>
      </c>
      <c r="D31" s="8">
        <v>22.886564736774201</v>
      </c>
      <c r="E31" s="10">
        <f t="shared" si="18"/>
        <v>17.7802842156667</v>
      </c>
      <c r="F31" s="7" t="s">
        <v>85</v>
      </c>
      <c r="G31" s="1">
        <v>6</v>
      </c>
      <c r="H31" s="9">
        <f t="shared" si="0"/>
        <v>22.886564736774201</v>
      </c>
      <c r="I31" s="9">
        <f t="shared" si="1"/>
        <v>296.03656473677415</v>
      </c>
      <c r="J31" s="9">
        <f t="shared" si="2"/>
        <v>0.27418369163995038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2.2578275874913145</v>
      </c>
      <c r="P31" s="9">
        <f t="shared" si="5"/>
        <v>0.61905950302489166</v>
      </c>
      <c r="Q31" s="12">
        <f t="shared" si="6"/>
        <v>6.1905950302489167E-2</v>
      </c>
      <c r="R31" s="9">
        <f t="shared" si="7"/>
        <v>0.11356975000000001</v>
      </c>
      <c r="S31" s="13">
        <f t="shared" si="8"/>
        <v>0.54509189553106496</v>
      </c>
      <c r="T31" s="2">
        <f t="shared" si="9"/>
        <v>0.01</v>
      </c>
      <c r="U31" s="14">
        <f t="shared" si="10"/>
        <v>5.4509189553106499E-3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3.7550918955310653E-2</v>
      </c>
      <c r="AR31" s="9">
        <f t="shared" si="14"/>
        <v>113.56975</v>
      </c>
      <c r="AS31" s="1">
        <f t="shared" si="15"/>
        <v>0.1</v>
      </c>
      <c r="AT31" s="1">
        <f t="shared" si="16"/>
        <v>16833.333333333332</v>
      </c>
      <c r="AU31" s="1">
        <f t="shared" si="17"/>
        <v>48098127.084657416</v>
      </c>
    </row>
    <row r="32" spans="1:47" x14ac:dyDescent="0.15">
      <c r="C32" s="7">
        <v>6</v>
      </c>
      <c r="D32" s="8">
        <v>28.499171927999999</v>
      </c>
      <c r="E32" s="10">
        <f t="shared" si="18"/>
        <v>22.886564736774201</v>
      </c>
      <c r="F32" s="7" t="s">
        <v>83</v>
      </c>
      <c r="G32" s="1">
        <v>7</v>
      </c>
      <c r="H32" s="9">
        <f t="shared" si="0"/>
        <v>28.499171927999999</v>
      </c>
      <c r="I32" s="9">
        <f t="shared" si="1"/>
        <v>301.64917192799999</v>
      </c>
      <c r="J32" s="9">
        <f t="shared" si="2"/>
        <v>0.505613334561967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2.774465584466423</v>
      </c>
      <c r="P32" s="9">
        <f t="shared" si="5"/>
        <v>1.4028067957894848</v>
      </c>
      <c r="Q32" s="12">
        <f t="shared" si="6"/>
        <v>0.14028067957894849</v>
      </c>
      <c r="R32" s="9">
        <f t="shared" si="7"/>
        <v>0.11356975000000001</v>
      </c>
      <c r="S32" s="13">
        <f t="shared" si="8"/>
        <v>1.2351940510474706</v>
      </c>
      <c r="T32" s="2">
        <f t="shared" si="9"/>
        <v>0.01</v>
      </c>
      <c r="U32" s="14">
        <f t="shared" si="10"/>
        <v>1.2351940510474706E-2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4.4451940510474713E-2</v>
      </c>
      <c r="AR32" s="9">
        <f t="shared" si="14"/>
        <v>113.56975</v>
      </c>
      <c r="AS32" s="1">
        <f t="shared" si="15"/>
        <v>0.1</v>
      </c>
      <c r="AT32" s="1">
        <f t="shared" si="16"/>
        <v>16833.333333333332</v>
      </c>
      <c r="AU32" s="1">
        <f t="shared" si="17"/>
        <v>56937490.301554091</v>
      </c>
    </row>
    <row r="33" spans="1:48" x14ac:dyDescent="0.15">
      <c r="C33" s="7">
        <v>7</v>
      </c>
      <c r="D33" s="8">
        <v>30.725174940322599</v>
      </c>
      <c r="E33" s="10">
        <f t="shared" si="18"/>
        <v>28.499171927999999</v>
      </c>
      <c r="F33" s="7" t="s">
        <v>83</v>
      </c>
      <c r="G33" s="1">
        <v>8</v>
      </c>
      <c r="H33" s="9">
        <f t="shared" si="0"/>
        <v>30.725174940322599</v>
      </c>
      <c r="I33" s="9">
        <f t="shared" si="1"/>
        <v>303.87517494032255</v>
      </c>
      <c r="J33" s="9">
        <f t="shared" si="2"/>
        <v>0.64048445337541482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2.507356288676938</v>
      </c>
      <c r="P33" s="9">
        <f t="shared" si="5"/>
        <v>1.6059227219706576</v>
      </c>
      <c r="Q33" s="12">
        <f t="shared" si="6"/>
        <v>0.16059227219706576</v>
      </c>
      <c r="R33" s="9">
        <f t="shared" si="7"/>
        <v>0.11356975000000001</v>
      </c>
      <c r="S33" s="13">
        <f t="shared" si="8"/>
        <v>1.4140409061133421</v>
      </c>
      <c r="T33" s="2">
        <f t="shared" si="9"/>
        <v>0.01</v>
      </c>
      <c r="U33" s="14">
        <f t="shared" si="10"/>
        <v>1.4140409061133421E-2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4.6240409061133428E-2</v>
      </c>
      <c r="AR33" s="9">
        <f t="shared" si="14"/>
        <v>113.56975</v>
      </c>
      <c r="AS33" s="1">
        <f t="shared" si="15"/>
        <v>0.1</v>
      </c>
      <c r="AT33" s="1">
        <f t="shared" si="16"/>
        <v>16833.333333333332</v>
      </c>
      <c r="AU33" s="1">
        <f t="shared" si="17"/>
        <v>59228299.422334082</v>
      </c>
    </row>
    <row r="34" spans="1:48" x14ac:dyDescent="0.15">
      <c r="C34" s="7">
        <v>8</v>
      </c>
      <c r="D34" s="8">
        <v>28.300431241612898</v>
      </c>
      <c r="E34" s="10">
        <f t="shared" si="18"/>
        <v>30.725174940322599</v>
      </c>
      <c r="F34" s="7" t="s">
        <v>83</v>
      </c>
      <c r="G34" s="1">
        <v>9</v>
      </c>
      <c r="H34" s="9">
        <f t="shared" si="0"/>
        <v>28.300431241612898</v>
      </c>
      <c r="I34" s="9">
        <f t="shared" si="1"/>
        <v>301.45043124161288</v>
      </c>
      <c r="J34" s="9">
        <f t="shared" si="2"/>
        <v>0.49496724325479396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2.0371310667062805</v>
      </c>
      <c r="P34" s="9">
        <f t="shared" si="5"/>
        <v>1.0083131482363055</v>
      </c>
      <c r="Q34" s="12">
        <f t="shared" si="6"/>
        <v>0.10083131482363056</v>
      </c>
      <c r="R34" s="9">
        <f t="shared" si="7"/>
        <v>0.11356975000000001</v>
      </c>
      <c r="S34" s="13">
        <f t="shared" si="8"/>
        <v>0.88783601992282757</v>
      </c>
      <c r="T34" s="2">
        <f t="shared" si="9"/>
        <v>0.01</v>
      </c>
      <c r="U34" s="14">
        <f t="shared" si="10"/>
        <v>8.8783601992282763E-3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4.0978360199228278E-2</v>
      </c>
      <c r="AR34" s="9">
        <f t="shared" si="14"/>
        <v>113.56975</v>
      </c>
      <c r="AS34" s="1">
        <f t="shared" si="15"/>
        <v>0.1</v>
      </c>
      <c r="AT34" s="1">
        <f t="shared" si="16"/>
        <v>16833.333333333332</v>
      </c>
      <c r="AU34" s="1">
        <f t="shared" si="17"/>
        <v>52488259.446566805</v>
      </c>
    </row>
    <row r="35" spans="1:48" x14ac:dyDescent="0.15">
      <c r="C35" s="7">
        <v>9</v>
      </c>
      <c r="D35" s="8">
        <v>26.061803580666702</v>
      </c>
      <c r="E35" s="10">
        <f t="shared" si="18"/>
        <v>28.300431241612898</v>
      </c>
      <c r="F35" s="7" t="s">
        <v>83</v>
      </c>
      <c r="G35" s="1">
        <v>10</v>
      </c>
      <c r="H35" s="9">
        <f t="shared" si="0"/>
        <v>26.061803580666702</v>
      </c>
      <c r="I35" s="9">
        <f t="shared" si="1"/>
        <v>299.2118035806667</v>
      </c>
      <c r="J35" s="9">
        <f t="shared" si="2"/>
        <v>0.38870961403005749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2.1645154184699749</v>
      </c>
      <c r="P35" s="9">
        <f t="shared" si="5"/>
        <v>0.84136795287557231</v>
      </c>
      <c r="Q35" s="12">
        <f t="shared" si="6"/>
        <v>8.4136795287557242E-2</v>
      </c>
      <c r="R35" s="9">
        <f t="shared" si="7"/>
        <v>0.11356975000000001</v>
      </c>
      <c r="S35" s="13">
        <f t="shared" si="8"/>
        <v>0.74083807781171684</v>
      </c>
      <c r="T35" s="2">
        <f t="shared" si="9"/>
        <v>0.01</v>
      </c>
      <c r="U35" s="14">
        <f t="shared" si="10"/>
        <v>7.4083807781171688E-3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3.9508380778117171E-2</v>
      </c>
      <c r="AR35" s="9">
        <f t="shared" si="14"/>
        <v>113.56975</v>
      </c>
      <c r="AS35" s="1">
        <f t="shared" si="15"/>
        <v>0.1</v>
      </c>
      <c r="AT35" s="1">
        <f t="shared" si="16"/>
        <v>16833.333333333332</v>
      </c>
      <c r="AU35" s="1">
        <f t="shared" si="17"/>
        <v>50605395.884890005</v>
      </c>
    </row>
    <row r="36" spans="1:48" x14ac:dyDescent="0.15">
      <c r="C36" s="7">
        <v>10</v>
      </c>
      <c r="D36" s="8">
        <v>19.0649603580645</v>
      </c>
      <c r="E36" s="10">
        <f t="shared" si="18"/>
        <v>26.061803580666702</v>
      </c>
      <c r="F36" s="7" t="s">
        <v>83</v>
      </c>
      <c r="G36" s="1">
        <v>11</v>
      </c>
      <c r="H36" s="9">
        <f t="shared" si="0"/>
        <v>19.0649603580645</v>
      </c>
      <c r="I36" s="9">
        <f t="shared" si="1"/>
        <v>292.2149603580645</v>
      </c>
      <c r="J36" s="9">
        <f t="shared" si="2"/>
        <v>0.17833333522837405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1.2569900923146826</v>
      </c>
      <c r="O36" s="9">
        <f t="shared" si="19"/>
        <v>1.2018548732797201</v>
      </c>
      <c r="P36" s="9">
        <f t="shared" si="5"/>
        <v>0.21433078801244734</v>
      </c>
      <c r="Q36" s="12">
        <f t="shared" si="6"/>
        <v>2.1433078801244735E-2</v>
      </c>
      <c r="R36" s="9">
        <f t="shared" si="7"/>
        <v>0.11356975000000001</v>
      </c>
      <c r="S36" s="13">
        <f t="shared" si="8"/>
        <v>0.188721722124463</v>
      </c>
      <c r="T36" s="2">
        <f t="shared" si="9"/>
        <v>0.01</v>
      </c>
      <c r="U36" s="14">
        <f t="shared" si="10"/>
        <v>1.8872172212446301E-3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2.753721722124463E-2</v>
      </c>
      <c r="AR36" s="9">
        <f t="shared" si="14"/>
        <v>113.56975</v>
      </c>
      <c r="AS36" s="1">
        <f t="shared" si="15"/>
        <v>0.1</v>
      </c>
      <c r="AT36" s="1">
        <f t="shared" si="16"/>
        <v>16833.333333333332</v>
      </c>
      <c r="AU36" s="1">
        <f t="shared" si="17"/>
        <v>35271801.870987892</v>
      </c>
    </row>
    <row r="37" spans="1:48" x14ac:dyDescent="0.15">
      <c r="C37" s="7">
        <v>11</v>
      </c>
      <c r="D37" s="8">
        <v>12.5055088872</v>
      </c>
      <c r="E37" s="10">
        <f t="shared" si="18"/>
        <v>19.0649603580645</v>
      </c>
      <c r="F37" s="7" t="s">
        <v>85</v>
      </c>
      <c r="G37" s="1">
        <v>12</v>
      </c>
      <c r="H37" s="9">
        <f t="shared" si="0"/>
        <v>12.5055088872</v>
      </c>
      <c r="I37" s="9">
        <f t="shared" si="1"/>
        <v>285.65550888719997</v>
      </c>
      <c r="J37" s="9">
        <f t="shared" si="2"/>
        <v>8.2973325051959201E-2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2.1232215852672729</v>
      </c>
      <c r="P37" s="9">
        <f t="shared" si="5"/>
        <v>0.17617075475171753</v>
      </c>
      <c r="Q37" s="12">
        <f t="shared" si="6"/>
        <v>1.7617075475171756E-2</v>
      </c>
      <c r="R37" s="9">
        <f t="shared" si="7"/>
        <v>0.11356975000000001</v>
      </c>
      <c r="S37" s="13">
        <f t="shared" si="8"/>
        <v>0.15512119622673956</v>
      </c>
      <c r="T37" s="2">
        <f t="shared" si="9"/>
        <v>0.01</v>
      </c>
      <c r="U37" s="14">
        <f t="shared" si="10"/>
        <v>1.5512119622673956E-3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1.4451211962267396E-2</v>
      </c>
      <c r="AR37" s="9">
        <f t="shared" si="14"/>
        <v>113.56975</v>
      </c>
      <c r="AS37" s="1">
        <f t="shared" si="15"/>
        <v>0.1</v>
      </c>
      <c r="AT37" s="1">
        <f t="shared" si="16"/>
        <v>16833.333333333332</v>
      </c>
      <c r="AU37" s="1">
        <f t="shared" si="17"/>
        <v>18510232.208049789</v>
      </c>
      <c r="AV37" s="1">
        <f>SUM(AU26:AU37)</f>
        <v>430633721.42703927</v>
      </c>
    </row>
    <row r="38" spans="1:48" x14ac:dyDescent="0.15">
      <c r="C38" s="7">
        <v>12</v>
      </c>
      <c r="D38" s="8">
        <v>5.7989177516451598</v>
      </c>
      <c r="E38" s="10">
        <f t="shared" si="18"/>
        <v>12.5055088872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8">
        <v>5.5637192800322604</v>
      </c>
      <c r="E42" s="7"/>
      <c r="F42" s="7"/>
      <c r="G42" s="1">
        <v>1</v>
      </c>
      <c r="H42" s="9">
        <f t="shared" ref="H42:H53" si="20">E43</f>
        <v>5.5637192800322604</v>
      </c>
      <c r="I42" s="9">
        <f t="shared" ref="I42:I53" si="21">H42+273.15</f>
        <v>278.71371928003225</v>
      </c>
      <c r="J42" s="9">
        <f t="shared" ref="J42:J53" si="22">EXP(($C$15*(I42-$C$13))/($C$16*I42*$C$13))</f>
        <v>3.5501007009146941E-2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4.0323804019253305E-2</v>
      </c>
      <c r="Q42" s="12">
        <f t="shared" ref="Q42:Q53" si="26">P42*$B$44</f>
        <v>9.6777129646207927E-3</v>
      </c>
      <c r="R42" s="9">
        <f t="shared" ref="R42:R53" si="27">L42*$B$44</f>
        <v>0.27260390000000001</v>
      </c>
      <c r="S42" s="13">
        <f t="shared" ref="S42:S53" si="28">Q42/R42</f>
        <v>3.5501007009146941E-2</v>
      </c>
      <c r="T42" s="2">
        <f t="shared" ref="T42:T53" si="29">$B$43/100</f>
        <v>0.01</v>
      </c>
      <c r="U42" s="14">
        <f t="shared" ref="U42:U53" si="30">S42*T42</f>
        <v>3.5501007009146942E-4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8.7750100700914688E-3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661333.33333333337</v>
      </c>
      <c r="AU42" s="1">
        <f t="shared" ref="AU42:AU53" si="38">AT42*10000*AS42*0.67*AR42*AQ42</f>
        <v>1059924434.517584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6.4300823642903202</v>
      </c>
      <c r="E43" s="10">
        <f t="shared" ref="E43:E54" si="39">D42</f>
        <v>5.5637192800322604</v>
      </c>
      <c r="F43" s="7" t="s">
        <v>83</v>
      </c>
      <c r="G43" s="1">
        <v>2</v>
      </c>
      <c r="H43" s="9">
        <f t="shared" si="20"/>
        <v>6.4300823642903202</v>
      </c>
      <c r="I43" s="9">
        <f t="shared" si="21"/>
        <v>279.58008236429032</v>
      </c>
      <c r="J43" s="9">
        <f t="shared" si="22"/>
        <v>3.9559934503598689E-2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0">L43+O42-P42-N43</f>
        <v>2.2313753626474138</v>
      </c>
      <c r="P43" s="9">
        <f t="shared" si="25"/>
        <v>8.8273063199275456E-2</v>
      </c>
      <c r="Q43" s="12">
        <f t="shared" si="26"/>
        <v>2.1185535167826109E-2</v>
      </c>
      <c r="R43" s="9">
        <f t="shared" si="27"/>
        <v>0.27260390000000001</v>
      </c>
      <c r="S43" s="13">
        <f t="shared" si="28"/>
        <v>7.7715451495103727E-2</v>
      </c>
      <c r="T43" s="2">
        <f t="shared" si="29"/>
        <v>0.01</v>
      </c>
      <c r="U43" s="14">
        <f t="shared" si="30"/>
        <v>7.7715451495103728E-4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9.1971545149510357E-3</v>
      </c>
      <c r="AR43" s="9">
        <f t="shared" si="35"/>
        <v>113.58495833333335</v>
      </c>
      <c r="AS43" s="1">
        <f t="shared" si="36"/>
        <v>0.24</v>
      </c>
      <c r="AT43" s="1">
        <f t="shared" si="37"/>
        <v>661333.33333333337</v>
      </c>
      <c r="AU43" s="1">
        <f t="shared" si="38"/>
        <v>1110914827.5118399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9.2945914989999991</v>
      </c>
      <c r="E44" s="10">
        <f t="shared" si="39"/>
        <v>6.4300823642903202</v>
      </c>
      <c r="F44" s="7" t="s">
        <v>83</v>
      </c>
      <c r="G44" s="1">
        <v>3</v>
      </c>
      <c r="H44" s="9">
        <f t="shared" si="20"/>
        <v>9.2945914989999991</v>
      </c>
      <c r="I44" s="9">
        <f t="shared" si="21"/>
        <v>282.44459149899996</v>
      </c>
      <c r="J44" s="9">
        <f t="shared" si="22"/>
        <v>5.6318414500684727E-2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0"/>
        <v>3.2789518827814716</v>
      </c>
      <c r="P44" s="9">
        <f t="shared" si="25"/>
        <v>0.18466537126228752</v>
      </c>
      <c r="Q44" s="12">
        <f t="shared" si="26"/>
        <v>4.4319689102949006E-2</v>
      </c>
      <c r="R44" s="9">
        <f t="shared" si="27"/>
        <v>0.27260390000000001</v>
      </c>
      <c r="S44" s="13">
        <f t="shared" si="28"/>
        <v>0.16257907206371225</v>
      </c>
      <c r="T44" s="2">
        <f t="shared" si="29"/>
        <v>0.01</v>
      </c>
      <c r="U44" s="14">
        <f t="shared" si="30"/>
        <v>1.6257907206371225E-3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1.0045790720637122E-2</v>
      </c>
      <c r="AR44" s="9">
        <f t="shared" si="35"/>
        <v>113.58495833333335</v>
      </c>
      <c r="AS44" s="1">
        <f t="shared" si="36"/>
        <v>0.24</v>
      </c>
      <c r="AT44" s="1">
        <f t="shared" si="37"/>
        <v>661333.33333333337</v>
      </c>
      <c r="AU44" s="1">
        <f t="shared" si="38"/>
        <v>1213420721.3214405</v>
      </c>
    </row>
    <row r="45" spans="1:48" x14ac:dyDescent="0.15">
      <c r="C45" s="7">
        <v>3</v>
      </c>
      <c r="D45" s="8">
        <v>13.972739605225801</v>
      </c>
      <c r="E45" s="10">
        <f t="shared" si="39"/>
        <v>9.2945914989999991</v>
      </c>
      <c r="F45" s="7" t="s">
        <v>83</v>
      </c>
      <c r="G45" s="1">
        <v>4</v>
      </c>
      <c r="H45" s="9">
        <f t="shared" si="20"/>
        <v>13.972739605225801</v>
      </c>
      <c r="I45" s="9">
        <f t="shared" si="21"/>
        <v>287.12273960522577</v>
      </c>
      <c r="J45" s="9">
        <f t="shared" si="22"/>
        <v>9.876086822870149E-2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0"/>
        <v>4.2301360948525177</v>
      </c>
      <c r="P45" s="9">
        <f t="shared" si="25"/>
        <v>0.41777191345320341</v>
      </c>
      <c r="Q45" s="12">
        <f t="shared" si="26"/>
        <v>0.10026525922876882</v>
      </c>
      <c r="R45" s="9">
        <f t="shared" si="27"/>
        <v>0.27260390000000001</v>
      </c>
      <c r="S45" s="13">
        <f t="shared" si="28"/>
        <v>0.36780566686231858</v>
      </c>
      <c r="T45" s="2">
        <f t="shared" si="29"/>
        <v>0.01</v>
      </c>
      <c r="U45" s="14">
        <f t="shared" si="30"/>
        <v>3.6780566686231858E-3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1.2098056668623184E-2</v>
      </c>
      <c r="AR45" s="9">
        <f t="shared" si="35"/>
        <v>113.58495833333335</v>
      </c>
      <c r="AS45" s="1">
        <f t="shared" si="36"/>
        <v>0.24</v>
      </c>
      <c r="AT45" s="1">
        <f t="shared" si="37"/>
        <v>661333.33333333337</v>
      </c>
      <c r="AU45" s="1">
        <f t="shared" si="38"/>
        <v>1461311812.8442729</v>
      </c>
    </row>
    <row r="46" spans="1:48" x14ac:dyDescent="0.15">
      <c r="C46" s="7">
        <v>4</v>
      </c>
      <c r="D46" s="8">
        <v>17.7802842156667</v>
      </c>
      <c r="E46" s="10">
        <f t="shared" si="39"/>
        <v>13.972739605225801</v>
      </c>
      <c r="F46" s="7" t="s">
        <v>83</v>
      </c>
      <c r="G46" s="1">
        <v>5</v>
      </c>
      <c r="H46" s="9">
        <f t="shared" si="20"/>
        <v>17.7802842156667</v>
      </c>
      <c r="I46" s="9">
        <f t="shared" si="21"/>
        <v>290.93028421566669</v>
      </c>
      <c r="J46" s="9">
        <f t="shared" si="22"/>
        <v>0.15393320485058617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3.6217459723293484</v>
      </c>
      <c r="O46" s="9">
        <f t="shared" si="40"/>
        <v>1.3264677924032995</v>
      </c>
      <c r="P46" s="9">
        <f t="shared" si="25"/>
        <v>0.20418743841572193</v>
      </c>
      <c r="Q46" s="12">
        <f t="shared" si="26"/>
        <v>4.9004985219773263E-2</v>
      </c>
      <c r="R46" s="9">
        <f t="shared" si="27"/>
        <v>0.27260390000000001</v>
      </c>
      <c r="S46" s="13">
        <f t="shared" si="28"/>
        <v>0.17976626607239757</v>
      </c>
      <c r="T46" s="2">
        <f t="shared" si="29"/>
        <v>0.01</v>
      </c>
      <c r="U46" s="14">
        <f t="shared" si="30"/>
        <v>1.7976626607239757E-3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1.7397662660723973E-2</v>
      </c>
      <c r="AR46" s="9">
        <f t="shared" si="35"/>
        <v>113.58495833333335</v>
      </c>
      <c r="AS46" s="1">
        <f t="shared" si="36"/>
        <v>0.24</v>
      </c>
      <c r="AT46" s="1">
        <f t="shared" si="37"/>
        <v>661333.33333333337</v>
      </c>
      <c r="AU46" s="1">
        <f t="shared" si="38"/>
        <v>2101445765.908201</v>
      </c>
    </row>
    <row r="47" spans="1:48" x14ac:dyDescent="0.15">
      <c r="C47" s="7">
        <v>5</v>
      </c>
      <c r="D47" s="8">
        <v>22.886564736774201</v>
      </c>
      <c r="E47" s="10">
        <f t="shared" si="39"/>
        <v>17.7802842156667</v>
      </c>
      <c r="F47" s="7" t="s">
        <v>85</v>
      </c>
      <c r="G47" s="1">
        <v>6</v>
      </c>
      <c r="H47" s="9">
        <f t="shared" si="20"/>
        <v>22.886564736774201</v>
      </c>
      <c r="I47" s="9">
        <f t="shared" si="21"/>
        <v>296.03656473677415</v>
      </c>
      <c r="J47" s="9">
        <f t="shared" si="22"/>
        <v>0.27418369163995038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0"/>
        <v>2.2581299373209109</v>
      </c>
      <c r="P47" s="9">
        <f t="shared" si="25"/>
        <v>0.61914240241733709</v>
      </c>
      <c r="Q47" s="12">
        <f t="shared" si="26"/>
        <v>0.14859417658016089</v>
      </c>
      <c r="R47" s="9">
        <f t="shared" si="27"/>
        <v>0.27260390000000001</v>
      </c>
      <c r="S47" s="13">
        <f t="shared" si="28"/>
        <v>0.54509189553106496</v>
      </c>
      <c r="T47" s="2">
        <f t="shared" si="29"/>
        <v>0.01</v>
      </c>
      <c r="U47" s="14">
        <f t="shared" si="30"/>
        <v>5.4509189553106499E-3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2.5350918955310647E-2</v>
      </c>
      <c r="AR47" s="9">
        <f t="shared" si="35"/>
        <v>113.58495833333335</v>
      </c>
      <c r="AS47" s="1">
        <f t="shared" si="36"/>
        <v>0.24</v>
      </c>
      <c r="AT47" s="1">
        <f t="shared" si="37"/>
        <v>661333.33333333337</v>
      </c>
      <c r="AU47" s="1">
        <f t="shared" si="38"/>
        <v>3062111407.6885214</v>
      </c>
    </row>
    <row r="48" spans="1:48" x14ac:dyDescent="0.15">
      <c r="C48" s="7">
        <v>6</v>
      </c>
      <c r="D48" s="8">
        <v>28.499171927999999</v>
      </c>
      <c r="E48" s="10">
        <f t="shared" si="39"/>
        <v>22.886564736774201</v>
      </c>
      <c r="F48" s="7" t="s">
        <v>83</v>
      </c>
      <c r="G48" s="1">
        <v>7</v>
      </c>
      <c r="H48" s="9">
        <f t="shared" si="20"/>
        <v>28.499171927999999</v>
      </c>
      <c r="I48" s="9">
        <f t="shared" si="21"/>
        <v>301.64917192799999</v>
      </c>
      <c r="J48" s="9">
        <f t="shared" si="22"/>
        <v>0.505613334561967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0"/>
        <v>2.7748371182369072</v>
      </c>
      <c r="P48" s="9">
        <f t="shared" si="25"/>
        <v>1.4029946482180817</v>
      </c>
      <c r="Q48" s="12">
        <f t="shared" si="26"/>
        <v>0.33671871557233962</v>
      </c>
      <c r="R48" s="9">
        <f t="shared" si="27"/>
        <v>0.27260390000000001</v>
      </c>
      <c r="S48" s="13">
        <f t="shared" si="28"/>
        <v>1.2351940510474708</v>
      </c>
      <c r="T48" s="2">
        <f t="shared" si="29"/>
        <v>0.01</v>
      </c>
      <c r="U48" s="14">
        <f t="shared" si="30"/>
        <v>1.2351940510474708E-2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3.2251940510474704E-2</v>
      </c>
      <c r="AR48" s="9">
        <f t="shared" si="35"/>
        <v>113.58495833333335</v>
      </c>
      <c r="AS48" s="1">
        <f t="shared" si="36"/>
        <v>0.24</v>
      </c>
      <c r="AT48" s="1">
        <f t="shared" si="37"/>
        <v>661333.33333333337</v>
      </c>
      <c r="AU48" s="1">
        <f t="shared" si="38"/>
        <v>3895678698.3269329</v>
      </c>
    </row>
    <row r="49" spans="1:48" x14ac:dyDescent="0.15">
      <c r="C49" s="7">
        <v>7</v>
      </c>
      <c r="D49" s="8">
        <v>30.725174940322599</v>
      </c>
      <c r="E49" s="10">
        <f t="shared" si="39"/>
        <v>28.499171927999999</v>
      </c>
      <c r="F49" s="7" t="s">
        <v>83</v>
      </c>
      <c r="G49" s="1">
        <v>8</v>
      </c>
      <c r="H49" s="9">
        <f t="shared" si="20"/>
        <v>30.725174940322599</v>
      </c>
      <c r="I49" s="9">
        <f t="shared" si="21"/>
        <v>303.87517494032255</v>
      </c>
      <c r="J49" s="9">
        <f t="shared" si="22"/>
        <v>0.64048445337541482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0"/>
        <v>2.5076920533521587</v>
      </c>
      <c r="P49" s="9">
        <f t="shared" si="25"/>
        <v>1.606137774025129</v>
      </c>
      <c r="Q49" s="12">
        <f t="shared" si="26"/>
        <v>0.38547306576603096</v>
      </c>
      <c r="R49" s="9">
        <f t="shared" si="27"/>
        <v>0.27260390000000001</v>
      </c>
      <c r="S49" s="13">
        <f t="shared" si="28"/>
        <v>1.4140409061133423</v>
      </c>
      <c r="T49" s="2">
        <f t="shared" si="29"/>
        <v>0.01</v>
      </c>
      <c r="U49" s="14">
        <f t="shared" si="30"/>
        <v>1.4140409061133424E-2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3.4040409061133418E-2</v>
      </c>
      <c r="AR49" s="9">
        <f t="shared" si="35"/>
        <v>113.58495833333335</v>
      </c>
      <c r="AS49" s="1">
        <f t="shared" si="36"/>
        <v>0.24</v>
      </c>
      <c r="AT49" s="1">
        <f t="shared" si="37"/>
        <v>661333.33333333337</v>
      </c>
      <c r="AU49" s="1">
        <f t="shared" si="38"/>
        <v>4111705973.7451663</v>
      </c>
    </row>
    <row r="50" spans="1:48" x14ac:dyDescent="0.15">
      <c r="C50" s="7">
        <v>8</v>
      </c>
      <c r="D50" s="8">
        <v>28.300431241612898</v>
      </c>
      <c r="E50" s="10">
        <f t="shared" si="39"/>
        <v>30.725174940322599</v>
      </c>
      <c r="F50" s="7" t="s">
        <v>83</v>
      </c>
      <c r="G50" s="1">
        <v>9</v>
      </c>
      <c r="H50" s="9">
        <f t="shared" si="20"/>
        <v>28.300431241612898</v>
      </c>
      <c r="I50" s="9">
        <f t="shared" si="21"/>
        <v>301.45043124161288</v>
      </c>
      <c r="J50" s="9">
        <f t="shared" si="22"/>
        <v>0.49496724325479396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0"/>
        <v>2.037403862660363</v>
      </c>
      <c r="P50" s="9">
        <f t="shared" si="25"/>
        <v>1.0084481732976687</v>
      </c>
      <c r="Q50" s="12">
        <f t="shared" si="26"/>
        <v>0.24202756159144048</v>
      </c>
      <c r="R50" s="9">
        <f t="shared" si="27"/>
        <v>0.27260390000000001</v>
      </c>
      <c r="S50" s="13">
        <f t="shared" si="28"/>
        <v>0.88783601992282746</v>
      </c>
      <c r="T50" s="2">
        <f t="shared" si="29"/>
        <v>0.01</v>
      </c>
      <c r="U50" s="14">
        <f t="shared" si="30"/>
        <v>8.8783601992282746E-3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2.8778360199228272E-2</v>
      </c>
      <c r="AR50" s="9">
        <f t="shared" si="35"/>
        <v>113.58495833333335</v>
      </c>
      <c r="AS50" s="1">
        <f t="shared" si="36"/>
        <v>0.24</v>
      </c>
      <c r="AT50" s="1">
        <f t="shared" si="37"/>
        <v>661333.33333333337</v>
      </c>
      <c r="AU50" s="1">
        <f t="shared" si="38"/>
        <v>3476108507.7811675</v>
      </c>
    </row>
    <row r="51" spans="1:48" x14ac:dyDescent="0.15">
      <c r="C51" s="7">
        <v>9</v>
      </c>
      <c r="D51" s="8">
        <v>26.061803580666702</v>
      </c>
      <c r="E51" s="10">
        <f t="shared" si="39"/>
        <v>28.300431241612898</v>
      </c>
      <c r="F51" s="7" t="s">
        <v>83</v>
      </c>
      <c r="G51" s="1">
        <v>10</v>
      </c>
      <c r="H51" s="9">
        <f t="shared" si="20"/>
        <v>26.061803580666702</v>
      </c>
      <c r="I51" s="9">
        <f t="shared" si="21"/>
        <v>299.2118035806667</v>
      </c>
      <c r="J51" s="9">
        <f t="shared" si="22"/>
        <v>0.38870961403005749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0"/>
        <v>2.1648052726960278</v>
      </c>
      <c r="P51" s="9">
        <f t="shared" si="25"/>
        <v>0.84148062199990636</v>
      </c>
      <c r="Q51" s="12">
        <f t="shared" si="26"/>
        <v>0.20195534927997752</v>
      </c>
      <c r="R51" s="9">
        <f t="shared" si="27"/>
        <v>0.27260390000000001</v>
      </c>
      <c r="S51" s="13">
        <f t="shared" si="28"/>
        <v>0.74083807781171696</v>
      </c>
      <c r="T51" s="2">
        <f t="shared" si="29"/>
        <v>0.01</v>
      </c>
      <c r="U51" s="14">
        <f t="shared" si="30"/>
        <v>7.4083807781171697E-3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2.7308380778117168E-2</v>
      </c>
      <c r="AR51" s="9">
        <f t="shared" si="35"/>
        <v>113.58495833333335</v>
      </c>
      <c r="AS51" s="1">
        <f t="shared" si="36"/>
        <v>0.24</v>
      </c>
      <c r="AT51" s="1">
        <f t="shared" si="37"/>
        <v>661333.33333333337</v>
      </c>
      <c r="AU51" s="1">
        <f t="shared" si="38"/>
        <v>3298551206.5098958</v>
      </c>
    </row>
    <row r="52" spans="1:48" x14ac:dyDescent="0.15">
      <c r="C52" s="7">
        <v>10</v>
      </c>
      <c r="D52" s="8">
        <v>19.0649603580645</v>
      </c>
      <c r="E52" s="10">
        <f t="shared" si="39"/>
        <v>26.061803580666702</v>
      </c>
      <c r="F52" s="7" t="s">
        <v>83</v>
      </c>
      <c r="G52" s="1">
        <v>11</v>
      </c>
      <c r="H52" s="9">
        <f t="shared" si="20"/>
        <v>19.0649603580645</v>
      </c>
      <c r="I52" s="9">
        <f t="shared" si="21"/>
        <v>292.2149603580645</v>
      </c>
      <c r="J52" s="9">
        <f t="shared" si="22"/>
        <v>0.17833333522837405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1.2571584181613153</v>
      </c>
      <c r="O52" s="9">
        <f t="shared" si="40"/>
        <v>1.2020158158681395</v>
      </c>
      <c r="P52" s="9">
        <f t="shared" si="25"/>
        <v>0.21435948944102046</v>
      </c>
      <c r="Q52" s="12">
        <f t="shared" si="26"/>
        <v>5.144627746584491E-2</v>
      </c>
      <c r="R52" s="9">
        <f t="shared" si="27"/>
        <v>0.27260390000000001</v>
      </c>
      <c r="S52" s="13">
        <f t="shared" si="28"/>
        <v>0.18872172212446303</v>
      </c>
      <c r="T52" s="2">
        <f t="shared" si="29"/>
        <v>0.01</v>
      </c>
      <c r="U52" s="14">
        <f t="shared" si="30"/>
        <v>1.8872172212446303E-3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1.748721722124463E-2</v>
      </c>
      <c r="AR52" s="9">
        <f t="shared" si="35"/>
        <v>113.58495833333335</v>
      </c>
      <c r="AS52" s="1">
        <f t="shared" si="36"/>
        <v>0.24</v>
      </c>
      <c r="AT52" s="1">
        <f t="shared" si="37"/>
        <v>661333.33333333337</v>
      </c>
      <c r="AU52" s="1">
        <f t="shared" si="38"/>
        <v>2112262969.0977283</v>
      </c>
    </row>
    <row r="53" spans="1:48" x14ac:dyDescent="0.15">
      <c r="C53" s="7">
        <v>11</v>
      </c>
      <c r="D53" s="8">
        <v>12.5055088872</v>
      </c>
      <c r="E53" s="10">
        <f t="shared" si="39"/>
        <v>19.0649603580645</v>
      </c>
      <c r="F53" s="7" t="s">
        <v>85</v>
      </c>
      <c r="G53" s="1">
        <v>12</v>
      </c>
      <c r="H53" s="9">
        <f t="shared" si="20"/>
        <v>12.5055088872</v>
      </c>
      <c r="I53" s="9">
        <f t="shared" si="21"/>
        <v>285.65550888719997</v>
      </c>
      <c r="J53" s="9">
        <f t="shared" si="22"/>
        <v>8.2973325051959201E-2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0"/>
        <v>2.1235059097604525</v>
      </c>
      <c r="P53" s="9">
        <f t="shared" si="25"/>
        <v>0.17619434610031037</v>
      </c>
      <c r="Q53" s="12">
        <f t="shared" si="26"/>
        <v>4.2286643064074488E-2</v>
      </c>
      <c r="R53" s="9">
        <f t="shared" si="27"/>
        <v>0.27260390000000001</v>
      </c>
      <c r="S53" s="13">
        <f t="shared" si="28"/>
        <v>0.15512119622673956</v>
      </c>
      <c r="T53" s="2">
        <f t="shared" si="29"/>
        <v>0.01</v>
      </c>
      <c r="U53" s="14">
        <f t="shared" si="30"/>
        <v>1.5512119622673956E-3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9.9712119622673949E-3</v>
      </c>
      <c r="AR53" s="9">
        <f t="shared" si="35"/>
        <v>113.58495833333335</v>
      </c>
      <c r="AS53" s="1">
        <f t="shared" si="36"/>
        <v>0.24</v>
      </c>
      <c r="AT53" s="1">
        <f t="shared" si="37"/>
        <v>661333.33333333337</v>
      </c>
      <c r="AU53" s="1">
        <f t="shared" si="38"/>
        <v>1204412429.8595901</v>
      </c>
      <c r="AV53" s="1">
        <f>SUM(AU42:AU53)</f>
        <v>28107848755.112335</v>
      </c>
    </row>
    <row r="54" spans="1:48" x14ac:dyDescent="0.15">
      <c r="C54" s="7">
        <v>12</v>
      </c>
      <c r="D54" s="8">
        <v>5.7989177516451598</v>
      </c>
      <c r="E54" s="10">
        <f t="shared" si="39"/>
        <v>12.5055088872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5.5637192800322604</v>
      </c>
      <c r="E58" s="7"/>
      <c r="F58" s="7"/>
      <c r="G58" s="1">
        <v>1</v>
      </c>
      <c r="H58" s="9">
        <f t="shared" ref="H58:H69" si="41">E59</f>
        <v>5.5637192800322604</v>
      </c>
      <c r="I58" s="9">
        <f t="shared" ref="I58:I69" si="42">H58+273.15</f>
        <v>278.71371928003225</v>
      </c>
      <c r="J58" s="9">
        <f t="shared" ref="J58:J69" si="43">EXP(($C$15*(I58-$C$13))/($C$16*I58*$C$13))</f>
        <v>3.5501007009146941E-2</v>
      </c>
      <c r="K58" s="9">
        <f t="shared" ref="K58:K69" si="44">$B$58/12</f>
        <v>7.8262083333333337</v>
      </c>
      <c r="L58" s="9">
        <f t="shared" ref="L58:L69" si="45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6">O58*J58</f>
        <v>2.778382768967109E-3</v>
      </c>
      <c r="Q58" s="12">
        <f t="shared" ref="Q58:Q69" si="47">P58*$B$60</f>
        <v>5.2789272610375066E-4</v>
      </c>
      <c r="R58" s="9">
        <f t="shared" ref="R58:R69" si="48">L58*$B$60</f>
        <v>1.4869795833333335E-2</v>
      </c>
      <c r="S58" s="13">
        <f t="shared" ref="S58:S69" si="49">Q58/R58</f>
        <v>3.5501007009146941E-2</v>
      </c>
      <c r="T58" s="2">
        <f t="shared" ref="T58:T69" si="50">$B$59/100</f>
        <v>0.01</v>
      </c>
      <c r="U58" s="14">
        <f t="shared" ref="U58:U69" si="51">S58*T58</f>
        <v>3.5501007009146942E-4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1.235501007009147E-2</v>
      </c>
      <c r="AR58" s="9">
        <f t="shared" ref="AR58:AR69" si="55">$B$58/12</f>
        <v>7.8262083333333337</v>
      </c>
      <c r="AS58" s="1">
        <f t="shared" ref="AS58:AS69" si="56">$B$60</f>
        <v>0.19</v>
      </c>
      <c r="AT58" s="1">
        <f t="shared" ref="AT58:AT69" si="57">$E$5/12</f>
        <v>3785833.3333333335</v>
      </c>
      <c r="AU58" s="1">
        <f t="shared" ref="AU58:AU69" si="58">AT58*10000*AS58*0.67*AR58*AQ58</f>
        <v>465998375.54326564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6.4300823642903202</v>
      </c>
      <c r="E59" s="10">
        <f t="shared" ref="E59:E70" si="59">D58</f>
        <v>5.5637192800322604</v>
      </c>
      <c r="F59" s="7" t="s">
        <v>83</v>
      </c>
      <c r="G59" s="1">
        <v>2</v>
      </c>
      <c r="H59" s="9">
        <f t="shared" si="41"/>
        <v>6.4300823642903202</v>
      </c>
      <c r="I59" s="9">
        <f t="shared" si="42"/>
        <v>279.58008236429032</v>
      </c>
      <c r="J59" s="9">
        <f t="shared" si="43"/>
        <v>3.9559934503598689E-2</v>
      </c>
      <c r="K59" s="9">
        <f t="shared" si="44"/>
        <v>7.8262083333333337</v>
      </c>
      <c r="L59" s="9">
        <f t="shared" si="45"/>
        <v>7.8262083333333343E-2</v>
      </c>
      <c r="M59" s="1" t="s">
        <v>83</v>
      </c>
      <c r="O59" s="9">
        <f t="shared" ref="O59:O69" si="60">L59+O58-P58-N59</f>
        <v>0.15374578389769958</v>
      </c>
      <c r="P59" s="9">
        <f t="shared" si="46"/>
        <v>6.0821731411974328E-3</v>
      </c>
      <c r="Q59" s="12">
        <f t="shared" si="47"/>
        <v>1.1556128968275123E-3</v>
      </c>
      <c r="R59" s="9">
        <f t="shared" si="48"/>
        <v>1.4869795833333335E-2</v>
      </c>
      <c r="S59" s="13">
        <f t="shared" si="49"/>
        <v>7.7715451495103727E-2</v>
      </c>
      <c r="T59" s="2">
        <f t="shared" si="50"/>
        <v>0.01</v>
      </c>
      <c r="U59" s="14">
        <f t="shared" si="51"/>
        <v>7.7715451495103728E-4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1.2777154514951037E-2</v>
      </c>
      <c r="AR59" s="9">
        <f t="shared" si="55"/>
        <v>7.8262083333333337</v>
      </c>
      <c r="AS59" s="1">
        <f t="shared" si="56"/>
        <v>0.19</v>
      </c>
      <c r="AT59" s="1">
        <f t="shared" si="57"/>
        <v>3785833.3333333335</v>
      </c>
      <c r="AU59" s="1">
        <f t="shared" si="58"/>
        <v>481920549.983688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9.2945914989999991</v>
      </c>
      <c r="E60" s="10">
        <f t="shared" si="59"/>
        <v>6.4300823642903202</v>
      </c>
      <c r="F60" s="7" t="s">
        <v>83</v>
      </c>
      <c r="G60" s="1">
        <v>3</v>
      </c>
      <c r="H60" s="9">
        <f t="shared" si="41"/>
        <v>9.2945914989999991</v>
      </c>
      <c r="I60" s="9">
        <f t="shared" si="42"/>
        <v>282.44459149899996</v>
      </c>
      <c r="J60" s="9">
        <f t="shared" si="43"/>
        <v>5.6318414500684727E-2</v>
      </c>
      <c r="K60" s="9">
        <f t="shared" si="44"/>
        <v>7.8262083333333337</v>
      </c>
      <c r="L60" s="9">
        <f t="shared" si="45"/>
        <v>7.8262083333333343E-2</v>
      </c>
      <c r="M60" s="1" t="s">
        <v>83</v>
      </c>
      <c r="O60" s="9">
        <f t="shared" si="60"/>
        <v>0.22592569408983548</v>
      </c>
      <c r="P60" s="9">
        <f t="shared" si="46"/>
        <v>1.2723776886106252E-2</v>
      </c>
      <c r="Q60" s="12">
        <f t="shared" si="47"/>
        <v>2.4175176083601879E-3</v>
      </c>
      <c r="R60" s="9">
        <f t="shared" si="48"/>
        <v>1.4869795833333335E-2</v>
      </c>
      <c r="S60" s="13">
        <f t="shared" si="49"/>
        <v>0.16257907206371222</v>
      </c>
      <c r="T60" s="2">
        <f t="shared" si="50"/>
        <v>0.01</v>
      </c>
      <c r="U60" s="14">
        <f t="shared" si="51"/>
        <v>1.6257907206371222E-3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1.3625790720637122E-2</v>
      </c>
      <c r="AR60" s="9">
        <f t="shared" si="55"/>
        <v>7.8262083333333337</v>
      </c>
      <c r="AS60" s="1">
        <f t="shared" si="56"/>
        <v>0.19</v>
      </c>
      <c r="AT60" s="1">
        <f t="shared" si="57"/>
        <v>3785833.3333333335</v>
      </c>
      <c r="AU60" s="1">
        <f t="shared" si="58"/>
        <v>513928868.15044028</v>
      </c>
    </row>
    <row r="61" spans="1:48" x14ac:dyDescent="0.15">
      <c r="C61" s="7">
        <v>3</v>
      </c>
      <c r="D61" s="8">
        <v>13.972739605225801</v>
      </c>
      <c r="E61" s="10">
        <f t="shared" si="59"/>
        <v>9.2945914989999991</v>
      </c>
      <c r="F61" s="7" t="s">
        <v>83</v>
      </c>
      <c r="G61" s="1">
        <v>4</v>
      </c>
      <c r="H61" s="9">
        <f t="shared" si="41"/>
        <v>13.972739605225801</v>
      </c>
      <c r="I61" s="9">
        <f t="shared" si="42"/>
        <v>287.12273960522577</v>
      </c>
      <c r="J61" s="9">
        <f t="shared" si="43"/>
        <v>9.876086822870149E-2</v>
      </c>
      <c r="K61" s="9">
        <f t="shared" si="44"/>
        <v>7.8262083333333337</v>
      </c>
      <c r="L61" s="9">
        <f t="shared" si="45"/>
        <v>7.8262083333333343E-2</v>
      </c>
      <c r="M61" s="1" t="s">
        <v>83</v>
      </c>
      <c r="O61" s="9">
        <f t="shared" si="60"/>
        <v>0.29146400053706256</v>
      </c>
      <c r="P61" s="9">
        <f t="shared" si="46"/>
        <v>2.8785237750451016E-2</v>
      </c>
      <c r="Q61" s="12">
        <f t="shared" si="47"/>
        <v>5.4691951725856927E-3</v>
      </c>
      <c r="R61" s="9">
        <f t="shared" si="48"/>
        <v>1.4869795833333335E-2</v>
      </c>
      <c r="S61" s="13">
        <f t="shared" si="49"/>
        <v>0.36780566686231853</v>
      </c>
      <c r="T61" s="2">
        <f t="shared" si="50"/>
        <v>0.01</v>
      </c>
      <c r="U61" s="14">
        <f t="shared" si="51"/>
        <v>3.6780566686231853E-3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1.5678056668623187E-2</v>
      </c>
      <c r="AR61" s="9">
        <f t="shared" si="55"/>
        <v>7.8262083333333337</v>
      </c>
      <c r="AS61" s="1">
        <f t="shared" si="56"/>
        <v>0.19</v>
      </c>
      <c r="AT61" s="1">
        <f t="shared" si="57"/>
        <v>3785833.3333333335</v>
      </c>
      <c r="AU61" s="1">
        <f t="shared" si="58"/>
        <v>591334923.87348402</v>
      </c>
    </row>
    <row r="62" spans="1:48" x14ac:dyDescent="0.15">
      <c r="C62" s="7">
        <v>4</v>
      </c>
      <c r="D62" s="8">
        <v>17.7802842156667</v>
      </c>
      <c r="E62" s="10">
        <f t="shared" si="59"/>
        <v>13.972739605225801</v>
      </c>
      <c r="F62" s="7" t="s">
        <v>83</v>
      </c>
      <c r="G62" s="1">
        <v>5</v>
      </c>
      <c r="H62" s="9">
        <f t="shared" si="41"/>
        <v>17.7802842156667</v>
      </c>
      <c r="I62" s="9">
        <f t="shared" si="42"/>
        <v>290.93028421566669</v>
      </c>
      <c r="J62" s="9">
        <f t="shared" si="43"/>
        <v>0.15393320485058617</v>
      </c>
      <c r="K62" s="9">
        <f t="shared" si="44"/>
        <v>7.8262083333333337</v>
      </c>
      <c r="L62" s="9">
        <f t="shared" si="45"/>
        <v>7.8262083333333343E-2</v>
      </c>
      <c r="M62" s="1" t="s">
        <v>85</v>
      </c>
      <c r="N62" s="9">
        <f>(O61-P61)*$C$21/100</f>
        <v>0.24954482464728098</v>
      </c>
      <c r="O62" s="9">
        <f t="shared" si="60"/>
        <v>9.139602147266393E-2</v>
      </c>
      <c r="P62" s="9">
        <f t="shared" si="46"/>
        <v>1.4068882495880149E-2</v>
      </c>
      <c r="Q62" s="12">
        <f t="shared" si="47"/>
        <v>2.6730876742172283E-3</v>
      </c>
      <c r="R62" s="9">
        <f t="shared" si="48"/>
        <v>1.4869795833333335E-2</v>
      </c>
      <c r="S62" s="13">
        <f t="shared" si="49"/>
        <v>0.17976626607239751</v>
      </c>
      <c r="T62" s="2">
        <f t="shared" si="50"/>
        <v>0.01</v>
      </c>
      <c r="U62" s="14">
        <f t="shared" si="51"/>
        <v>1.7976626607239751E-3</v>
      </c>
      <c r="V62" s="13"/>
      <c r="W62" s="2"/>
      <c r="X62" s="14"/>
      <c r="Y62" s="2">
        <v>0.04</v>
      </c>
      <c r="Z62" s="2">
        <v>0.21</v>
      </c>
      <c r="AA62" s="2">
        <f t="shared" si="52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3"/>
        <v>1.17E-2</v>
      </c>
      <c r="AQ62" s="1">
        <f t="shared" si="54"/>
        <v>2.1897662660723974E-2</v>
      </c>
      <c r="AR62" s="9">
        <f t="shared" si="55"/>
        <v>7.8262083333333337</v>
      </c>
      <c r="AS62" s="1">
        <f t="shared" si="56"/>
        <v>0.19</v>
      </c>
      <c r="AT62" s="1">
        <f t="shared" si="57"/>
        <v>3785833.3333333335</v>
      </c>
      <c r="AU62" s="1">
        <f t="shared" si="58"/>
        <v>825922048.64275336</v>
      </c>
    </row>
    <row r="63" spans="1:48" x14ac:dyDescent="0.15">
      <c r="C63" s="7">
        <v>5</v>
      </c>
      <c r="D63" s="8">
        <v>22.886564736774201</v>
      </c>
      <c r="E63" s="10">
        <f t="shared" si="59"/>
        <v>17.7802842156667</v>
      </c>
      <c r="F63" s="7" t="s">
        <v>85</v>
      </c>
      <c r="G63" s="1">
        <v>6</v>
      </c>
      <c r="H63" s="9">
        <f t="shared" si="41"/>
        <v>22.886564736774201</v>
      </c>
      <c r="I63" s="9">
        <f t="shared" si="42"/>
        <v>296.03656473677415</v>
      </c>
      <c r="J63" s="9">
        <f t="shared" si="43"/>
        <v>0.27418369163995038</v>
      </c>
      <c r="K63" s="9">
        <f t="shared" si="44"/>
        <v>7.8262083333333337</v>
      </c>
      <c r="L63" s="9">
        <f t="shared" si="45"/>
        <v>7.8262083333333343E-2</v>
      </c>
      <c r="M63" s="1" t="s">
        <v>83</v>
      </c>
      <c r="O63" s="9">
        <f t="shared" si="60"/>
        <v>0.15558922231011713</v>
      </c>
      <c r="P63" s="9">
        <f t="shared" si="46"/>
        <v>4.2660027352376839E-2</v>
      </c>
      <c r="Q63" s="12">
        <f t="shared" si="47"/>
        <v>8.1054051969515987E-3</v>
      </c>
      <c r="R63" s="9">
        <f t="shared" si="48"/>
        <v>1.4869795833333335E-2</v>
      </c>
      <c r="S63" s="13">
        <f t="shared" si="49"/>
        <v>0.54509189553106496</v>
      </c>
      <c r="T63" s="2">
        <f t="shared" si="50"/>
        <v>0.01</v>
      </c>
      <c r="U63" s="14">
        <f t="shared" si="51"/>
        <v>5.4509189553106499E-3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3.1550918955310654E-2</v>
      </c>
      <c r="AR63" s="9">
        <f t="shared" si="55"/>
        <v>7.8262083333333337</v>
      </c>
      <c r="AS63" s="1">
        <f t="shared" si="56"/>
        <v>0.19</v>
      </c>
      <c r="AT63" s="1">
        <f t="shared" si="57"/>
        <v>3785833.3333333335</v>
      </c>
      <c r="AU63" s="1">
        <f t="shared" si="58"/>
        <v>1190017401.5773296</v>
      </c>
    </row>
    <row r="64" spans="1:48" x14ac:dyDescent="0.15">
      <c r="C64" s="7">
        <v>6</v>
      </c>
      <c r="D64" s="8">
        <v>28.499171927999999</v>
      </c>
      <c r="E64" s="10">
        <f t="shared" si="59"/>
        <v>22.886564736774201</v>
      </c>
      <c r="F64" s="7" t="s">
        <v>83</v>
      </c>
      <c r="G64" s="1">
        <v>7</v>
      </c>
      <c r="H64" s="9">
        <f t="shared" si="41"/>
        <v>28.499171927999999</v>
      </c>
      <c r="I64" s="9">
        <f t="shared" si="42"/>
        <v>301.64917192799999</v>
      </c>
      <c r="J64" s="9">
        <f t="shared" si="43"/>
        <v>0.505613334561967</v>
      </c>
      <c r="K64" s="9">
        <f t="shared" si="44"/>
        <v>7.8262083333333337</v>
      </c>
      <c r="L64" s="9">
        <f t="shared" si="45"/>
        <v>7.8262083333333343E-2</v>
      </c>
      <c r="M64" s="1" t="s">
        <v>83</v>
      </c>
      <c r="O64" s="9">
        <f t="shared" si="60"/>
        <v>0.19119127829107363</v>
      </c>
      <c r="P64" s="9">
        <f t="shared" si="46"/>
        <v>9.6668859755914743E-2</v>
      </c>
      <c r="Q64" s="12">
        <f t="shared" si="47"/>
        <v>1.8367083353623803E-2</v>
      </c>
      <c r="R64" s="9">
        <f t="shared" si="48"/>
        <v>1.4869795833333335E-2</v>
      </c>
      <c r="S64" s="13">
        <f t="shared" si="49"/>
        <v>1.2351940510474708</v>
      </c>
      <c r="T64" s="2">
        <f t="shared" si="50"/>
        <v>0.01</v>
      </c>
      <c r="U64" s="14">
        <f t="shared" si="51"/>
        <v>1.2351940510474708E-2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3.8451940510474708E-2</v>
      </c>
      <c r="AR64" s="9">
        <f t="shared" si="55"/>
        <v>7.8262083333333337</v>
      </c>
      <c r="AS64" s="1">
        <f t="shared" si="56"/>
        <v>0.19</v>
      </c>
      <c r="AT64" s="1">
        <f t="shared" si="57"/>
        <v>3785833.3333333335</v>
      </c>
      <c r="AU64" s="1">
        <f t="shared" si="58"/>
        <v>1450305723.1611662</v>
      </c>
    </row>
    <row r="65" spans="1:48" x14ac:dyDescent="0.15">
      <c r="C65" s="7">
        <v>7</v>
      </c>
      <c r="D65" s="8">
        <v>30.725174940322599</v>
      </c>
      <c r="E65" s="10">
        <f t="shared" si="59"/>
        <v>28.499171927999999</v>
      </c>
      <c r="F65" s="7" t="s">
        <v>83</v>
      </c>
      <c r="G65" s="1">
        <v>8</v>
      </c>
      <c r="H65" s="9">
        <f t="shared" si="41"/>
        <v>30.725174940322599</v>
      </c>
      <c r="I65" s="9">
        <f t="shared" si="42"/>
        <v>303.87517494032255</v>
      </c>
      <c r="J65" s="9">
        <f t="shared" si="43"/>
        <v>0.64048445337541482</v>
      </c>
      <c r="K65" s="9">
        <f t="shared" si="44"/>
        <v>7.8262083333333337</v>
      </c>
      <c r="L65" s="9">
        <f t="shared" si="45"/>
        <v>7.8262083333333343E-2</v>
      </c>
      <c r="M65" s="1" t="s">
        <v>83</v>
      </c>
      <c r="O65" s="9">
        <f t="shared" si="60"/>
        <v>0.17278450186849223</v>
      </c>
      <c r="P65" s="9">
        <f t="shared" si="46"/>
        <v>0.11066578723098458</v>
      </c>
      <c r="Q65" s="12">
        <f t="shared" si="47"/>
        <v>2.102649957388707E-2</v>
      </c>
      <c r="R65" s="9">
        <f t="shared" si="48"/>
        <v>1.4869795833333335E-2</v>
      </c>
      <c r="S65" s="13">
        <f t="shared" si="49"/>
        <v>1.4140409061133423</v>
      </c>
      <c r="T65" s="2">
        <f t="shared" si="50"/>
        <v>0.01</v>
      </c>
      <c r="U65" s="14">
        <f t="shared" si="51"/>
        <v>1.4140409061133424E-2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4.0240409061133423E-2</v>
      </c>
      <c r="AR65" s="9">
        <f t="shared" si="55"/>
        <v>7.8262083333333337</v>
      </c>
      <c r="AS65" s="1">
        <f t="shared" si="56"/>
        <v>0.19</v>
      </c>
      <c r="AT65" s="1">
        <f t="shared" si="57"/>
        <v>3785833.3333333335</v>
      </c>
      <c r="AU65" s="1">
        <f t="shared" si="58"/>
        <v>1517762037.2061625</v>
      </c>
    </row>
    <row r="66" spans="1:48" x14ac:dyDescent="0.15">
      <c r="C66" s="7">
        <v>8</v>
      </c>
      <c r="D66" s="8">
        <v>28.300431241612898</v>
      </c>
      <c r="E66" s="10">
        <f t="shared" si="59"/>
        <v>30.725174940322599</v>
      </c>
      <c r="F66" s="7" t="s">
        <v>83</v>
      </c>
      <c r="G66" s="1">
        <v>9</v>
      </c>
      <c r="H66" s="9">
        <f t="shared" si="41"/>
        <v>28.300431241612898</v>
      </c>
      <c r="I66" s="9">
        <f t="shared" si="42"/>
        <v>301.45043124161288</v>
      </c>
      <c r="J66" s="9">
        <f t="shared" si="43"/>
        <v>0.49496724325479396</v>
      </c>
      <c r="K66" s="9">
        <f t="shared" si="44"/>
        <v>7.8262083333333337</v>
      </c>
      <c r="L66" s="9">
        <f t="shared" si="45"/>
        <v>7.8262083333333343E-2</v>
      </c>
      <c r="M66" s="1" t="s">
        <v>83</v>
      </c>
      <c r="O66" s="9">
        <f t="shared" si="60"/>
        <v>0.14038079797084096</v>
      </c>
      <c r="P66" s="9">
        <f t="shared" si="46"/>
        <v>6.9483896577535328E-2</v>
      </c>
      <c r="Q66" s="12">
        <f t="shared" si="47"/>
        <v>1.3201940349731713E-2</v>
      </c>
      <c r="R66" s="9">
        <f t="shared" si="48"/>
        <v>1.4869795833333335E-2</v>
      </c>
      <c r="S66" s="13">
        <f t="shared" si="49"/>
        <v>0.88783601992282757</v>
      </c>
      <c r="T66" s="2">
        <f t="shared" si="50"/>
        <v>0.01</v>
      </c>
      <c r="U66" s="14">
        <f t="shared" si="51"/>
        <v>8.8783601992282763E-3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3.497836019922828E-2</v>
      </c>
      <c r="AR66" s="9">
        <f t="shared" si="55"/>
        <v>7.8262083333333337</v>
      </c>
      <c r="AS66" s="1">
        <f t="shared" si="56"/>
        <v>0.19</v>
      </c>
      <c r="AT66" s="1">
        <f t="shared" si="57"/>
        <v>3785833.3333333335</v>
      </c>
      <c r="AU66" s="1">
        <f t="shared" si="58"/>
        <v>1319291440.4388599</v>
      </c>
    </row>
    <row r="67" spans="1:48" x14ac:dyDescent="0.15">
      <c r="C67" s="7">
        <v>9</v>
      </c>
      <c r="D67" s="8">
        <v>26.061803580666702</v>
      </c>
      <c r="E67" s="10">
        <f t="shared" si="59"/>
        <v>28.300431241612898</v>
      </c>
      <c r="F67" s="7" t="s">
        <v>83</v>
      </c>
      <c r="G67" s="1">
        <v>10</v>
      </c>
      <c r="H67" s="9">
        <f t="shared" si="41"/>
        <v>26.061803580666702</v>
      </c>
      <c r="I67" s="9">
        <f t="shared" si="42"/>
        <v>299.2118035806667</v>
      </c>
      <c r="J67" s="9">
        <f t="shared" si="43"/>
        <v>0.38870961403005749</v>
      </c>
      <c r="K67" s="9">
        <f t="shared" si="44"/>
        <v>7.8262083333333337</v>
      </c>
      <c r="L67" s="9">
        <f t="shared" si="45"/>
        <v>7.8262083333333343E-2</v>
      </c>
      <c r="M67" s="1" t="s">
        <v>83</v>
      </c>
      <c r="O67" s="9">
        <f t="shared" si="60"/>
        <v>0.14915898472663897</v>
      </c>
      <c r="P67" s="9">
        <f t="shared" si="46"/>
        <v>5.7979531382207072E-2</v>
      </c>
      <c r="Q67" s="12">
        <f t="shared" si="47"/>
        <v>1.1016110962619344E-2</v>
      </c>
      <c r="R67" s="9">
        <f t="shared" si="48"/>
        <v>1.4869795833333335E-2</v>
      </c>
      <c r="S67" s="13">
        <f t="shared" si="49"/>
        <v>0.74083807781171684</v>
      </c>
      <c r="T67" s="2">
        <f t="shared" si="50"/>
        <v>0.01</v>
      </c>
      <c r="U67" s="14">
        <f t="shared" si="51"/>
        <v>7.4083807781171688E-3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3.3508380778117172E-2</v>
      </c>
      <c r="AR67" s="9">
        <f t="shared" si="55"/>
        <v>7.8262083333333337</v>
      </c>
      <c r="AS67" s="1">
        <f t="shared" si="56"/>
        <v>0.19</v>
      </c>
      <c r="AT67" s="1">
        <f t="shared" si="57"/>
        <v>3785833.3333333335</v>
      </c>
      <c r="AU67" s="1">
        <f t="shared" si="58"/>
        <v>1263847695.8823056</v>
      </c>
    </row>
    <row r="68" spans="1:48" x14ac:dyDescent="0.15">
      <c r="C68" s="7">
        <v>10</v>
      </c>
      <c r="D68" s="8">
        <v>19.0649603580645</v>
      </c>
      <c r="E68" s="10">
        <f t="shared" si="59"/>
        <v>26.061803580666702</v>
      </c>
      <c r="F68" s="7" t="s">
        <v>83</v>
      </c>
      <c r="G68" s="1">
        <v>11</v>
      </c>
      <c r="H68" s="9">
        <f t="shared" si="41"/>
        <v>19.0649603580645</v>
      </c>
      <c r="I68" s="9">
        <f t="shared" si="42"/>
        <v>292.2149603580645</v>
      </c>
      <c r="J68" s="9">
        <f t="shared" si="43"/>
        <v>0.17833333522837405</v>
      </c>
      <c r="K68" s="9">
        <f t="shared" si="44"/>
        <v>7.8262083333333337</v>
      </c>
      <c r="L68" s="9">
        <f t="shared" si="45"/>
        <v>7.8262083333333343E-2</v>
      </c>
      <c r="M68" s="1" t="s">
        <v>85</v>
      </c>
      <c r="N68" s="9">
        <f>(O67-P67)*$C$21/100</f>
        <v>8.6620480677210288E-2</v>
      </c>
      <c r="O68" s="9">
        <f t="shared" si="60"/>
        <v>8.2821056000554949E-2</v>
      </c>
      <c r="P68" s="9">
        <f t="shared" si="46"/>
        <v>1.4769755143714905E-2</v>
      </c>
      <c r="Q68" s="12">
        <f t="shared" si="47"/>
        <v>2.8062534773058319E-3</v>
      </c>
      <c r="R68" s="9">
        <f t="shared" si="48"/>
        <v>1.4869795833333335E-2</v>
      </c>
      <c r="S68" s="13">
        <f t="shared" si="49"/>
        <v>0.18872172212446303</v>
      </c>
      <c r="T68" s="2">
        <f t="shared" si="50"/>
        <v>0.01</v>
      </c>
      <c r="U68" s="14">
        <f t="shared" si="51"/>
        <v>1.8872172212446303E-3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3"/>
        <v>1.17E-2</v>
      </c>
      <c r="AQ68" s="1">
        <f t="shared" si="54"/>
        <v>2.198721722124463E-2</v>
      </c>
      <c r="AR68" s="9">
        <f t="shared" si="55"/>
        <v>7.8262083333333337</v>
      </c>
      <c r="AS68" s="1">
        <f t="shared" si="56"/>
        <v>0.19</v>
      </c>
      <c r="AT68" s="1">
        <f t="shared" si="57"/>
        <v>3785833.3333333335</v>
      </c>
      <c r="AU68" s="1">
        <f t="shared" si="58"/>
        <v>829299810.33524609</v>
      </c>
    </row>
    <row r="69" spans="1:48" x14ac:dyDescent="0.15">
      <c r="C69" s="7">
        <v>11</v>
      </c>
      <c r="D69" s="8">
        <v>12.5055088872</v>
      </c>
      <c r="E69" s="10">
        <f t="shared" si="59"/>
        <v>19.0649603580645</v>
      </c>
      <c r="F69" s="7" t="s">
        <v>85</v>
      </c>
      <c r="G69" s="1">
        <v>12</v>
      </c>
      <c r="H69" s="9">
        <f t="shared" si="41"/>
        <v>12.5055088872</v>
      </c>
      <c r="I69" s="9">
        <f t="shared" si="42"/>
        <v>285.65550888719997</v>
      </c>
      <c r="J69" s="9">
        <f t="shared" si="43"/>
        <v>8.2973325051959201E-2</v>
      </c>
      <c r="K69" s="9">
        <f t="shared" si="44"/>
        <v>7.8262083333333337</v>
      </c>
      <c r="L69" s="9">
        <f t="shared" si="45"/>
        <v>7.8262083333333343E-2</v>
      </c>
      <c r="M69" s="1" t="s">
        <v>83</v>
      </c>
      <c r="O69" s="9">
        <f t="shared" si="60"/>
        <v>0.1463133841901734</v>
      </c>
      <c r="P69" s="9">
        <f t="shared" si="46"/>
        <v>1.2140107985863445E-2</v>
      </c>
      <c r="Q69" s="12">
        <f t="shared" si="47"/>
        <v>2.3066205173140546E-3</v>
      </c>
      <c r="R69" s="9">
        <f t="shared" si="48"/>
        <v>1.4869795833333335E-2</v>
      </c>
      <c r="S69" s="13">
        <f t="shared" si="49"/>
        <v>0.15512119622673956</v>
      </c>
      <c r="T69" s="2">
        <f t="shared" si="50"/>
        <v>0.01</v>
      </c>
      <c r="U69" s="14">
        <f t="shared" si="51"/>
        <v>1.5512119622673956E-3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1.3551211962267396E-2</v>
      </c>
      <c r="AR69" s="9">
        <f t="shared" si="55"/>
        <v>7.8262083333333337</v>
      </c>
      <c r="AS69" s="1">
        <f t="shared" si="56"/>
        <v>0.19</v>
      </c>
      <c r="AT69" s="1">
        <f t="shared" si="57"/>
        <v>3785833.3333333335</v>
      </c>
      <c r="AU69" s="1">
        <f t="shared" si="58"/>
        <v>511115954.19463092</v>
      </c>
      <c r="AV69" s="1">
        <f>SUM(AU58:AU69)</f>
        <v>10960744828.989332</v>
      </c>
    </row>
    <row r="70" spans="1:48" x14ac:dyDescent="0.15">
      <c r="C70" s="7">
        <v>12</v>
      </c>
      <c r="D70" s="8">
        <v>5.7989177516451598</v>
      </c>
      <c r="E70" s="10">
        <f t="shared" si="59"/>
        <v>12.5055088872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5.5637192800322604</v>
      </c>
      <c r="E73" s="7"/>
      <c r="F73" s="7"/>
      <c r="G73" s="1">
        <v>1</v>
      </c>
      <c r="H73" s="9">
        <f t="shared" ref="H73:H84" si="61">E74</f>
        <v>5.5637192800322604</v>
      </c>
      <c r="I73" s="9">
        <f t="shared" ref="I73:I84" si="62">H73+273.15</f>
        <v>278.71371928003225</v>
      </c>
      <c r="J73" s="9">
        <f t="shared" ref="J73:J84" si="63">EXP(($C$15*(I73-$C$13))/($C$16*I73*$C$13))</f>
        <v>3.5501007009146941E-2</v>
      </c>
      <c r="K73" s="9">
        <f t="shared" ref="K73:K84" si="64">$B$73/12</f>
        <v>7.5919999999999996</v>
      </c>
      <c r="L73" s="9">
        <f t="shared" ref="L73:L84" si="65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6">O73*J73</f>
        <v>2.695236452134436E-3</v>
      </c>
      <c r="Q73" s="12">
        <f t="shared" ref="Q73:Q84" si="67">P73*$B$75</f>
        <v>4.8514256138419844E-4</v>
      </c>
      <c r="R73" s="9">
        <f t="shared" ref="R73:R84" si="68">L73*$B$75</f>
        <v>1.36656E-2</v>
      </c>
      <c r="S73" s="13">
        <f t="shared" ref="S73:S84" si="69">Q73/R73</f>
        <v>3.5501007009146941E-2</v>
      </c>
      <c r="T73" s="2">
        <f t="shared" ref="T73:T84" si="70">$B$74/100</f>
        <v>0.01</v>
      </c>
      <c r="U73" s="14">
        <f t="shared" ref="U73:U84" si="71">S73*T73</f>
        <v>3.5501007009146942E-4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1.295501007009147E-2</v>
      </c>
      <c r="AR73" s="9">
        <f t="shared" ref="AR73:AR84" si="75">$B$73/12</f>
        <v>7.5919999999999996</v>
      </c>
      <c r="AS73" s="1">
        <f t="shared" ref="AS73:AS84" si="76">$B$75</f>
        <v>0.18</v>
      </c>
      <c r="AT73" s="1">
        <f t="shared" ref="AT73:AT84" si="77">$E$4/12</f>
        <v>1715916.6666666667</v>
      </c>
      <c r="AU73" s="1">
        <f t="shared" ref="AU73:AU84" si="78">AT73*10000*AS73*0.67*AR73*AQ73</f>
        <v>203534228.199083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6.4300823642903202</v>
      </c>
      <c r="E74" s="10">
        <f t="shared" ref="E74:E85" si="79">D73</f>
        <v>5.5637192800322604</v>
      </c>
      <c r="F74" s="7" t="s">
        <v>83</v>
      </c>
      <c r="G74" s="1">
        <v>2</v>
      </c>
      <c r="H74" s="9">
        <f t="shared" si="61"/>
        <v>6.4300823642903202</v>
      </c>
      <c r="I74" s="9">
        <f t="shared" si="62"/>
        <v>279.58008236429032</v>
      </c>
      <c r="J74" s="9">
        <f t="shared" si="63"/>
        <v>3.9559934503598689E-2</v>
      </c>
      <c r="K74" s="9">
        <f t="shared" si="64"/>
        <v>7.5919999999999996</v>
      </c>
      <c r="L74" s="9">
        <f t="shared" si="65"/>
        <v>7.5920000000000001E-2</v>
      </c>
      <c r="M74" s="1" t="s">
        <v>83</v>
      </c>
      <c r="O74" s="9">
        <f t="shared" ref="O74:O84" si="80">L74+O73-P73-N74</f>
        <v>0.14914476354786557</v>
      </c>
      <c r="P74" s="9">
        <f t="shared" si="66"/>
        <v>5.9001570775082755E-3</v>
      </c>
      <c r="Q74" s="12">
        <f t="shared" si="67"/>
        <v>1.0620282739514895E-3</v>
      </c>
      <c r="R74" s="9">
        <f t="shared" si="68"/>
        <v>1.36656E-2</v>
      </c>
      <c r="S74" s="13">
        <f t="shared" si="69"/>
        <v>7.7715451495103727E-2</v>
      </c>
      <c r="T74" s="2">
        <f t="shared" si="70"/>
        <v>0.01</v>
      </c>
      <c r="U74" s="14">
        <f t="shared" si="71"/>
        <v>7.7715451495103728E-4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1.3377154514951037E-2</v>
      </c>
      <c r="AR74" s="9">
        <f t="shared" si="75"/>
        <v>7.5919999999999996</v>
      </c>
      <c r="AS74" s="1">
        <f t="shared" si="76"/>
        <v>0.18</v>
      </c>
      <c r="AT74" s="1">
        <f t="shared" si="77"/>
        <v>1715916.6666666667</v>
      </c>
      <c r="AU74" s="1">
        <f t="shared" si="78"/>
        <v>210166476.5190888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9.2945914989999991</v>
      </c>
      <c r="E75" s="10">
        <f t="shared" si="79"/>
        <v>6.4300823642903202</v>
      </c>
      <c r="F75" s="7" t="s">
        <v>83</v>
      </c>
      <c r="G75" s="1">
        <v>3</v>
      </c>
      <c r="H75" s="9">
        <f t="shared" si="61"/>
        <v>9.2945914989999991</v>
      </c>
      <c r="I75" s="9">
        <f t="shared" si="62"/>
        <v>282.44459149899996</v>
      </c>
      <c r="J75" s="9">
        <f t="shared" si="63"/>
        <v>5.6318414500684727E-2</v>
      </c>
      <c r="K75" s="9">
        <f t="shared" si="64"/>
        <v>7.5919999999999996</v>
      </c>
      <c r="L75" s="9">
        <f t="shared" si="65"/>
        <v>7.5920000000000001E-2</v>
      </c>
      <c r="M75" s="1" t="s">
        <v>83</v>
      </c>
      <c r="O75" s="9">
        <f t="shared" si="80"/>
        <v>0.21916460647035732</v>
      </c>
      <c r="P75" s="9">
        <f t="shared" si="66"/>
        <v>1.2343003151077033E-2</v>
      </c>
      <c r="Q75" s="12">
        <f t="shared" si="67"/>
        <v>2.2217405671938659E-3</v>
      </c>
      <c r="R75" s="9">
        <f t="shared" si="68"/>
        <v>1.36656E-2</v>
      </c>
      <c r="S75" s="13">
        <f t="shared" si="69"/>
        <v>0.16257907206371225</v>
      </c>
      <c r="T75" s="2">
        <f t="shared" si="70"/>
        <v>0.01</v>
      </c>
      <c r="U75" s="14">
        <f t="shared" si="71"/>
        <v>1.6257907206371225E-3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1.4225790720637123E-2</v>
      </c>
      <c r="AR75" s="9">
        <f t="shared" si="75"/>
        <v>7.5919999999999996</v>
      </c>
      <c r="AS75" s="1">
        <f t="shared" si="76"/>
        <v>0.18</v>
      </c>
      <c r="AT75" s="1">
        <f t="shared" si="77"/>
        <v>1715916.6666666667</v>
      </c>
      <c r="AU75" s="1">
        <f t="shared" si="78"/>
        <v>223499273.19092467</v>
      </c>
    </row>
    <row r="76" spans="1:48" x14ac:dyDescent="0.15">
      <c r="C76" s="7">
        <v>3</v>
      </c>
      <c r="D76" s="8">
        <v>13.972739605225801</v>
      </c>
      <c r="E76" s="10">
        <f t="shared" si="79"/>
        <v>9.2945914989999991</v>
      </c>
      <c r="F76" s="7" t="s">
        <v>83</v>
      </c>
      <c r="G76" s="1">
        <v>4</v>
      </c>
      <c r="H76" s="9">
        <f t="shared" si="61"/>
        <v>13.972739605225801</v>
      </c>
      <c r="I76" s="9">
        <f t="shared" si="62"/>
        <v>287.12273960522577</v>
      </c>
      <c r="J76" s="9">
        <f t="shared" si="63"/>
        <v>9.876086822870149E-2</v>
      </c>
      <c r="K76" s="9">
        <f t="shared" si="64"/>
        <v>7.5919999999999996</v>
      </c>
      <c r="L76" s="9">
        <f t="shared" si="65"/>
        <v>7.5920000000000001E-2</v>
      </c>
      <c r="M76" s="1" t="s">
        <v>83</v>
      </c>
      <c r="O76" s="9">
        <f t="shared" si="80"/>
        <v>0.28274160331928028</v>
      </c>
      <c r="P76" s="9">
        <f t="shared" si="66"/>
        <v>2.7923806228187228E-2</v>
      </c>
      <c r="Q76" s="12">
        <f t="shared" si="67"/>
        <v>5.0262851210737007E-3</v>
      </c>
      <c r="R76" s="9">
        <f t="shared" si="68"/>
        <v>1.36656E-2</v>
      </c>
      <c r="S76" s="13">
        <f t="shared" si="69"/>
        <v>0.36780566686231858</v>
      </c>
      <c r="T76" s="2">
        <f t="shared" si="70"/>
        <v>0.01</v>
      </c>
      <c r="U76" s="14">
        <f t="shared" si="71"/>
        <v>3.6780566686231858E-3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1.6278056668623187E-2</v>
      </c>
      <c r="AR76" s="9">
        <f t="shared" si="75"/>
        <v>7.5919999999999996</v>
      </c>
      <c r="AS76" s="1">
        <f t="shared" si="76"/>
        <v>0.18</v>
      </c>
      <c r="AT76" s="1">
        <f t="shared" si="77"/>
        <v>1715916.6666666667</v>
      </c>
      <c r="AU76" s="1">
        <f t="shared" si="78"/>
        <v>255742116.96508268</v>
      </c>
    </row>
    <row r="77" spans="1:48" x14ac:dyDescent="0.15">
      <c r="C77" s="7">
        <v>4</v>
      </c>
      <c r="D77" s="8">
        <v>17.7802842156667</v>
      </c>
      <c r="E77" s="10">
        <f t="shared" si="79"/>
        <v>13.972739605225801</v>
      </c>
      <c r="F77" s="7" t="s">
        <v>83</v>
      </c>
      <c r="G77" s="1">
        <v>5</v>
      </c>
      <c r="H77" s="9">
        <f t="shared" si="61"/>
        <v>17.7802842156667</v>
      </c>
      <c r="I77" s="9">
        <f t="shared" si="62"/>
        <v>290.93028421566669</v>
      </c>
      <c r="J77" s="9">
        <f t="shared" si="63"/>
        <v>0.15393320485058617</v>
      </c>
      <c r="K77" s="9">
        <f t="shared" si="64"/>
        <v>7.5919999999999996</v>
      </c>
      <c r="L77" s="9">
        <f t="shared" si="65"/>
        <v>7.5920000000000001E-2</v>
      </c>
      <c r="M77" s="1" t="s">
        <v>85</v>
      </c>
      <c r="N77" s="9">
        <f>(O76-P76)*$C$21/100</f>
        <v>0.24207690723653838</v>
      </c>
      <c r="O77" s="9">
        <f t="shared" si="80"/>
        <v>8.8660889854554642E-2</v>
      </c>
      <c r="P77" s="9">
        <f t="shared" si="66"/>
        <v>1.3647854920216418E-2</v>
      </c>
      <c r="Q77" s="12">
        <f t="shared" si="67"/>
        <v>2.4566138856389553E-3</v>
      </c>
      <c r="R77" s="9">
        <f t="shared" si="68"/>
        <v>1.36656E-2</v>
      </c>
      <c r="S77" s="13">
        <f t="shared" si="69"/>
        <v>0.17976626607239751</v>
      </c>
      <c r="T77" s="2">
        <f t="shared" si="70"/>
        <v>0.01</v>
      </c>
      <c r="U77" s="14">
        <f t="shared" si="71"/>
        <v>1.7976626607239751E-3</v>
      </c>
      <c r="V77" s="13"/>
      <c r="W77" s="2"/>
      <c r="X77" s="14"/>
      <c r="Y77" s="2">
        <v>0.04</v>
      </c>
      <c r="Z77" s="2">
        <v>0.27</v>
      </c>
      <c r="AA77" s="2">
        <f t="shared" si="72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3"/>
        <v>1.0799999999999999E-2</v>
      </c>
      <c r="AQ77" s="1">
        <f t="shared" si="74"/>
        <v>2.3397662660723975E-2</v>
      </c>
      <c r="AR77" s="9">
        <f t="shared" si="75"/>
        <v>7.5919999999999996</v>
      </c>
      <c r="AS77" s="1">
        <f t="shared" si="76"/>
        <v>0.18</v>
      </c>
      <c r="AT77" s="1">
        <f t="shared" si="77"/>
        <v>1715916.6666666667</v>
      </c>
      <c r="AU77" s="1">
        <f t="shared" si="78"/>
        <v>367597183.29414874</v>
      </c>
    </row>
    <row r="78" spans="1:48" x14ac:dyDescent="0.15">
      <c r="C78" s="7">
        <v>5</v>
      </c>
      <c r="D78" s="8">
        <v>22.886564736774201</v>
      </c>
      <c r="E78" s="10">
        <f t="shared" si="79"/>
        <v>17.7802842156667</v>
      </c>
      <c r="F78" s="7" t="s">
        <v>85</v>
      </c>
      <c r="G78" s="1">
        <v>6</v>
      </c>
      <c r="H78" s="9">
        <f t="shared" si="61"/>
        <v>22.886564736774201</v>
      </c>
      <c r="I78" s="9">
        <f t="shared" si="62"/>
        <v>296.03656473677415</v>
      </c>
      <c r="J78" s="9">
        <f t="shared" si="63"/>
        <v>0.27418369163995038</v>
      </c>
      <c r="K78" s="9">
        <f t="shared" si="64"/>
        <v>7.5919999999999996</v>
      </c>
      <c r="L78" s="9">
        <f t="shared" si="65"/>
        <v>7.5920000000000001E-2</v>
      </c>
      <c r="M78" s="1" t="s">
        <v>83</v>
      </c>
      <c r="O78" s="9">
        <f t="shared" si="80"/>
        <v>0.15093303493433824</v>
      </c>
      <c r="P78" s="9">
        <f t="shared" si="66"/>
        <v>4.1383376708718451E-2</v>
      </c>
      <c r="Q78" s="12">
        <f t="shared" si="67"/>
        <v>7.449007807569321E-3</v>
      </c>
      <c r="R78" s="9">
        <f t="shared" si="68"/>
        <v>1.36656E-2</v>
      </c>
      <c r="S78" s="13">
        <f t="shared" si="69"/>
        <v>0.54509189553106496</v>
      </c>
      <c r="T78" s="2">
        <f t="shared" si="70"/>
        <v>0.01</v>
      </c>
      <c r="U78" s="14">
        <f t="shared" si="71"/>
        <v>5.4509189553106499E-3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3.335091895531065E-2</v>
      </c>
      <c r="AR78" s="9">
        <f t="shared" si="75"/>
        <v>7.5919999999999996</v>
      </c>
      <c r="AS78" s="1">
        <f t="shared" si="76"/>
        <v>0.18</v>
      </c>
      <c r="AT78" s="1">
        <f t="shared" si="77"/>
        <v>1715916.6666666667</v>
      </c>
      <c r="AU78" s="1">
        <f t="shared" si="78"/>
        <v>523971306.28022683</v>
      </c>
    </row>
    <row r="79" spans="1:48" x14ac:dyDescent="0.15">
      <c r="C79" s="7">
        <v>6</v>
      </c>
      <c r="D79" s="8">
        <v>28.499171927999999</v>
      </c>
      <c r="E79" s="10">
        <f t="shared" si="79"/>
        <v>22.886564736774201</v>
      </c>
      <c r="F79" s="7" t="s">
        <v>83</v>
      </c>
      <c r="G79" s="1">
        <v>7</v>
      </c>
      <c r="H79" s="9">
        <f t="shared" si="61"/>
        <v>28.499171927999999</v>
      </c>
      <c r="I79" s="9">
        <f t="shared" si="62"/>
        <v>301.64917192799999</v>
      </c>
      <c r="J79" s="9">
        <f t="shared" si="63"/>
        <v>0.505613334561967</v>
      </c>
      <c r="K79" s="9">
        <f t="shared" si="64"/>
        <v>7.5919999999999996</v>
      </c>
      <c r="L79" s="9">
        <f t="shared" si="65"/>
        <v>7.5920000000000001E-2</v>
      </c>
      <c r="M79" s="1" t="s">
        <v>83</v>
      </c>
      <c r="O79" s="9">
        <f t="shared" si="80"/>
        <v>0.18546965822561978</v>
      </c>
      <c r="P79" s="9">
        <f t="shared" si="66"/>
        <v>9.3775932355523964E-2</v>
      </c>
      <c r="Q79" s="12">
        <f t="shared" si="67"/>
        <v>1.6879667823994311E-2</v>
      </c>
      <c r="R79" s="9">
        <f t="shared" si="68"/>
        <v>1.36656E-2</v>
      </c>
      <c r="S79" s="13">
        <f t="shared" si="69"/>
        <v>1.2351940510474704</v>
      </c>
      <c r="T79" s="2">
        <f t="shared" si="70"/>
        <v>0.01</v>
      </c>
      <c r="U79" s="14">
        <f t="shared" si="71"/>
        <v>1.2351940510474705E-2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4.0251940510474704E-2</v>
      </c>
      <c r="AR79" s="9">
        <f t="shared" si="75"/>
        <v>7.5919999999999996</v>
      </c>
      <c r="AS79" s="1">
        <f t="shared" si="76"/>
        <v>0.18</v>
      </c>
      <c r="AT79" s="1">
        <f t="shared" si="77"/>
        <v>1715916.6666666667</v>
      </c>
      <c r="AU79" s="1">
        <f t="shared" si="78"/>
        <v>632392225.16922569</v>
      </c>
    </row>
    <row r="80" spans="1:48" x14ac:dyDescent="0.15">
      <c r="C80" s="7">
        <v>7</v>
      </c>
      <c r="D80" s="8">
        <v>30.725174940322599</v>
      </c>
      <c r="E80" s="10">
        <f t="shared" si="79"/>
        <v>28.499171927999999</v>
      </c>
      <c r="F80" s="7" t="s">
        <v>83</v>
      </c>
      <c r="G80" s="1">
        <v>8</v>
      </c>
      <c r="H80" s="9">
        <f t="shared" si="61"/>
        <v>30.725174940322599</v>
      </c>
      <c r="I80" s="9">
        <f t="shared" si="62"/>
        <v>303.87517494032255</v>
      </c>
      <c r="J80" s="9">
        <f t="shared" si="63"/>
        <v>0.64048445337541482</v>
      </c>
      <c r="K80" s="9">
        <f t="shared" si="64"/>
        <v>7.5919999999999996</v>
      </c>
      <c r="L80" s="9">
        <f t="shared" si="65"/>
        <v>7.5920000000000001E-2</v>
      </c>
      <c r="M80" s="1" t="s">
        <v>83</v>
      </c>
      <c r="O80" s="9">
        <f t="shared" si="80"/>
        <v>0.16761372587009582</v>
      </c>
      <c r="P80" s="9">
        <f t="shared" si="66"/>
        <v>0.10735398559212495</v>
      </c>
      <c r="Q80" s="12">
        <f t="shared" si="67"/>
        <v>1.9323717406582491E-2</v>
      </c>
      <c r="R80" s="9">
        <f t="shared" si="68"/>
        <v>1.36656E-2</v>
      </c>
      <c r="S80" s="13">
        <f t="shared" si="69"/>
        <v>1.4140409061133423</v>
      </c>
      <c r="T80" s="2">
        <f t="shared" si="70"/>
        <v>0.01</v>
      </c>
      <c r="U80" s="14">
        <f t="shared" si="71"/>
        <v>1.4140409061133424E-2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4.2040409061133426E-2</v>
      </c>
      <c r="AR80" s="9">
        <f t="shared" si="75"/>
        <v>7.5919999999999996</v>
      </c>
      <c r="AS80" s="1">
        <f t="shared" si="76"/>
        <v>0.18</v>
      </c>
      <c r="AT80" s="1">
        <f t="shared" si="77"/>
        <v>1715916.6666666667</v>
      </c>
      <c r="AU80" s="1">
        <f t="shared" si="78"/>
        <v>660490587.4358083</v>
      </c>
    </row>
    <row r="81" spans="1:48" x14ac:dyDescent="0.15">
      <c r="C81" s="7">
        <v>8</v>
      </c>
      <c r="D81" s="8">
        <v>28.300431241612898</v>
      </c>
      <c r="E81" s="10">
        <f t="shared" si="79"/>
        <v>30.725174940322599</v>
      </c>
      <c r="F81" s="7" t="s">
        <v>83</v>
      </c>
      <c r="G81" s="1">
        <v>9</v>
      </c>
      <c r="H81" s="9">
        <f t="shared" si="61"/>
        <v>28.300431241612898</v>
      </c>
      <c r="I81" s="9">
        <f t="shared" si="62"/>
        <v>301.45043124161288</v>
      </c>
      <c r="J81" s="9">
        <f t="shared" si="63"/>
        <v>0.49496724325479396</v>
      </c>
      <c r="K81" s="9">
        <f t="shared" si="64"/>
        <v>7.5919999999999996</v>
      </c>
      <c r="L81" s="9">
        <f t="shared" si="65"/>
        <v>7.5920000000000001E-2</v>
      </c>
      <c r="M81" s="1" t="s">
        <v>83</v>
      </c>
      <c r="O81" s="9">
        <f t="shared" si="80"/>
        <v>0.13617974027797086</v>
      </c>
      <c r="P81" s="9">
        <f t="shared" si="66"/>
        <v>6.7404510632541062E-2</v>
      </c>
      <c r="Q81" s="12">
        <f t="shared" si="67"/>
        <v>1.2132811913857391E-2</v>
      </c>
      <c r="R81" s="9">
        <f t="shared" si="68"/>
        <v>1.36656E-2</v>
      </c>
      <c r="S81" s="13">
        <f t="shared" si="69"/>
        <v>0.88783601992282746</v>
      </c>
      <c r="T81" s="2">
        <f t="shared" si="70"/>
        <v>0.01</v>
      </c>
      <c r="U81" s="14">
        <f t="shared" si="71"/>
        <v>8.8783601992282746E-3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3.6778360199228276E-2</v>
      </c>
      <c r="AR81" s="9">
        <f t="shared" si="75"/>
        <v>7.5919999999999996</v>
      </c>
      <c r="AS81" s="1">
        <f t="shared" si="76"/>
        <v>0.18</v>
      </c>
      <c r="AT81" s="1">
        <f t="shared" si="77"/>
        <v>1715916.6666666667</v>
      </c>
      <c r="AU81" s="1">
        <f t="shared" si="78"/>
        <v>577819323.72708273</v>
      </c>
    </row>
    <row r="82" spans="1:48" x14ac:dyDescent="0.15">
      <c r="C82" s="7">
        <v>9</v>
      </c>
      <c r="D82" s="8">
        <v>26.061803580666702</v>
      </c>
      <c r="E82" s="10">
        <f t="shared" si="79"/>
        <v>28.300431241612898</v>
      </c>
      <c r="F82" s="7" t="s">
        <v>83</v>
      </c>
      <c r="G82" s="1">
        <v>10</v>
      </c>
      <c r="H82" s="9">
        <f t="shared" si="61"/>
        <v>26.061803580666702</v>
      </c>
      <c r="I82" s="9">
        <f t="shared" si="62"/>
        <v>299.2118035806667</v>
      </c>
      <c r="J82" s="9">
        <f t="shared" si="63"/>
        <v>0.38870961403005749</v>
      </c>
      <c r="K82" s="9">
        <f t="shared" si="64"/>
        <v>7.5919999999999996</v>
      </c>
      <c r="L82" s="9">
        <f t="shared" si="65"/>
        <v>7.5920000000000001E-2</v>
      </c>
      <c r="M82" s="1" t="s">
        <v>83</v>
      </c>
      <c r="O82" s="9">
        <f t="shared" si="80"/>
        <v>0.1446952296454298</v>
      </c>
      <c r="P82" s="9">
        <f t="shared" si="66"/>
        <v>5.6244426867465551E-2</v>
      </c>
      <c r="Q82" s="12">
        <f t="shared" si="67"/>
        <v>1.0123996836143798E-2</v>
      </c>
      <c r="R82" s="9">
        <f t="shared" si="68"/>
        <v>1.36656E-2</v>
      </c>
      <c r="S82" s="13">
        <f t="shared" si="69"/>
        <v>0.74083807781171684</v>
      </c>
      <c r="T82" s="2">
        <f t="shared" si="70"/>
        <v>0.01</v>
      </c>
      <c r="U82" s="14">
        <f t="shared" si="71"/>
        <v>7.4083807781171688E-3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3.5308380778117168E-2</v>
      </c>
      <c r="AR82" s="9">
        <f t="shared" si="75"/>
        <v>7.5919999999999996</v>
      </c>
      <c r="AS82" s="1">
        <f t="shared" si="76"/>
        <v>0.18</v>
      </c>
      <c r="AT82" s="1">
        <f t="shared" si="77"/>
        <v>1715916.6666666667</v>
      </c>
      <c r="AU82" s="1">
        <f t="shared" si="78"/>
        <v>554724696.60401237</v>
      </c>
    </row>
    <row r="83" spans="1:48" x14ac:dyDescent="0.15">
      <c r="C83" s="7">
        <v>10</v>
      </c>
      <c r="D83" s="8">
        <v>19.0649603580645</v>
      </c>
      <c r="E83" s="10">
        <f t="shared" si="79"/>
        <v>26.061803580666702</v>
      </c>
      <c r="F83" s="7" t="s">
        <v>83</v>
      </c>
      <c r="G83" s="1">
        <v>11</v>
      </c>
      <c r="H83" s="9">
        <f t="shared" si="61"/>
        <v>19.0649603580645</v>
      </c>
      <c r="I83" s="9">
        <f t="shared" si="62"/>
        <v>292.2149603580645</v>
      </c>
      <c r="J83" s="9">
        <f t="shared" si="63"/>
        <v>0.17833333522837405</v>
      </c>
      <c r="K83" s="9">
        <f t="shared" si="64"/>
        <v>7.5919999999999996</v>
      </c>
      <c r="L83" s="9">
        <f t="shared" si="65"/>
        <v>7.5920000000000001E-2</v>
      </c>
      <c r="M83" s="1" t="s">
        <v>85</v>
      </c>
      <c r="N83" s="9">
        <f>(O82-P82)*$C$21/100</f>
        <v>8.4028262639066029E-2</v>
      </c>
      <c r="O83" s="9">
        <f t="shared" si="80"/>
        <v>8.0342540138898202E-2</v>
      </c>
      <c r="P83" s="9">
        <f t="shared" si="66"/>
        <v>1.4327753143689231E-2</v>
      </c>
      <c r="Q83" s="12">
        <f t="shared" si="67"/>
        <v>2.5789955658640615E-3</v>
      </c>
      <c r="R83" s="9">
        <f t="shared" si="68"/>
        <v>1.36656E-2</v>
      </c>
      <c r="S83" s="13">
        <f t="shared" si="69"/>
        <v>0.188721722124463</v>
      </c>
      <c r="T83" s="2">
        <f t="shared" si="70"/>
        <v>0.01</v>
      </c>
      <c r="U83" s="14">
        <f t="shared" si="71"/>
        <v>1.8872172212446301E-3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3"/>
        <v>1.0799999999999999E-2</v>
      </c>
      <c r="AQ83" s="1">
        <f t="shared" si="74"/>
        <v>2.3487217221244631E-2</v>
      </c>
      <c r="AR83" s="9">
        <f t="shared" si="75"/>
        <v>7.5919999999999996</v>
      </c>
      <c r="AS83" s="1">
        <f t="shared" si="76"/>
        <v>0.18</v>
      </c>
      <c r="AT83" s="1">
        <f t="shared" si="77"/>
        <v>1715916.6666666667</v>
      </c>
      <c r="AU83" s="1">
        <f t="shared" si="78"/>
        <v>369004161.6182614</v>
      </c>
    </row>
    <row r="84" spans="1:48" x14ac:dyDescent="0.15">
      <c r="C84" s="7">
        <v>11</v>
      </c>
      <c r="D84" s="8">
        <v>12.5055088872</v>
      </c>
      <c r="E84" s="10">
        <f t="shared" si="79"/>
        <v>19.0649603580645</v>
      </c>
      <c r="F84" s="7" t="s">
        <v>85</v>
      </c>
      <c r="G84" s="1">
        <v>12</v>
      </c>
      <c r="H84" s="9">
        <f t="shared" si="61"/>
        <v>12.5055088872</v>
      </c>
      <c r="I84" s="9">
        <f t="shared" si="62"/>
        <v>285.65550888719997</v>
      </c>
      <c r="J84" s="9">
        <f t="shared" si="63"/>
        <v>8.2973325051959201E-2</v>
      </c>
      <c r="K84" s="9">
        <f t="shared" si="64"/>
        <v>7.5919999999999996</v>
      </c>
      <c r="L84" s="9">
        <f t="shared" si="65"/>
        <v>7.5920000000000001E-2</v>
      </c>
      <c r="M84" s="1" t="s">
        <v>83</v>
      </c>
      <c r="O84" s="9">
        <f t="shared" si="80"/>
        <v>0.14193478699520898</v>
      </c>
      <c r="P84" s="9">
        <f t="shared" si="66"/>
        <v>1.1776801217534065E-2</v>
      </c>
      <c r="Q84" s="12">
        <f t="shared" si="67"/>
        <v>2.1198242191561318E-3</v>
      </c>
      <c r="R84" s="9">
        <f t="shared" si="68"/>
        <v>1.36656E-2</v>
      </c>
      <c r="S84" s="13">
        <f t="shared" si="69"/>
        <v>0.15512119622673953</v>
      </c>
      <c r="T84" s="2">
        <f t="shared" si="70"/>
        <v>0.01</v>
      </c>
      <c r="U84" s="14">
        <f t="shared" si="71"/>
        <v>1.5512119622673954E-3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1.4151211962267395E-2</v>
      </c>
      <c r="AR84" s="9">
        <f t="shared" si="75"/>
        <v>7.5919999999999996</v>
      </c>
      <c r="AS84" s="1">
        <f t="shared" si="76"/>
        <v>0.18</v>
      </c>
      <c r="AT84" s="1">
        <f t="shared" si="77"/>
        <v>1715916.6666666667</v>
      </c>
      <c r="AU84" s="1">
        <f t="shared" si="78"/>
        <v>222327577.45755953</v>
      </c>
      <c r="AV84" s="1">
        <f>SUM(AU73:AU84)</f>
        <v>4801269156.4605045</v>
      </c>
    </row>
    <row r="85" spans="1:48" x14ac:dyDescent="0.15">
      <c r="C85" s="7">
        <v>12</v>
      </c>
      <c r="D85" s="8">
        <v>5.7989177516451598</v>
      </c>
      <c r="E85" s="10">
        <f t="shared" si="79"/>
        <v>12.5055088872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8">
        <v>5.5637192800322604</v>
      </c>
      <c r="E89" s="7"/>
      <c r="F89" s="7"/>
      <c r="G89" s="1">
        <v>1</v>
      </c>
      <c r="H89" s="9">
        <f t="shared" ref="H89:H100" si="81">E90</f>
        <v>5.5637192800322604</v>
      </c>
      <c r="I89" s="9">
        <f t="shared" ref="I89:I100" si="82">H89+273.15</f>
        <v>278.71371928003225</v>
      </c>
      <c r="J89" s="9">
        <f t="shared" ref="J89:J100" si="83">EXP(($C$15*(I89-$C$13))/($C$16*I89*$C$13))</f>
        <v>3.5501007009146941E-2</v>
      </c>
      <c r="K89" s="9">
        <f t="shared" ref="K89:K100" si="84">$B$89/12</f>
        <v>7.7167083333333331</v>
      </c>
      <c r="L89" s="9">
        <f t="shared" ref="L89:L100" si="85">K89*$B$90/100</f>
        <v>2.2378454166666666</v>
      </c>
      <c r="M89" s="1" t="s">
        <v>83</v>
      </c>
      <c r="O89" s="9">
        <f>L89</f>
        <v>2.2378454166666666</v>
      </c>
      <c r="P89" s="9">
        <f t="shared" ref="P89:P100" si="86">O89*J89</f>
        <v>7.944576582247069E-2</v>
      </c>
      <c r="Q89" s="12">
        <f t="shared" ref="Q89:Q100" si="87">P89*$B$91</f>
        <v>3.5750594620111813E-2</v>
      </c>
      <c r="R89" s="9">
        <f t="shared" ref="R89:R100" si="88">L89*$B$91</f>
        <v>1.0070304375000001</v>
      </c>
      <c r="S89" s="13">
        <f t="shared" ref="S89:S100" si="89">Q89/R89</f>
        <v>3.5501007009146941E-2</v>
      </c>
      <c r="T89" s="2">
        <f t="shared" ref="T89:T100" si="90">$B$90/100</f>
        <v>0.28999999999999998</v>
      </c>
      <c r="U89" s="14">
        <f t="shared" ref="U89:U100" si="91">S89*T89</f>
        <v>1.0295292032652613E-2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3.3441030547844759E-2</v>
      </c>
      <c r="AK89" s="9">
        <f t="shared" ref="AK89:AK100" si="93">$B$89/12</f>
        <v>7.7167083333333331</v>
      </c>
      <c r="AL89" s="1">
        <f t="shared" ref="AL89:AL100" si="94">$B$91</f>
        <v>0.45</v>
      </c>
      <c r="AM89" s="17">
        <f t="shared" ref="AM89:AM100" si="95">$E$6/12</f>
        <v>0</v>
      </c>
      <c r="AN89" s="1">
        <f t="shared" ref="AN89:AN100" si="96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8">
        <v>6.4300823642903202</v>
      </c>
      <c r="E90" s="10">
        <f t="shared" ref="E90:E101" si="97">D89</f>
        <v>5.5637192800322604</v>
      </c>
      <c r="F90" s="7" t="s">
        <v>83</v>
      </c>
      <c r="G90" s="1">
        <v>2</v>
      </c>
      <c r="H90" s="9">
        <f t="shared" si="81"/>
        <v>6.4300823642903202</v>
      </c>
      <c r="I90" s="9">
        <f t="shared" si="82"/>
        <v>279.58008236429032</v>
      </c>
      <c r="J90" s="9">
        <f t="shared" si="83"/>
        <v>3.9559934503598689E-2</v>
      </c>
      <c r="K90" s="9">
        <f t="shared" si="84"/>
        <v>7.7167083333333331</v>
      </c>
      <c r="L90" s="9">
        <f t="shared" si="85"/>
        <v>2.2378454166666666</v>
      </c>
      <c r="M90" s="1" t="s">
        <v>83</v>
      </c>
      <c r="O90" s="9">
        <f t="shared" ref="O90:O100" si="98">L90+O89-P89-N90</f>
        <v>4.3962450675108622</v>
      </c>
      <c r="P90" s="9">
        <f t="shared" si="86"/>
        <v>0.17391516693249851</v>
      </c>
      <c r="Q90" s="12">
        <f t="shared" si="87"/>
        <v>7.8261825119624331E-2</v>
      </c>
      <c r="R90" s="9">
        <f t="shared" si="88"/>
        <v>1.0070304375000001</v>
      </c>
      <c r="S90" s="13">
        <f t="shared" si="89"/>
        <v>7.7715451495103713E-2</v>
      </c>
      <c r="T90" s="2">
        <f t="shared" si="90"/>
        <v>0.28999999999999998</v>
      </c>
      <c r="U90" s="14">
        <f t="shared" si="91"/>
        <v>2.2537480933580076E-2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3.713205050147439E-2</v>
      </c>
      <c r="AK90" s="9">
        <f t="shared" si="93"/>
        <v>7.7167083333333331</v>
      </c>
      <c r="AL90" s="1">
        <f t="shared" si="94"/>
        <v>0.45</v>
      </c>
      <c r="AM90" s="17">
        <f t="shared" si="95"/>
        <v>0</v>
      </c>
      <c r="AN90" s="1">
        <f t="shared" si="96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9.2945914989999991</v>
      </c>
      <c r="E91" s="10">
        <f t="shared" si="97"/>
        <v>6.4300823642903202</v>
      </c>
      <c r="F91" s="7" t="s">
        <v>83</v>
      </c>
      <c r="G91" s="1">
        <v>3</v>
      </c>
      <c r="H91" s="9">
        <f t="shared" si="81"/>
        <v>9.2945914989999991</v>
      </c>
      <c r="I91" s="9">
        <f t="shared" si="82"/>
        <v>282.44459149899996</v>
      </c>
      <c r="J91" s="9">
        <f t="shared" si="83"/>
        <v>5.6318414500684727E-2</v>
      </c>
      <c r="K91" s="9">
        <f t="shared" si="84"/>
        <v>7.7167083333333331</v>
      </c>
      <c r="L91" s="9">
        <f t="shared" si="85"/>
        <v>2.2378454166666666</v>
      </c>
      <c r="M91" s="1" t="s">
        <v>83</v>
      </c>
      <c r="O91" s="9">
        <f t="shared" si="98"/>
        <v>6.4601753172450307</v>
      </c>
      <c r="P91" s="9">
        <f t="shared" si="86"/>
        <v>0.36382683126369808</v>
      </c>
      <c r="Q91" s="12">
        <f t="shared" si="87"/>
        <v>0.16372207406866415</v>
      </c>
      <c r="R91" s="9">
        <f t="shared" si="88"/>
        <v>1.0070304375000001</v>
      </c>
      <c r="S91" s="13">
        <f t="shared" si="89"/>
        <v>0.16257907206371222</v>
      </c>
      <c r="T91" s="2">
        <f t="shared" si="90"/>
        <v>0.28999999999999998</v>
      </c>
      <c r="U91" s="14">
        <f t="shared" si="91"/>
        <v>4.7147930898476541E-2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4.4552101165890673E-2</v>
      </c>
      <c r="AK91" s="9">
        <f t="shared" si="93"/>
        <v>7.7167083333333331</v>
      </c>
      <c r="AL91" s="1">
        <f t="shared" si="94"/>
        <v>0.45</v>
      </c>
      <c r="AM91" s="17">
        <f t="shared" si="95"/>
        <v>0</v>
      </c>
      <c r="AN91" s="1">
        <f t="shared" si="96"/>
        <v>0</v>
      </c>
    </row>
    <row r="92" spans="1:48" x14ac:dyDescent="0.15">
      <c r="C92" s="7">
        <v>3</v>
      </c>
      <c r="D92" s="8">
        <v>13.972739605225801</v>
      </c>
      <c r="E92" s="10">
        <f t="shared" si="97"/>
        <v>9.2945914989999991</v>
      </c>
      <c r="F92" s="7" t="s">
        <v>83</v>
      </c>
      <c r="G92" s="1">
        <v>4</v>
      </c>
      <c r="H92" s="9">
        <f t="shared" si="81"/>
        <v>13.972739605225801</v>
      </c>
      <c r="I92" s="9">
        <f t="shared" si="82"/>
        <v>287.12273960522577</v>
      </c>
      <c r="J92" s="9">
        <f t="shared" si="83"/>
        <v>9.876086822870149E-2</v>
      </c>
      <c r="K92" s="9">
        <f t="shared" si="84"/>
        <v>7.7167083333333331</v>
      </c>
      <c r="L92" s="9">
        <f t="shared" si="85"/>
        <v>2.2378454166666666</v>
      </c>
      <c r="M92" s="1" t="s">
        <v>83</v>
      </c>
      <c r="O92" s="9">
        <f t="shared" si="98"/>
        <v>8.3341939026479999</v>
      </c>
      <c r="P92" s="9">
        <f t="shared" si="86"/>
        <v>0.82309222581186647</v>
      </c>
      <c r="Q92" s="12">
        <f t="shared" si="87"/>
        <v>0.3703915016153399</v>
      </c>
      <c r="R92" s="9">
        <f t="shared" si="88"/>
        <v>1.0070304375000001</v>
      </c>
      <c r="S92" s="13">
        <f t="shared" si="89"/>
        <v>0.36780566686231853</v>
      </c>
      <c r="T92" s="2">
        <f t="shared" si="90"/>
        <v>0.28999999999999998</v>
      </c>
      <c r="U92" s="14">
        <f t="shared" si="91"/>
        <v>0.10666364339007237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6.2496088482106818E-2</v>
      </c>
      <c r="AK92" s="9">
        <f t="shared" si="93"/>
        <v>7.7167083333333331</v>
      </c>
      <c r="AL92" s="1">
        <f t="shared" si="94"/>
        <v>0.45</v>
      </c>
      <c r="AM92" s="17">
        <f t="shared" si="95"/>
        <v>0</v>
      </c>
      <c r="AN92" s="1">
        <f t="shared" si="96"/>
        <v>0</v>
      </c>
    </row>
    <row r="93" spans="1:48" x14ac:dyDescent="0.15">
      <c r="C93" s="7">
        <v>4</v>
      </c>
      <c r="D93" s="8">
        <v>17.7802842156667</v>
      </c>
      <c r="E93" s="10">
        <f t="shared" si="97"/>
        <v>13.972739605225801</v>
      </c>
      <c r="F93" s="7" t="s">
        <v>83</v>
      </c>
      <c r="G93" s="1">
        <v>5</v>
      </c>
      <c r="H93" s="9">
        <f t="shared" si="81"/>
        <v>17.7802842156667</v>
      </c>
      <c r="I93" s="9">
        <f t="shared" si="82"/>
        <v>290.93028421566669</v>
      </c>
      <c r="J93" s="9">
        <f t="shared" si="83"/>
        <v>0.15393320485058617</v>
      </c>
      <c r="K93" s="9">
        <f t="shared" si="84"/>
        <v>7.7167083333333331</v>
      </c>
      <c r="L93" s="9">
        <f t="shared" si="85"/>
        <v>2.2378454166666666</v>
      </c>
      <c r="M93" s="1" t="s">
        <v>85</v>
      </c>
      <c r="N93" s="9">
        <f>(O92-P92)*$C$21/100</f>
        <v>7.1355465929943271</v>
      </c>
      <c r="O93" s="9">
        <f t="shared" si="98"/>
        <v>2.6134005005084724</v>
      </c>
      <c r="P93" s="9">
        <f t="shared" si="86"/>
        <v>0.4022891146013951</v>
      </c>
      <c r="Q93" s="12">
        <f t="shared" si="87"/>
        <v>0.18103010157062779</v>
      </c>
      <c r="R93" s="9">
        <f t="shared" si="88"/>
        <v>1.0070304375000001</v>
      </c>
      <c r="S93" s="13">
        <f t="shared" si="89"/>
        <v>0.17976626607239743</v>
      </c>
      <c r="T93" s="2">
        <f t="shared" si="90"/>
        <v>0.28999999999999998</v>
      </c>
      <c r="U93" s="14">
        <f t="shared" si="91"/>
        <v>5.2132217160995253E-2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3.862886347404007E-2</v>
      </c>
      <c r="AK93" s="9">
        <f t="shared" si="93"/>
        <v>7.7167083333333331</v>
      </c>
      <c r="AL93" s="1">
        <f t="shared" si="94"/>
        <v>0.45</v>
      </c>
      <c r="AM93" s="17">
        <f t="shared" si="95"/>
        <v>0</v>
      </c>
      <c r="AN93" s="1">
        <f t="shared" si="96"/>
        <v>0</v>
      </c>
    </row>
    <row r="94" spans="1:48" x14ac:dyDescent="0.15">
      <c r="C94" s="7">
        <v>5</v>
      </c>
      <c r="D94" s="8">
        <v>22.886564736774201</v>
      </c>
      <c r="E94" s="10">
        <f t="shared" si="97"/>
        <v>17.7802842156667</v>
      </c>
      <c r="F94" s="7" t="s">
        <v>85</v>
      </c>
      <c r="G94" s="1">
        <v>6</v>
      </c>
      <c r="H94" s="9">
        <f t="shared" si="81"/>
        <v>22.886564736774201</v>
      </c>
      <c r="I94" s="9">
        <f t="shared" si="82"/>
        <v>296.03656473677415</v>
      </c>
      <c r="J94" s="9">
        <f t="shared" si="83"/>
        <v>0.27418369163995038</v>
      </c>
      <c r="K94" s="9">
        <f t="shared" si="84"/>
        <v>7.7167083333333331</v>
      </c>
      <c r="L94" s="9">
        <f t="shared" si="85"/>
        <v>2.2378454166666666</v>
      </c>
      <c r="M94" s="1" t="s">
        <v>83</v>
      </c>
      <c r="O94" s="9">
        <f t="shared" si="98"/>
        <v>4.4489568025737443</v>
      </c>
      <c r="P94" s="9">
        <f t="shared" si="86"/>
        <v>1.2198314000763391</v>
      </c>
      <c r="Q94" s="12">
        <f t="shared" si="87"/>
        <v>0.54892413003435259</v>
      </c>
      <c r="R94" s="9">
        <f t="shared" si="88"/>
        <v>1.0070304375000001</v>
      </c>
      <c r="S94" s="13">
        <f t="shared" si="89"/>
        <v>0.54509189553106485</v>
      </c>
      <c r="T94" s="2">
        <f t="shared" si="90"/>
        <v>0.28999999999999998</v>
      </c>
      <c r="U94" s="14">
        <f t="shared" si="91"/>
        <v>0.15807664970400881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7.3789109885758666E-2</v>
      </c>
      <c r="AK94" s="9">
        <f t="shared" si="93"/>
        <v>7.7167083333333331</v>
      </c>
      <c r="AL94" s="1">
        <f t="shared" si="94"/>
        <v>0.45</v>
      </c>
      <c r="AM94" s="17">
        <f t="shared" si="95"/>
        <v>0</v>
      </c>
      <c r="AN94" s="1">
        <f t="shared" si="96"/>
        <v>0</v>
      </c>
    </row>
    <row r="95" spans="1:48" x14ac:dyDescent="0.15">
      <c r="C95" s="7">
        <v>6</v>
      </c>
      <c r="D95" s="8">
        <v>28.499171927999999</v>
      </c>
      <c r="E95" s="10">
        <f t="shared" si="97"/>
        <v>22.886564736774201</v>
      </c>
      <c r="F95" s="7" t="s">
        <v>83</v>
      </c>
      <c r="G95" s="1">
        <v>7</v>
      </c>
      <c r="H95" s="9">
        <f t="shared" si="81"/>
        <v>28.499171927999999</v>
      </c>
      <c r="I95" s="9">
        <f t="shared" si="82"/>
        <v>301.64917192799999</v>
      </c>
      <c r="J95" s="9">
        <f t="shared" si="83"/>
        <v>0.505613334561967</v>
      </c>
      <c r="K95" s="9">
        <f t="shared" si="84"/>
        <v>7.7167083333333331</v>
      </c>
      <c r="L95" s="9">
        <f t="shared" si="85"/>
        <v>2.2378454166666666</v>
      </c>
      <c r="M95" s="1" t="s">
        <v>83</v>
      </c>
      <c r="O95" s="9">
        <f t="shared" si="98"/>
        <v>5.4669708191640716</v>
      </c>
      <c r="P95" s="9">
        <f t="shared" si="86"/>
        <v>2.7641733458305144</v>
      </c>
      <c r="Q95" s="12">
        <f t="shared" si="87"/>
        <v>1.2438780056237315</v>
      </c>
      <c r="R95" s="9">
        <f t="shared" si="88"/>
        <v>1.0070304375000001</v>
      </c>
      <c r="S95" s="13">
        <f t="shared" si="89"/>
        <v>1.2351940510474704</v>
      </c>
      <c r="T95" s="2">
        <f t="shared" si="90"/>
        <v>0.28999999999999998</v>
      </c>
      <c r="U95" s="14">
        <f t="shared" si="91"/>
        <v>0.35820627480376638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0.15445419185333559</v>
      </c>
      <c r="AK95" s="9">
        <f t="shared" si="93"/>
        <v>7.7167083333333331</v>
      </c>
      <c r="AL95" s="1">
        <f t="shared" si="94"/>
        <v>0.45</v>
      </c>
      <c r="AM95" s="17">
        <f t="shared" si="95"/>
        <v>0</v>
      </c>
      <c r="AN95" s="1">
        <f t="shared" si="96"/>
        <v>0</v>
      </c>
    </row>
    <row r="96" spans="1:48" x14ac:dyDescent="0.15">
      <c r="C96" s="7">
        <v>7</v>
      </c>
      <c r="D96" s="8">
        <v>30.725174940322599</v>
      </c>
      <c r="E96" s="10">
        <f t="shared" si="97"/>
        <v>28.499171927999999</v>
      </c>
      <c r="F96" s="7" t="s">
        <v>83</v>
      </c>
      <c r="G96" s="1">
        <v>8</v>
      </c>
      <c r="H96" s="9">
        <f t="shared" si="81"/>
        <v>30.725174940322599</v>
      </c>
      <c r="I96" s="9">
        <f t="shared" si="82"/>
        <v>303.87517494032255</v>
      </c>
      <c r="J96" s="9">
        <f t="shared" si="83"/>
        <v>0.64048445337541482</v>
      </c>
      <c r="K96" s="9">
        <f t="shared" si="84"/>
        <v>7.7167083333333331</v>
      </c>
      <c r="L96" s="9">
        <f t="shared" si="85"/>
        <v>2.2378454166666666</v>
      </c>
      <c r="M96" s="1" t="s">
        <v>83</v>
      </c>
      <c r="O96" s="9">
        <f t="shared" si="98"/>
        <v>4.9406428900002233</v>
      </c>
      <c r="P96" s="9">
        <f t="shared" si="86"/>
        <v>3.1644049607249229</v>
      </c>
      <c r="Q96" s="12">
        <f t="shared" si="87"/>
        <v>1.4239822323262155</v>
      </c>
      <c r="R96" s="9">
        <f t="shared" si="88"/>
        <v>1.0070304375000001</v>
      </c>
      <c r="S96" s="13">
        <f t="shared" si="89"/>
        <v>1.4140409061133421</v>
      </c>
      <c r="T96" s="2">
        <f t="shared" si="90"/>
        <v>0.28999999999999998</v>
      </c>
      <c r="U96" s="14">
        <f t="shared" si="91"/>
        <v>0.41007186277286917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0.17009166662602007</v>
      </c>
      <c r="AK96" s="9">
        <f t="shared" si="93"/>
        <v>7.7167083333333331</v>
      </c>
      <c r="AL96" s="1">
        <f t="shared" si="94"/>
        <v>0.45</v>
      </c>
      <c r="AM96" s="17">
        <f t="shared" si="95"/>
        <v>0</v>
      </c>
      <c r="AN96" s="1">
        <f t="shared" si="96"/>
        <v>0</v>
      </c>
    </row>
    <row r="97" spans="1:50" x14ac:dyDescent="0.15">
      <c r="C97" s="7">
        <v>8</v>
      </c>
      <c r="D97" s="8">
        <v>28.300431241612898</v>
      </c>
      <c r="E97" s="10">
        <f t="shared" si="97"/>
        <v>30.725174940322599</v>
      </c>
      <c r="F97" s="7" t="s">
        <v>83</v>
      </c>
      <c r="G97" s="1">
        <v>9</v>
      </c>
      <c r="H97" s="9">
        <f t="shared" si="81"/>
        <v>28.300431241612898</v>
      </c>
      <c r="I97" s="9">
        <f t="shared" si="82"/>
        <v>301.45043124161288</v>
      </c>
      <c r="J97" s="9">
        <f t="shared" si="83"/>
        <v>0.49496724325479396</v>
      </c>
      <c r="K97" s="9">
        <f t="shared" si="84"/>
        <v>7.7167083333333331</v>
      </c>
      <c r="L97" s="9">
        <f t="shared" si="85"/>
        <v>2.2378454166666666</v>
      </c>
      <c r="M97" s="1" t="s">
        <v>83</v>
      </c>
      <c r="O97" s="9">
        <f t="shared" si="98"/>
        <v>4.0140833459419669</v>
      </c>
      <c r="P97" s="9">
        <f t="shared" si="86"/>
        <v>1.9868397679358749</v>
      </c>
      <c r="Q97" s="12">
        <f t="shared" si="87"/>
        <v>0.8940778955711437</v>
      </c>
      <c r="R97" s="9">
        <f t="shared" si="88"/>
        <v>1.0070304375000001</v>
      </c>
      <c r="S97" s="13">
        <f t="shared" si="89"/>
        <v>0.88783601992282746</v>
      </c>
      <c r="T97" s="2">
        <f t="shared" si="90"/>
        <v>0.28999999999999998</v>
      </c>
      <c r="U97" s="14">
        <f t="shared" si="91"/>
        <v>0.25747244577761996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0.12408294240195242</v>
      </c>
      <c r="AK97" s="9">
        <f t="shared" si="93"/>
        <v>7.7167083333333331</v>
      </c>
      <c r="AL97" s="1">
        <f t="shared" si="94"/>
        <v>0.45</v>
      </c>
      <c r="AM97" s="17">
        <f t="shared" si="95"/>
        <v>0</v>
      </c>
      <c r="AN97" s="1">
        <f t="shared" si="96"/>
        <v>0</v>
      </c>
    </row>
    <row r="98" spans="1:50" x14ac:dyDescent="0.15">
      <c r="C98" s="7">
        <v>9</v>
      </c>
      <c r="D98" s="8">
        <v>26.061803580666702</v>
      </c>
      <c r="E98" s="10">
        <f t="shared" si="97"/>
        <v>28.300431241612898</v>
      </c>
      <c r="F98" s="7" t="s">
        <v>83</v>
      </c>
      <c r="G98" s="1">
        <v>10</v>
      </c>
      <c r="H98" s="9">
        <f t="shared" si="81"/>
        <v>26.061803580666702</v>
      </c>
      <c r="I98" s="9">
        <f t="shared" si="82"/>
        <v>299.2118035806667</v>
      </c>
      <c r="J98" s="9">
        <f t="shared" si="83"/>
        <v>0.38870961403005749</v>
      </c>
      <c r="K98" s="9">
        <f t="shared" si="84"/>
        <v>7.7167083333333331</v>
      </c>
      <c r="L98" s="9">
        <f t="shared" si="85"/>
        <v>2.2378454166666666</v>
      </c>
      <c r="M98" s="1" t="s">
        <v>83</v>
      </c>
      <c r="O98" s="9">
        <f t="shared" si="98"/>
        <v>4.2650889946727588</v>
      </c>
      <c r="P98" s="9">
        <f t="shared" si="86"/>
        <v>1.6578810969230939</v>
      </c>
      <c r="Q98" s="12">
        <f t="shared" si="87"/>
        <v>0.74604649361539233</v>
      </c>
      <c r="R98" s="9">
        <f t="shared" si="88"/>
        <v>1.0070304375000001</v>
      </c>
      <c r="S98" s="13">
        <f t="shared" si="89"/>
        <v>0.74083807781171684</v>
      </c>
      <c r="T98" s="2">
        <f t="shared" si="90"/>
        <v>0.28999999999999998</v>
      </c>
      <c r="U98" s="14">
        <f t="shared" si="91"/>
        <v>0.21484304256539788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0.10802417733346746</v>
      </c>
      <c r="AK98" s="9">
        <f t="shared" si="93"/>
        <v>7.7167083333333331</v>
      </c>
      <c r="AL98" s="1">
        <f t="shared" si="94"/>
        <v>0.45</v>
      </c>
      <c r="AM98" s="17">
        <f t="shared" si="95"/>
        <v>0</v>
      </c>
      <c r="AN98" s="1">
        <f t="shared" si="96"/>
        <v>0</v>
      </c>
    </row>
    <row r="99" spans="1:50" x14ac:dyDescent="0.15">
      <c r="C99" s="7">
        <v>10</v>
      </c>
      <c r="D99" s="8">
        <v>19.0649603580645</v>
      </c>
      <c r="E99" s="10">
        <f t="shared" si="97"/>
        <v>26.061803580666702</v>
      </c>
      <c r="F99" s="7" t="s">
        <v>83</v>
      </c>
      <c r="G99" s="1">
        <v>11</v>
      </c>
      <c r="H99" s="9">
        <f t="shared" si="81"/>
        <v>19.0649603580645</v>
      </c>
      <c r="I99" s="9">
        <f t="shared" si="82"/>
        <v>292.2149603580645</v>
      </c>
      <c r="J99" s="9">
        <f t="shared" si="83"/>
        <v>0.17833333522837405</v>
      </c>
      <c r="K99" s="9">
        <f t="shared" si="84"/>
        <v>7.7167083333333331</v>
      </c>
      <c r="L99" s="9">
        <f t="shared" si="85"/>
        <v>2.2378454166666666</v>
      </c>
      <c r="M99" s="1" t="s">
        <v>85</v>
      </c>
      <c r="N99" s="9">
        <f>(O98-P98)*$C$21/100</f>
        <v>2.4768475028621815</v>
      </c>
      <c r="O99" s="9">
        <f t="shared" si="98"/>
        <v>2.3682058115541498</v>
      </c>
      <c r="P99" s="9">
        <f t="shared" si="86"/>
        <v>0.42233004088166981</v>
      </c>
      <c r="Q99" s="12">
        <f t="shared" si="87"/>
        <v>0.19004851839675141</v>
      </c>
      <c r="R99" s="9">
        <f t="shared" si="88"/>
        <v>1.0070304375000001</v>
      </c>
      <c r="S99" s="13">
        <f t="shared" si="89"/>
        <v>0.18872172212446298</v>
      </c>
      <c r="T99" s="2">
        <f t="shared" si="90"/>
        <v>0.28999999999999998</v>
      </c>
      <c r="U99" s="14">
        <f t="shared" si="91"/>
        <v>5.4729299416094258E-2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4.683788377395242E-2</v>
      </c>
      <c r="AK99" s="9">
        <f t="shared" si="93"/>
        <v>7.7167083333333331</v>
      </c>
      <c r="AL99" s="1">
        <f t="shared" si="94"/>
        <v>0.45</v>
      </c>
      <c r="AM99" s="17">
        <f t="shared" si="95"/>
        <v>0</v>
      </c>
      <c r="AN99" s="1">
        <f t="shared" si="96"/>
        <v>0</v>
      </c>
    </row>
    <row r="100" spans="1:50" x14ac:dyDescent="0.15">
      <c r="C100" s="7">
        <v>11</v>
      </c>
      <c r="D100" s="8">
        <v>12.5055088872</v>
      </c>
      <c r="E100" s="10">
        <f t="shared" si="97"/>
        <v>19.0649603580645</v>
      </c>
      <c r="F100" s="7" t="s">
        <v>85</v>
      </c>
      <c r="G100" s="1">
        <v>12</v>
      </c>
      <c r="H100" s="9">
        <f t="shared" si="81"/>
        <v>12.5055088872</v>
      </c>
      <c r="I100" s="9">
        <f t="shared" si="82"/>
        <v>285.65550888719997</v>
      </c>
      <c r="J100" s="9">
        <f t="shared" si="83"/>
        <v>8.2973325051959201E-2</v>
      </c>
      <c r="K100" s="9">
        <f t="shared" si="84"/>
        <v>7.7167083333333331</v>
      </c>
      <c r="L100" s="9">
        <f t="shared" si="85"/>
        <v>2.2378454166666666</v>
      </c>
      <c r="M100" s="1" t="s">
        <v>83</v>
      </c>
      <c r="O100" s="9">
        <f t="shared" si="98"/>
        <v>4.1837211873391462</v>
      </c>
      <c r="P100" s="9">
        <f t="shared" si="86"/>
        <v>0.34713725800385969</v>
      </c>
      <c r="Q100" s="12">
        <f t="shared" si="87"/>
        <v>0.15621176610173687</v>
      </c>
      <c r="R100" s="9">
        <f t="shared" si="88"/>
        <v>1.0070304375000001</v>
      </c>
      <c r="S100" s="13">
        <f t="shared" si="89"/>
        <v>0.15512119622673953</v>
      </c>
      <c r="T100" s="2">
        <f t="shared" si="90"/>
        <v>0.28999999999999998</v>
      </c>
      <c r="U100" s="14">
        <f t="shared" si="91"/>
        <v>4.4985146905754461E-2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4.3900021792084971E-2</v>
      </c>
      <c r="AK100" s="9">
        <f t="shared" si="93"/>
        <v>7.7167083333333331</v>
      </c>
      <c r="AL100" s="1">
        <f t="shared" si="94"/>
        <v>0.45</v>
      </c>
      <c r="AM100" s="17">
        <f t="shared" si="95"/>
        <v>0</v>
      </c>
      <c r="AN100" s="1">
        <f t="shared" si="96"/>
        <v>0</v>
      </c>
      <c r="AO100" s="1">
        <f>SUM(AN89:AN100)</f>
        <v>0</v>
      </c>
    </row>
    <row r="101" spans="1:50" x14ac:dyDescent="0.15">
      <c r="C101" s="7">
        <v>12</v>
      </c>
      <c r="D101" s="8">
        <v>5.7989177516451598</v>
      </c>
      <c r="E101" s="10">
        <f t="shared" si="97"/>
        <v>12.5055088872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5.5637192800322604</v>
      </c>
      <c r="E105" s="7"/>
      <c r="F105" s="7"/>
      <c r="G105" s="1">
        <v>1</v>
      </c>
      <c r="H105" s="9">
        <f t="shared" ref="H105:H116" si="99">E106</f>
        <v>5.5637192800322604</v>
      </c>
      <c r="I105" s="9">
        <f t="shared" ref="I105:I116" si="100">H105+273.15</f>
        <v>278.71371928003225</v>
      </c>
      <c r="J105" s="9">
        <f t="shared" ref="J105:J116" si="101">EXP(($C$15*(I105-$C$13))/($C$16*I105*$C$13))</f>
        <v>3.5501007009146941E-2</v>
      </c>
      <c r="K105" s="9">
        <f t="shared" ref="K105:K116" si="102">$B$105/12</f>
        <v>52.122000000000007</v>
      </c>
      <c r="L105" s="9">
        <f t="shared" ref="L105:L116" si="103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4">O105*J105</f>
        <v>1.8503834873307569E-2</v>
      </c>
      <c r="Q105" s="12">
        <f t="shared" ref="Q105:Q116" si="105">P105*$B$107</f>
        <v>5.5511504619922703E-3</v>
      </c>
      <c r="R105" s="9">
        <f t="shared" ref="R105:R116" si="106">L105*$B$107</f>
        <v>0.156366</v>
      </c>
      <c r="S105" s="13">
        <f t="shared" ref="S105:S116" si="107">Q105/R105</f>
        <v>3.5501007009146941E-2</v>
      </c>
      <c r="T105" s="2">
        <f t="shared" ref="T105:T116" si="108">$B$106/100</f>
        <v>0.01</v>
      </c>
      <c r="U105" s="14">
        <f t="shared" ref="U105:U116" si="109">S105*T105</f>
        <v>3.5501007009146942E-4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5.8450100700914694E-3</v>
      </c>
      <c r="AU105" s="9">
        <f t="shared" ref="AU105:AU116" si="113">$B$105/12</f>
        <v>52.122000000000007</v>
      </c>
      <c r="AV105" s="1">
        <f t="shared" ref="AV105:AV116" si="114">$B$107</f>
        <v>0.3</v>
      </c>
      <c r="AW105" s="1">
        <f t="shared" ref="AW105:AW116" si="115">$E$7/12</f>
        <v>11666.666666666666</v>
      </c>
      <c r="AX105" s="1">
        <f t="shared" ref="AX105:AX116" si="116">AW105*10000*AV105*0.67*AU105*AT105</f>
        <v>7144127.2687790627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6.4300823642903202</v>
      </c>
      <c r="E106" s="10">
        <f t="shared" ref="E106:E117" si="117">D105</f>
        <v>5.5637192800322604</v>
      </c>
      <c r="F106" s="7" t="s">
        <v>83</v>
      </c>
      <c r="G106" s="1">
        <v>2</v>
      </c>
      <c r="H106" s="9">
        <f t="shared" si="99"/>
        <v>6.4300823642903202</v>
      </c>
      <c r="I106" s="9">
        <f t="shared" si="100"/>
        <v>279.58008236429032</v>
      </c>
      <c r="J106" s="9">
        <f t="shared" si="101"/>
        <v>3.9559934503598689E-2</v>
      </c>
      <c r="K106" s="9">
        <f t="shared" si="102"/>
        <v>52.122000000000007</v>
      </c>
      <c r="L106" s="9">
        <f t="shared" si="103"/>
        <v>0.52122000000000002</v>
      </c>
      <c r="M106" s="1" t="s">
        <v>83</v>
      </c>
      <c r="O106" s="9">
        <f t="shared" ref="O106:O116" si="118">L106+O105-P105-N106</f>
        <v>1.0239361651266925</v>
      </c>
      <c r="P106" s="9">
        <f t="shared" si="104"/>
        <v>4.050684762827797E-2</v>
      </c>
      <c r="Q106" s="12">
        <f t="shared" si="105"/>
        <v>1.2152054288483391E-2</v>
      </c>
      <c r="R106" s="9">
        <f t="shared" si="106"/>
        <v>0.156366</v>
      </c>
      <c r="S106" s="13">
        <f t="shared" si="107"/>
        <v>7.7715451495103727E-2</v>
      </c>
      <c r="T106" s="2">
        <f t="shared" si="108"/>
        <v>0.01</v>
      </c>
      <c r="U106" s="14">
        <f t="shared" si="109"/>
        <v>7.7715451495103728E-4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6.2671545149510371E-3</v>
      </c>
      <c r="AU106" s="9">
        <f t="shared" si="113"/>
        <v>52.122000000000007</v>
      </c>
      <c r="AV106" s="1">
        <f t="shared" si="114"/>
        <v>0.3</v>
      </c>
      <c r="AW106" s="1">
        <f t="shared" si="115"/>
        <v>11666.666666666666</v>
      </c>
      <c r="AX106" s="1">
        <f t="shared" si="116"/>
        <v>7660097.9178831177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9.2945914989999991</v>
      </c>
      <c r="E107" s="10">
        <f t="shared" si="117"/>
        <v>6.4300823642903202</v>
      </c>
      <c r="F107" s="7" t="s">
        <v>83</v>
      </c>
      <c r="G107" s="1">
        <v>3</v>
      </c>
      <c r="H107" s="9">
        <f t="shared" si="99"/>
        <v>9.2945914989999991</v>
      </c>
      <c r="I107" s="9">
        <f t="shared" si="100"/>
        <v>282.44459149899996</v>
      </c>
      <c r="J107" s="9">
        <f t="shared" si="101"/>
        <v>5.6318414500684727E-2</v>
      </c>
      <c r="K107" s="9">
        <f t="shared" si="102"/>
        <v>52.122000000000007</v>
      </c>
      <c r="L107" s="9">
        <f t="shared" si="103"/>
        <v>0.52122000000000002</v>
      </c>
      <c r="M107" s="1" t="s">
        <v>83</v>
      </c>
      <c r="O107" s="9">
        <f t="shared" si="118"/>
        <v>1.5046493174984146</v>
      </c>
      <c r="P107" s="9">
        <f t="shared" si="104"/>
        <v>8.4739463941048088E-2</v>
      </c>
      <c r="Q107" s="12">
        <f t="shared" si="105"/>
        <v>2.5421839182314426E-2</v>
      </c>
      <c r="R107" s="9">
        <f t="shared" si="106"/>
        <v>0.156366</v>
      </c>
      <c r="S107" s="13">
        <f t="shared" si="107"/>
        <v>0.16257907206371222</v>
      </c>
      <c r="T107" s="2">
        <f t="shared" si="108"/>
        <v>0.01</v>
      </c>
      <c r="U107" s="14">
        <f t="shared" si="109"/>
        <v>1.6257907206371222E-3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7.1157907206371223E-3</v>
      </c>
      <c r="AU107" s="9">
        <f t="shared" si="113"/>
        <v>52.122000000000007</v>
      </c>
      <c r="AV107" s="1">
        <f t="shared" si="114"/>
        <v>0.3</v>
      </c>
      <c r="AW107" s="1">
        <f t="shared" si="115"/>
        <v>11666.666666666666</v>
      </c>
      <c r="AX107" s="1">
        <f t="shared" si="116"/>
        <v>8697352.7704175785</v>
      </c>
    </row>
    <row r="108" spans="1:50" x14ac:dyDescent="0.15">
      <c r="C108" s="7">
        <v>3</v>
      </c>
      <c r="D108" s="8">
        <v>13.972739605225801</v>
      </c>
      <c r="E108" s="10">
        <f t="shared" si="117"/>
        <v>9.2945914989999991</v>
      </c>
      <c r="F108" s="7" t="s">
        <v>83</v>
      </c>
      <c r="G108" s="1">
        <v>4</v>
      </c>
      <c r="H108" s="9">
        <f t="shared" si="99"/>
        <v>13.972739605225801</v>
      </c>
      <c r="I108" s="9">
        <f t="shared" si="100"/>
        <v>287.12273960522577</v>
      </c>
      <c r="J108" s="9">
        <f t="shared" si="101"/>
        <v>9.876086822870149E-2</v>
      </c>
      <c r="K108" s="9">
        <f t="shared" si="102"/>
        <v>52.122000000000007</v>
      </c>
      <c r="L108" s="9">
        <f t="shared" si="103"/>
        <v>0.52122000000000002</v>
      </c>
      <c r="M108" s="1" t="s">
        <v>83</v>
      </c>
      <c r="O108" s="9">
        <f t="shared" si="118"/>
        <v>1.9411298535573662</v>
      </c>
      <c r="P108" s="9">
        <f t="shared" si="104"/>
        <v>0.19170766968197767</v>
      </c>
      <c r="Q108" s="12">
        <f t="shared" si="105"/>
        <v>5.7512300904593298E-2</v>
      </c>
      <c r="R108" s="9">
        <f t="shared" si="106"/>
        <v>0.156366</v>
      </c>
      <c r="S108" s="13">
        <f t="shared" si="107"/>
        <v>0.36780566686231853</v>
      </c>
      <c r="T108" s="2">
        <f t="shared" si="108"/>
        <v>0.01</v>
      </c>
      <c r="U108" s="14">
        <f t="shared" si="109"/>
        <v>3.6780566686231853E-3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9.1680566686231854E-3</v>
      </c>
      <c r="AU108" s="9">
        <f t="shared" si="113"/>
        <v>52.122000000000007</v>
      </c>
      <c r="AV108" s="1">
        <f t="shared" si="114"/>
        <v>0.3</v>
      </c>
      <c r="AW108" s="1">
        <f t="shared" si="115"/>
        <v>11666.666666666666</v>
      </c>
      <c r="AX108" s="1">
        <f t="shared" si="116"/>
        <v>11205757.195042375</v>
      </c>
    </row>
    <row r="109" spans="1:50" x14ac:dyDescent="0.15">
      <c r="C109" s="7">
        <v>4</v>
      </c>
      <c r="D109" s="8">
        <v>17.7802842156667</v>
      </c>
      <c r="E109" s="10">
        <f t="shared" si="117"/>
        <v>13.972739605225801</v>
      </c>
      <c r="F109" s="7" t="s">
        <v>83</v>
      </c>
      <c r="G109" s="1">
        <v>5</v>
      </c>
      <c r="H109" s="9">
        <f t="shared" si="99"/>
        <v>17.7802842156667</v>
      </c>
      <c r="I109" s="9">
        <f t="shared" si="100"/>
        <v>290.93028421566669</v>
      </c>
      <c r="J109" s="9">
        <f t="shared" si="101"/>
        <v>0.15393320485058617</v>
      </c>
      <c r="K109" s="9">
        <f t="shared" si="102"/>
        <v>52.122000000000007</v>
      </c>
      <c r="L109" s="9">
        <f t="shared" si="103"/>
        <v>0.52122000000000002</v>
      </c>
      <c r="M109" s="1" t="s">
        <v>85</v>
      </c>
      <c r="N109" s="9">
        <f>(O108-P108)*$C$21/100</f>
        <v>1.6619510746816193</v>
      </c>
      <c r="O109" s="9">
        <f t="shared" si="118"/>
        <v>0.60869110919376945</v>
      </c>
      <c r="P109" s="9">
        <f t="shared" si="104"/>
        <v>9.369777320225503E-2</v>
      </c>
      <c r="Q109" s="12">
        <f t="shared" si="105"/>
        <v>2.8109331960676508E-2</v>
      </c>
      <c r="R109" s="9">
        <f t="shared" si="106"/>
        <v>0.156366</v>
      </c>
      <c r="S109" s="13">
        <f t="shared" si="107"/>
        <v>0.17976626607239751</v>
      </c>
      <c r="T109" s="2">
        <f t="shared" si="108"/>
        <v>0.01</v>
      </c>
      <c r="U109" s="14">
        <f t="shared" si="109"/>
        <v>1.7976626607239751E-3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0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1"/>
        <v>7.4999999999999997E-3</v>
      </c>
      <c r="AT109" s="1">
        <f t="shared" si="112"/>
        <v>1.1747662660723975E-2</v>
      </c>
      <c r="AU109" s="9">
        <f t="shared" si="113"/>
        <v>52.122000000000007</v>
      </c>
      <c r="AV109" s="1">
        <f t="shared" si="114"/>
        <v>0.3</v>
      </c>
      <c r="AW109" s="1">
        <f t="shared" si="115"/>
        <v>11666.666666666666</v>
      </c>
      <c r="AX109" s="1">
        <f t="shared" si="116"/>
        <v>14358708.73659288</v>
      </c>
    </row>
    <row r="110" spans="1:50" x14ac:dyDescent="0.15">
      <c r="C110" s="7">
        <v>5</v>
      </c>
      <c r="D110" s="8">
        <v>22.886564736774201</v>
      </c>
      <c r="E110" s="10">
        <f t="shared" si="117"/>
        <v>17.7802842156667</v>
      </c>
      <c r="F110" s="7" t="s">
        <v>85</v>
      </c>
      <c r="G110" s="1">
        <v>6</v>
      </c>
      <c r="H110" s="9">
        <f t="shared" si="99"/>
        <v>22.886564736774201</v>
      </c>
      <c r="I110" s="9">
        <f t="shared" si="100"/>
        <v>296.03656473677415</v>
      </c>
      <c r="J110" s="9">
        <f t="shared" si="101"/>
        <v>0.27418369163995038</v>
      </c>
      <c r="K110" s="9">
        <f t="shared" si="102"/>
        <v>52.122000000000007</v>
      </c>
      <c r="L110" s="9">
        <f t="shared" si="103"/>
        <v>0.52122000000000002</v>
      </c>
      <c r="M110" s="1" t="s">
        <v>83</v>
      </c>
      <c r="O110" s="9">
        <f t="shared" si="118"/>
        <v>1.0362133359915144</v>
      </c>
      <c r="P110" s="9">
        <f t="shared" si="104"/>
        <v>0.28411279778870169</v>
      </c>
      <c r="Q110" s="12">
        <f t="shared" si="105"/>
        <v>8.5233839336610509E-2</v>
      </c>
      <c r="R110" s="9">
        <f t="shared" si="106"/>
        <v>0.156366</v>
      </c>
      <c r="S110" s="13">
        <f t="shared" si="107"/>
        <v>0.54509189553106496</v>
      </c>
      <c r="T110" s="2">
        <f t="shared" si="108"/>
        <v>0.01</v>
      </c>
      <c r="U110" s="14">
        <f t="shared" si="109"/>
        <v>5.4509189553106499E-3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2.0350918955310653E-2</v>
      </c>
      <c r="AU110" s="9">
        <f t="shared" si="113"/>
        <v>52.122000000000007</v>
      </c>
      <c r="AV110" s="1">
        <f t="shared" si="114"/>
        <v>0.3</v>
      </c>
      <c r="AW110" s="1">
        <f t="shared" si="115"/>
        <v>11666.666666666666</v>
      </c>
      <c r="AX110" s="1">
        <f t="shared" si="116"/>
        <v>24874132.518145058</v>
      </c>
    </row>
    <row r="111" spans="1:50" x14ac:dyDescent="0.15">
      <c r="C111" s="7">
        <v>6</v>
      </c>
      <c r="D111" s="8">
        <v>28.499171927999999</v>
      </c>
      <c r="E111" s="10">
        <f t="shared" si="117"/>
        <v>22.886564736774201</v>
      </c>
      <c r="F111" s="7" t="s">
        <v>83</v>
      </c>
      <c r="G111" s="1">
        <v>7</v>
      </c>
      <c r="H111" s="9">
        <f t="shared" si="99"/>
        <v>28.499171927999999</v>
      </c>
      <c r="I111" s="9">
        <f t="shared" si="100"/>
        <v>301.64917192799999</v>
      </c>
      <c r="J111" s="9">
        <f t="shared" si="101"/>
        <v>0.505613334561967</v>
      </c>
      <c r="K111" s="9">
        <f t="shared" si="102"/>
        <v>52.122000000000007</v>
      </c>
      <c r="L111" s="9">
        <f t="shared" si="103"/>
        <v>0.52122000000000002</v>
      </c>
      <c r="M111" s="1" t="s">
        <v>83</v>
      </c>
      <c r="O111" s="9">
        <f t="shared" si="118"/>
        <v>1.2733205382028128</v>
      </c>
      <c r="P111" s="9">
        <f t="shared" si="104"/>
        <v>0.64380784328696261</v>
      </c>
      <c r="Q111" s="12">
        <f t="shared" si="105"/>
        <v>0.19314235298608878</v>
      </c>
      <c r="R111" s="9">
        <f t="shared" si="106"/>
        <v>0.156366</v>
      </c>
      <c r="S111" s="13">
        <f t="shared" si="107"/>
        <v>1.2351940510474706</v>
      </c>
      <c r="T111" s="2">
        <f t="shared" si="108"/>
        <v>0.01</v>
      </c>
      <c r="U111" s="14">
        <f t="shared" si="109"/>
        <v>1.2351940510474706E-2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2.7251940510474706E-2</v>
      </c>
      <c r="AU111" s="9">
        <f t="shared" si="113"/>
        <v>52.122000000000007</v>
      </c>
      <c r="AV111" s="1">
        <f t="shared" si="114"/>
        <v>0.3</v>
      </c>
      <c r="AW111" s="1">
        <f t="shared" si="115"/>
        <v>11666.666666666666</v>
      </c>
      <c r="AX111" s="1">
        <f t="shared" si="116"/>
        <v>33308981.335079275</v>
      </c>
    </row>
    <row r="112" spans="1:50" x14ac:dyDescent="0.15">
      <c r="C112" s="7">
        <v>7</v>
      </c>
      <c r="D112" s="8">
        <v>30.725174940322599</v>
      </c>
      <c r="E112" s="10">
        <f t="shared" si="117"/>
        <v>28.499171927999999</v>
      </c>
      <c r="F112" s="7" t="s">
        <v>83</v>
      </c>
      <c r="G112" s="1">
        <v>8</v>
      </c>
      <c r="H112" s="9">
        <f t="shared" si="99"/>
        <v>30.725174940322599</v>
      </c>
      <c r="I112" s="9">
        <f t="shared" si="100"/>
        <v>303.87517494032255</v>
      </c>
      <c r="J112" s="9">
        <f t="shared" si="101"/>
        <v>0.64048445337541482</v>
      </c>
      <c r="K112" s="9">
        <f t="shared" si="102"/>
        <v>52.122000000000007</v>
      </c>
      <c r="L112" s="9">
        <f t="shared" si="103"/>
        <v>0.52122000000000002</v>
      </c>
      <c r="M112" s="1" t="s">
        <v>83</v>
      </c>
      <c r="O112" s="9">
        <f t="shared" si="118"/>
        <v>1.1507326949158503</v>
      </c>
      <c r="P112" s="9">
        <f t="shared" si="104"/>
        <v>0.73702640108439632</v>
      </c>
      <c r="Q112" s="12">
        <f t="shared" si="105"/>
        <v>0.2211079203253189</v>
      </c>
      <c r="R112" s="9">
        <f t="shared" si="106"/>
        <v>0.156366</v>
      </c>
      <c r="S112" s="13">
        <f t="shared" si="107"/>
        <v>1.4140409061133423</v>
      </c>
      <c r="T112" s="2">
        <f t="shared" si="108"/>
        <v>0.01</v>
      </c>
      <c r="U112" s="14">
        <f t="shared" si="109"/>
        <v>1.4140409061133424E-2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2.9040409061133428E-2</v>
      </c>
      <c r="AU112" s="9">
        <f t="shared" si="113"/>
        <v>52.122000000000007</v>
      </c>
      <c r="AV112" s="1">
        <f t="shared" si="114"/>
        <v>0.3</v>
      </c>
      <c r="AW112" s="1">
        <f t="shared" si="115"/>
        <v>11666.666666666666</v>
      </c>
      <c r="AX112" s="1">
        <f t="shared" si="116"/>
        <v>35494956.515429102</v>
      </c>
    </row>
    <row r="113" spans="1:53" x14ac:dyDescent="0.15">
      <c r="C113" s="7">
        <v>8</v>
      </c>
      <c r="D113" s="8">
        <v>28.300431241612898</v>
      </c>
      <c r="E113" s="10">
        <f t="shared" si="117"/>
        <v>30.725174940322599</v>
      </c>
      <c r="F113" s="7" t="s">
        <v>83</v>
      </c>
      <c r="G113" s="1">
        <v>9</v>
      </c>
      <c r="H113" s="9">
        <f t="shared" si="99"/>
        <v>28.300431241612898</v>
      </c>
      <c r="I113" s="9">
        <f t="shared" si="100"/>
        <v>301.45043124161288</v>
      </c>
      <c r="J113" s="9">
        <f t="shared" si="101"/>
        <v>0.49496724325479396</v>
      </c>
      <c r="K113" s="9">
        <f t="shared" si="102"/>
        <v>52.122000000000007</v>
      </c>
      <c r="L113" s="9">
        <f t="shared" si="103"/>
        <v>0.52122000000000002</v>
      </c>
      <c r="M113" s="1" t="s">
        <v>83</v>
      </c>
      <c r="O113" s="9">
        <f t="shared" si="118"/>
        <v>0.93492629383145398</v>
      </c>
      <c r="P113" s="9">
        <f t="shared" si="104"/>
        <v>0.46275789030417624</v>
      </c>
      <c r="Q113" s="12">
        <f t="shared" si="105"/>
        <v>0.13882736709125287</v>
      </c>
      <c r="R113" s="9">
        <f t="shared" si="106"/>
        <v>0.156366</v>
      </c>
      <c r="S113" s="13">
        <f t="shared" si="107"/>
        <v>0.88783601992282768</v>
      </c>
      <c r="T113" s="2">
        <f t="shared" si="108"/>
        <v>0.01</v>
      </c>
      <c r="U113" s="14">
        <f t="shared" si="109"/>
        <v>8.8783601992282763E-3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2.3778360199228278E-2</v>
      </c>
      <c r="AU113" s="9">
        <f t="shared" si="113"/>
        <v>52.122000000000007</v>
      </c>
      <c r="AV113" s="1">
        <f t="shared" si="114"/>
        <v>0.3</v>
      </c>
      <c r="AW113" s="1">
        <f t="shared" si="115"/>
        <v>11666.666666666666</v>
      </c>
      <c r="AX113" s="1">
        <f t="shared" si="116"/>
        <v>29063359.937632933</v>
      </c>
    </row>
    <row r="114" spans="1:53" x14ac:dyDescent="0.15">
      <c r="C114" s="7">
        <v>9</v>
      </c>
      <c r="D114" s="8">
        <v>26.061803580666702</v>
      </c>
      <c r="E114" s="10">
        <f t="shared" si="117"/>
        <v>28.300431241612898</v>
      </c>
      <c r="F114" s="7" t="s">
        <v>83</v>
      </c>
      <c r="G114" s="1">
        <v>10</v>
      </c>
      <c r="H114" s="9">
        <f t="shared" si="99"/>
        <v>26.061803580666702</v>
      </c>
      <c r="I114" s="9">
        <f t="shared" si="100"/>
        <v>299.2118035806667</v>
      </c>
      <c r="J114" s="9">
        <f t="shared" si="101"/>
        <v>0.38870961403005749</v>
      </c>
      <c r="K114" s="9">
        <f t="shared" si="102"/>
        <v>52.122000000000007</v>
      </c>
      <c r="L114" s="9">
        <f t="shared" si="103"/>
        <v>0.52122000000000002</v>
      </c>
      <c r="M114" s="1" t="s">
        <v>83</v>
      </c>
      <c r="O114" s="9">
        <f t="shared" si="118"/>
        <v>0.99338840352727775</v>
      </c>
      <c r="P114" s="9">
        <f t="shared" si="104"/>
        <v>0.38613962291702314</v>
      </c>
      <c r="Q114" s="12">
        <f t="shared" si="105"/>
        <v>0.11584188687510694</v>
      </c>
      <c r="R114" s="9">
        <f t="shared" si="106"/>
        <v>0.156366</v>
      </c>
      <c r="S114" s="13">
        <f t="shared" si="107"/>
        <v>0.74083807781171696</v>
      </c>
      <c r="T114" s="2">
        <f t="shared" si="108"/>
        <v>0.01</v>
      </c>
      <c r="U114" s="14">
        <f t="shared" si="109"/>
        <v>7.4083807781171697E-3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2.2308380778117171E-2</v>
      </c>
      <c r="AU114" s="9">
        <f t="shared" si="113"/>
        <v>52.122000000000007</v>
      </c>
      <c r="AV114" s="1">
        <f t="shared" si="114"/>
        <v>0.3</v>
      </c>
      <c r="AW114" s="1">
        <f t="shared" si="115"/>
        <v>11666.666666666666</v>
      </c>
      <c r="AX114" s="1">
        <f t="shared" si="116"/>
        <v>27266661.567404192</v>
      </c>
    </row>
    <row r="115" spans="1:53" x14ac:dyDescent="0.15">
      <c r="C115" s="7">
        <v>10</v>
      </c>
      <c r="D115" s="8">
        <v>19.0649603580645</v>
      </c>
      <c r="E115" s="10">
        <f t="shared" si="117"/>
        <v>26.061803580666702</v>
      </c>
      <c r="F115" s="7" t="s">
        <v>83</v>
      </c>
      <c r="G115" s="1">
        <v>11</v>
      </c>
      <c r="H115" s="9">
        <f t="shared" si="99"/>
        <v>19.0649603580645</v>
      </c>
      <c r="I115" s="9">
        <f t="shared" si="100"/>
        <v>292.2149603580645</v>
      </c>
      <c r="J115" s="9">
        <f t="shared" si="101"/>
        <v>0.17833333522837405</v>
      </c>
      <c r="K115" s="9">
        <f t="shared" si="102"/>
        <v>52.122000000000007</v>
      </c>
      <c r="L115" s="9">
        <f t="shared" si="103"/>
        <v>0.52122000000000002</v>
      </c>
      <c r="M115" s="1" t="s">
        <v>85</v>
      </c>
      <c r="N115" s="9">
        <f>(O114-P114)*$C$21/100</f>
        <v>0.57688634157974195</v>
      </c>
      <c r="O115" s="9">
        <f t="shared" si="118"/>
        <v>0.55158243903051274</v>
      </c>
      <c r="P115" s="9">
        <f t="shared" si="104"/>
        <v>9.8365536005712614E-2</v>
      </c>
      <c r="Q115" s="12">
        <f t="shared" si="105"/>
        <v>2.9509660801713782E-2</v>
      </c>
      <c r="R115" s="9">
        <f t="shared" si="106"/>
        <v>0.156366</v>
      </c>
      <c r="S115" s="13">
        <f t="shared" si="107"/>
        <v>0.188721722124463</v>
      </c>
      <c r="T115" s="2">
        <f t="shared" si="108"/>
        <v>0.01</v>
      </c>
      <c r="U115" s="14">
        <f t="shared" si="109"/>
        <v>1.8872172212446301E-3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0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1"/>
        <v>7.4999999999999997E-3</v>
      </c>
      <c r="AT115" s="1">
        <f t="shared" si="112"/>
        <v>1.1837217221244631E-2</v>
      </c>
      <c r="AU115" s="9">
        <f t="shared" si="113"/>
        <v>52.122000000000007</v>
      </c>
      <c r="AV115" s="1">
        <f t="shared" si="114"/>
        <v>0.3</v>
      </c>
      <c r="AW115" s="1">
        <f t="shared" si="115"/>
        <v>11666.666666666666</v>
      </c>
      <c r="AX115" s="1">
        <f t="shared" si="116"/>
        <v>14468167.774333961</v>
      </c>
    </row>
    <row r="116" spans="1:53" x14ac:dyDescent="0.15">
      <c r="C116" s="7">
        <v>11</v>
      </c>
      <c r="D116" s="8">
        <v>12.5055088872</v>
      </c>
      <c r="E116" s="10">
        <f t="shared" si="117"/>
        <v>19.0649603580645</v>
      </c>
      <c r="F116" s="7" t="s">
        <v>85</v>
      </c>
      <c r="G116" s="1">
        <v>12</v>
      </c>
      <c r="H116" s="9">
        <f t="shared" si="99"/>
        <v>12.5055088872</v>
      </c>
      <c r="I116" s="9">
        <f t="shared" si="100"/>
        <v>285.65550888719997</v>
      </c>
      <c r="J116" s="9">
        <f t="shared" si="101"/>
        <v>8.2973325051959201E-2</v>
      </c>
      <c r="K116" s="9">
        <f t="shared" si="102"/>
        <v>52.122000000000007</v>
      </c>
      <c r="L116" s="9">
        <f t="shared" si="103"/>
        <v>0.52122000000000002</v>
      </c>
      <c r="M116" s="1" t="s">
        <v>83</v>
      </c>
      <c r="O116" s="9">
        <f t="shared" si="118"/>
        <v>0.97443690302480002</v>
      </c>
      <c r="P116" s="9">
        <f t="shared" si="104"/>
        <v>8.0852269897301182E-2</v>
      </c>
      <c r="Q116" s="12">
        <f t="shared" si="105"/>
        <v>2.4255680969190355E-2</v>
      </c>
      <c r="R116" s="9">
        <f t="shared" si="106"/>
        <v>0.156366</v>
      </c>
      <c r="S116" s="13">
        <f t="shared" si="107"/>
        <v>0.15512119622673953</v>
      </c>
      <c r="T116" s="2">
        <f t="shared" si="108"/>
        <v>0.01</v>
      </c>
      <c r="U116" s="14">
        <f t="shared" si="109"/>
        <v>1.5512119622673954E-3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7.0412119622673955E-3</v>
      </c>
      <c r="AU116" s="9">
        <f t="shared" si="113"/>
        <v>52.122000000000007</v>
      </c>
      <c r="AV116" s="1">
        <f t="shared" si="114"/>
        <v>0.3</v>
      </c>
      <c r="AW116" s="1">
        <f t="shared" si="115"/>
        <v>11666.666666666666</v>
      </c>
      <c r="AX116" s="1">
        <f t="shared" si="116"/>
        <v>8606198.0700917132</v>
      </c>
      <c r="AY116" s="1">
        <f>SUM(AX105:AX116)</f>
        <v>222148501.60683128</v>
      </c>
    </row>
    <row r="117" spans="1:53" x14ac:dyDescent="0.15">
      <c r="C117" s="7">
        <v>12</v>
      </c>
      <c r="D117" s="8">
        <v>5.7989177516451598</v>
      </c>
      <c r="E117" s="10">
        <f t="shared" si="117"/>
        <v>12.5055088872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5.5637192800322604</v>
      </c>
      <c r="E121" s="7"/>
      <c r="F121" s="7"/>
      <c r="G121" s="1">
        <v>1</v>
      </c>
      <c r="H121" s="9">
        <f t="shared" ref="H121:H132" si="119">E122</f>
        <v>5.5637192800322604</v>
      </c>
      <c r="I121" s="9">
        <f t="shared" ref="I121:I132" si="120">H121+273.15</f>
        <v>278.71371928003225</v>
      </c>
      <c r="J121" s="9">
        <f t="shared" ref="J121:J132" si="121">EXP(($C$15*(I121-$C$13))/($C$16*I121*$C$13))</f>
        <v>3.5501007009146941E-2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1.0107136695504134E-2</v>
      </c>
      <c r="Q121" s="12">
        <f t="shared" ref="Q121:Q132" si="125">P121*$B$123</f>
        <v>3.3353551095163646E-3</v>
      </c>
      <c r="R121" s="9">
        <f t="shared" ref="R121:R132" si="126">L121*$B$123</f>
        <v>9.3951000000000007E-2</v>
      </c>
      <c r="S121" s="13">
        <f t="shared" ref="S121:S132" si="127">Q121/R121</f>
        <v>3.5501007009146941E-2</v>
      </c>
      <c r="T121" s="2">
        <f t="shared" ref="T121:T132" si="128">$B$122/100</f>
        <v>0.01</v>
      </c>
      <c r="U121" s="14">
        <f t="shared" ref="U121:U132" si="129">S121*T121</f>
        <v>3.5501007009146942E-4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5.8450100700914694E-3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133333.33333333334</v>
      </c>
      <c r="AX121" s="1">
        <f t="shared" ref="AX121:AX132" si="136">AW121*10000*AV121*0.67*AU121*AT121</f>
        <v>49056912.337834626</v>
      </c>
      <c r="AZ121" s="1">
        <f t="shared" ref="AZ121:AZ132" si="137">$E$9/12</f>
        <v>14583.333333333334</v>
      </c>
      <c r="BA121" s="1">
        <f t="shared" ref="BA121:BA132" si="138">AZ121*10000*AV121*0.67*AU121*AT121</f>
        <v>5365599.7869506618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6.4300823642903202</v>
      </c>
      <c r="E122" s="10">
        <f t="shared" ref="E122:E133" si="139">D121</f>
        <v>5.5637192800322604</v>
      </c>
      <c r="F122" s="7" t="s">
        <v>83</v>
      </c>
      <c r="G122" s="1">
        <v>2</v>
      </c>
      <c r="H122" s="9">
        <f t="shared" si="119"/>
        <v>6.4300823642903202</v>
      </c>
      <c r="I122" s="9">
        <f t="shared" si="120"/>
        <v>279.58008236429032</v>
      </c>
      <c r="J122" s="9">
        <f t="shared" si="121"/>
        <v>3.9559934503598689E-2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0.5592928633044959</v>
      </c>
      <c r="P122" s="9">
        <f t="shared" si="124"/>
        <v>2.2125589040656032E-2</v>
      </c>
      <c r="Q122" s="12">
        <f t="shared" si="125"/>
        <v>7.3014443834164911E-3</v>
      </c>
      <c r="R122" s="9">
        <f t="shared" si="126"/>
        <v>9.3951000000000007E-2</v>
      </c>
      <c r="S122" s="13">
        <f t="shared" si="127"/>
        <v>7.7715451495103727E-2</v>
      </c>
      <c r="T122" s="2">
        <f t="shared" si="128"/>
        <v>0.01</v>
      </c>
      <c r="U122" s="14">
        <f t="shared" si="129"/>
        <v>7.7715451495103728E-4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6.2671545149510371E-3</v>
      </c>
      <c r="AU122" s="9">
        <f t="shared" si="133"/>
        <v>28.47</v>
      </c>
      <c r="AV122" s="1">
        <f t="shared" si="134"/>
        <v>0.33</v>
      </c>
      <c r="AW122" s="1">
        <f t="shared" si="135"/>
        <v>133333.33333333334</v>
      </c>
      <c r="AX122" s="1">
        <f t="shared" si="136"/>
        <v>52599952.089185402</v>
      </c>
      <c r="AZ122" s="1">
        <f t="shared" si="137"/>
        <v>14583.333333333334</v>
      </c>
      <c r="BA122" s="1">
        <f t="shared" si="138"/>
        <v>5753119.7597546531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9.2945914989999991</v>
      </c>
      <c r="E123" s="10">
        <f t="shared" si="139"/>
        <v>6.4300823642903202</v>
      </c>
      <c r="F123" s="7" t="s">
        <v>83</v>
      </c>
      <c r="G123" s="1">
        <v>3</v>
      </c>
      <c r="H123" s="9">
        <f t="shared" si="119"/>
        <v>9.2945914989999991</v>
      </c>
      <c r="I123" s="9">
        <f t="shared" si="120"/>
        <v>282.44459149899996</v>
      </c>
      <c r="J123" s="9">
        <f t="shared" si="121"/>
        <v>5.6318414500684727E-2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0.82186727426383999</v>
      </c>
      <c r="P123" s="9">
        <f t="shared" si="124"/>
        <v>4.628626181653888E-2</v>
      </c>
      <c r="Q123" s="12">
        <f t="shared" si="125"/>
        <v>1.5274466399457832E-2</v>
      </c>
      <c r="R123" s="9">
        <f t="shared" si="126"/>
        <v>9.3951000000000007E-2</v>
      </c>
      <c r="S123" s="13">
        <f t="shared" si="127"/>
        <v>0.16257907206371225</v>
      </c>
      <c r="T123" s="2">
        <f t="shared" si="128"/>
        <v>0.01</v>
      </c>
      <c r="U123" s="14">
        <f t="shared" si="129"/>
        <v>1.6257907206371225E-3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7.1157907206371223E-3</v>
      </c>
      <c r="AU123" s="9">
        <f t="shared" si="133"/>
        <v>28.47</v>
      </c>
      <c r="AV123" s="1">
        <f t="shared" si="134"/>
        <v>0.33</v>
      </c>
      <c r="AW123" s="1">
        <f t="shared" si="135"/>
        <v>133333.33333333334</v>
      </c>
      <c r="AX123" s="1">
        <f t="shared" si="136"/>
        <v>59722518.42351567</v>
      </c>
      <c r="AZ123" s="1">
        <f t="shared" si="137"/>
        <v>14583.333333333334</v>
      </c>
      <c r="BA123" s="1">
        <f t="shared" si="138"/>
        <v>6532150.4525720263</v>
      </c>
    </row>
    <row r="124" spans="1:53" x14ac:dyDescent="0.15">
      <c r="C124" s="7">
        <v>3</v>
      </c>
      <c r="D124" s="8">
        <v>13.972739605225801</v>
      </c>
      <c r="E124" s="10">
        <f t="shared" si="139"/>
        <v>9.2945914989999991</v>
      </c>
      <c r="F124" s="7" t="s">
        <v>83</v>
      </c>
      <c r="G124" s="1">
        <v>4</v>
      </c>
      <c r="H124" s="9">
        <f t="shared" si="119"/>
        <v>13.972739605225801</v>
      </c>
      <c r="I124" s="9">
        <f t="shared" si="120"/>
        <v>287.12273960522577</v>
      </c>
      <c r="J124" s="9">
        <f t="shared" si="121"/>
        <v>9.876086822870149E-2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1.060281012447301</v>
      </c>
      <c r="P124" s="9">
        <f t="shared" si="124"/>
        <v>0.1047142733557021</v>
      </c>
      <c r="Q124" s="12">
        <f t="shared" si="125"/>
        <v>3.4555710207381699E-2</v>
      </c>
      <c r="R124" s="9">
        <f t="shared" si="126"/>
        <v>9.3951000000000007E-2</v>
      </c>
      <c r="S124" s="13">
        <f t="shared" si="127"/>
        <v>0.36780566686231864</v>
      </c>
      <c r="T124" s="2">
        <f t="shared" si="128"/>
        <v>0.01</v>
      </c>
      <c r="U124" s="14">
        <f t="shared" si="129"/>
        <v>3.6780566686231866E-3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9.1680566686231854E-3</v>
      </c>
      <c r="AU124" s="9">
        <f t="shared" si="133"/>
        <v>28.47</v>
      </c>
      <c r="AV124" s="1">
        <f t="shared" si="134"/>
        <v>0.33</v>
      </c>
      <c r="AW124" s="1">
        <f t="shared" si="135"/>
        <v>133333.33333333334</v>
      </c>
      <c r="AX124" s="1">
        <f t="shared" si="136"/>
        <v>76947096.225260988</v>
      </c>
      <c r="AZ124" s="1">
        <f t="shared" si="137"/>
        <v>14583.333333333334</v>
      </c>
      <c r="BA124" s="1">
        <f t="shared" si="138"/>
        <v>8416088.6496379208</v>
      </c>
    </row>
    <row r="125" spans="1:53" x14ac:dyDescent="0.15">
      <c r="C125" s="7">
        <v>4</v>
      </c>
      <c r="D125" s="8">
        <v>17.7802842156667</v>
      </c>
      <c r="E125" s="10">
        <f t="shared" si="139"/>
        <v>13.972739605225801</v>
      </c>
      <c r="F125" s="7" t="s">
        <v>83</v>
      </c>
      <c r="G125" s="1">
        <v>5</v>
      </c>
      <c r="H125" s="9">
        <f t="shared" si="119"/>
        <v>17.7802842156667</v>
      </c>
      <c r="I125" s="9">
        <f t="shared" si="120"/>
        <v>290.93028421566669</v>
      </c>
      <c r="J125" s="9">
        <f t="shared" si="121"/>
        <v>0.15393320485058617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0.90778840213701895</v>
      </c>
      <c r="O125" s="9">
        <f t="shared" si="140"/>
        <v>0.33247833695457996</v>
      </c>
      <c r="P125" s="9">
        <f t="shared" si="124"/>
        <v>5.1179455950811574E-2</v>
      </c>
      <c r="Q125" s="12">
        <f t="shared" si="125"/>
        <v>1.6889220463767819E-2</v>
      </c>
      <c r="R125" s="9">
        <f t="shared" si="126"/>
        <v>9.3951000000000007E-2</v>
      </c>
      <c r="S125" s="13">
        <f t="shared" si="127"/>
        <v>0.17976626607239751</v>
      </c>
      <c r="T125" s="2">
        <f t="shared" si="128"/>
        <v>0.01</v>
      </c>
      <c r="U125" s="14">
        <f t="shared" si="129"/>
        <v>1.7976626607239751E-3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0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1"/>
        <v>7.4999999999999997E-3</v>
      </c>
      <c r="AT125" s="1">
        <f t="shared" si="132"/>
        <v>1.1747662660723975E-2</v>
      </c>
      <c r="AU125" s="9">
        <f t="shared" si="133"/>
        <v>28.47</v>
      </c>
      <c r="AV125" s="1">
        <f t="shared" si="134"/>
        <v>0.33</v>
      </c>
      <c r="AW125" s="1">
        <f t="shared" si="135"/>
        <v>133333.33333333334</v>
      </c>
      <c r="AX125" s="1">
        <f t="shared" si="136"/>
        <v>98597615.814299256</v>
      </c>
      <c r="AZ125" s="1">
        <f t="shared" si="137"/>
        <v>14583.333333333334</v>
      </c>
      <c r="BA125" s="1">
        <f t="shared" si="138"/>
        <v>10784114.229688982</v>
      </c>
    </row>
    <row r="126" spans="1:53" x14ac:dyDescent="0.15">
      <c r="C126" s="7">
        <v>5</v>
      </c>
      <c r="D126" s="8">
        <v>22.886564736774201</v>
      </c>
      <c r="E126" s="10">
        <f t="shared" si="139"/>
        <v>17.7802842156667</v>
      </c>
      <c r="F126" s="7" t="s">
        <v>85</v>
      </c>
      <c r="G126" s="1">
        <v>6</v>
      </c>
      <c r="H126" s="9">
        <f t="shared" si="119"/>
        <v>22.886564736774201</v>
      </c>
      <c r="I126" s="9">
        <f t="shared" si="120"/>
        <v>296.03656473677415</v>
      </c>
      <c r="J126" s="9">
        <f t="shared" si="121"/>
        <v>0.27418369163995038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0.56599888100376849</v>
      </c>
      <c r="P126" s="9">
        <f t="shared" si="124"/>
        <v>0.15518766265769424</v>
      </c>
      <c r="Q126" s="12">
        <f t="shared" si="125"/>
        <v>5.1211928677039102E-2</v>
      </c>
      <c r="R126" s="9">
        <f t="shared" si="126"/>
        <v>9.3951000000000007E-2</v>
      </c>
      <c r="S126" s="13">
        <f t="shared" si="127"/>
        <v>0.54509189553106507</v>
      </c>
      <c r="T126" s="2">
        <f t="shared" si="128"/>
        <v>0.01</v>
      </c>
      <c r="U126" s="14">
        <f t="shared" si="129"/>
        <v>5.4509189553106508E-3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2.0350918955310653E-2</v>
      </c>
      <c r="AU126" s="9">
        <f t="shared" si="133"/>
        <v>28.47</v>
      </c>
      <c r="AV126" s="1">
        <f t="shared" si="134"/>
        <v>0.33</v>
      </c>
      <c r="AW126" s="1">
        <f t="shared" si="135"/>
        <v>133333.33333333334</v>
      </c>
      <c r="AX126" s="1">
        <f t="shared" si="136"/>
        <v>170804367.35148829</v>
      </c>
      <c r="AZ126" s="1">
        <f t="shared" si="137"/>
        <v>14583.333333333334</v>
      </c>
      <c r="BA126" s="1">
        <f t="shared" si="138"/>
        <v>18681727.679069031</v>
      </c>
    </row>
    <row r="127" spans="1:53" x14ac:dyDescent="0.15">
      <c r="C127" s="7">
        <v>6</v>
      </c>
      <c r="D127" s="8">
        <v>28.499171927999999</v>
      </c>
      <c r="E127" s="10">
        <f t="shared" si="139"/>
        <v>22.886564736774201</v>
      </c>
      <c r="F127" s="7" t="s">
        <v>83</v>
      </c>
      <c r="G127" s="1">
        <v>7</v>
      </c>
      <c r="H127" s="9">
        <f t="shared" si="119"/>
        <v>28.499171927999999</v>
      </c>
      <c r="I127" s="9">
        <f t="shared" si="120"/>
        <v>301.64917192799999</v>
      </c>
      <c r="J127" s="9">
        <f t="shared" si="121"/>
        <v>0.505613334561967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0.69551121834607432</v>
      </c>
      <c r="P127" s="9">
        <f t="shared" si="124"/>
        <v>0.35165974633321495</v>
      </c>
      <c r="Q127" s="12">
        <f t="shared" si="125"/>
        <v>0.11604771628996094</v>
      </c>
      <c r="R127" s="9">
        <f t="shared" si="126"/>
        <v>9.3951000000000007E-2</v>
      </c>
      <c r="S127" s="13">
        <f t="shared" si="127"/>
        <v>1.2351940510474708</v>
      </c>
      <c r="T127" s="2">
        <f t="shared" si="128"/>
        <v>0.01</v>
      </c>
      <c r="U127" s="14">
        <f t="shared" si="129"/>
        <v>1.2351940510474708E-2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2.7251940510474706E-2</v>
      </c>
      <c r="AU127" s="9">
        <f t="shared" si="133"/>
        <v>28.47</v>
      </c>
      <c r="AV127" s="1">
        <f t="shared" si="134"/>
        <v>0.33</v>
      </c>
      <c r="AW127" s="1">
        <f t="shared" si="135"/>
        <v>133333.33333333334</v>
      </c>
      <c r="AX127" s="1">
        <f t="shared" si="136"/>
        <v>228724337.61903179</v>
      </c>
      <c r="AZ127" s="1">
        <f t="shared" si="137"/>
        <v>14583.333333333334</v>
      </c>
      <c r="BA127" s="1">
        <f t="shared" si="138"/>
        <v>25016724.4270816</v>
      </c>
    </row>
    <row r="128" spans="1:53" x14ac:dyDescent="0.15">
      <c r="C128" s="7">
        <v>7</v>
      </c>
      <c r="D128" s="8">
        <v>30.725174940322599</v>
      </c>
      <c r="E128" s="10">
        <f t="shared" si="139"/>
        <v>28.499171927999999</v>
      </c>
      <c r="F128" s="7" t="s">
        <v>83</v>
      </c>
      <c r="G128" s="1">
        <v>8</v>
      </c>
      <c r="H128" s="9">
        <f t="shared" si="119"/>
        <v>30.725174940322599</v>
      </c>
      <c r="I128" s="9">
        <f t="shared" si="120"/>
        <v>303.87517494032255</v>
      </c>
      <c r="J128" s="9">
        <f t="shared" si="121"/>
        <v>0.64048445337541482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0.62855147201285932</v>
      </c>
      <c r="P128" s="9">
        <f t="shared" si="124"/>
        <v>0.40257744597046857</v>
      </c>
      <c r="Q128" s="12">
        <f t="shared" si="125"/>
        <v>0.13285055717025462</v>
      </c>
      <c r="R128" s="9">
        <f t="shared" si="126"/>
        <v>9.3951000000000007E-2</v>
      </c>
      <c r="S128" s="13">
        <f t="shared" si="127"/>
        <v>1.4140409061133423</v>
      </c>
      <c r="T128" s="2">
        <f t="shared" si="128"/>
        <v>0.01</v>
      </c>
      <c r="U128" s="14">
        <f t="shared" si="129"/>
        <v>1.4140409061133424E-2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2.9040409061133428E-2</v>
      </c>
      <c r="AU128" s="9">
        <f t="shared" si="133"/>
        <v>28.47</v>
      </c>
      <c r="AV128" s="1">
        <f t="shared" si="134"/>
        <v>0.33</v>
      </c>
      <c r="AW128" s="1">
        <f t="shared" si="135"/>
        <v>133333.33333333334</v>
      </c>
      <c r="AX128" s="1">
        <f t="shared" si="136"/>
        <v>243734875.47209421</v>
      </c>
      <c r="AZ128" s="1">
        <f t="shared" si="137"/>
        <v>14583.333333333334</v>
      </c>
      <c r="BA128" s="1">
        <f t="shared" si="138"/>
        <v>26658502.004760303</v>
      </c>
    </row>
    <row r="129" spans="1:54" x14ac:dyDescent="0.15">
      <c r="C129" s="7">
        <v>8</v>
      </c>
      <c r="D129" s="8">
        <v>28.300431241612898</v>
      </c>
      <c r="E129" s="10">
        <f t="shared" si="139"/>
        <v>30.725174940322599</v>
      </c>
      <c r="F129" s="7" t="s">
        <v>83</v>
      </c>
      <c r="G129" s="1">
        <v>9</v>
      </c>
      <c r="H129" s="9">
        <f t="shared" si="119"/>
        <v>28.300431241612898</v>
      </c>
      <c r="I129" s="9">
        <f t="shared" si="120"/>
        <v>301.45043124161288</v>
      </c>
      <c r="J129" s="9">
        <f t="shared" si="121"/>
        <v>0.49496724325479396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0.51067402604239076</v>
      </c>
      <c r="P129" s="9">
        <f t="shared" si="124"/>
        <v>0.25276691487202901</v>
      </c>
      <c r="Q129" s="12">
        <f t="shared" si="125"/>
        <v>8.3413081907769582E-2</v>
      </c>
      <c r="R129" s="9">
        <f t="shared" si="126"/>
        <v>9.3951000000000007E-2</v>
      </c>
      <c r="S129" s="13">
        <f t="shared" si="127"/>
        <v>0.88783601992282757</v>
      </c>
      <c r="T129" s="2">
        <f t="shared" si="128"/>
        <v>0.01</v>
      </c>
      <c r="U129" s="14">
        <f t="shared" si="129"/>
        <v>8.8783601992282763E-3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2.3778360199228278E-2</v>
      </c>
      <c r="AU129" s="9">
        <f t="shared" si="133"/>
        <v>28.47</v>
      </c>
      <c r="AV129" s="1">
        <f t="shared" si="134"/>
        <v>0.33</v>
      </c>
      <c r="AW129" s="1">
        <f t="shared" si="135"/>
        <v>133333.33333333334</v>
      </c>
      <c r="AX129" s="1">
        <f t="shared" si="136"/>
        <v>199570730.9042742</v>
      </c>
      <c r="AZ129" s="1">
        <f t="shared" si="137"/>
        <v>14583.333333333334</v>
      </c>
      <c r="BA129" s="1">
        <f t="shared" si="138"/>
        <v>21828048.69265499</v>
      </c>
    </row>
    <row r="130" spans="1:54" x14ac:dyDescent="0.15">
      <c r="C130" s="7">
        <v>9</v>
      </c>
      <c r="D130" s="8">
        <v>26.061803580666702</v>
      </c>
      <c r="E130" s="10">
        <f t="shared" si="139"/>
        <v>28.300431241612898</v>
      </c>
      <c r="F130" s="7" t="s">
        <v>83</v>
      </c>
      <c r="G130" s="1">
        <v>10</v>
      </c>
      <c r="H130" s="9">
        <f t="shared" si="119"/>
        <v>26.061803580666702</v>
      </c>
      <c r="I130" s="9">
        <f t="shared" si="120"/>
        <v>299.2118035806667</v>
      </c>
      <c r="J130" s="9">
        <f t="shared" si="121"/>
        <v>0.38870961403005749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0.54260711117036164</v>
      </c>
      <c r="P130" s="9">
        <f t="shared" si="124"/>
        <v>0.21091660075299579</v>
      </c>
      <c r="Q130" s="12">
        <f t="shared" si="125"/>
        <v>6.9602478248488614E-2</v>
      </c>
      <c r="R130" s="9">
        <f t="shared" si="126"/>
        <v>9.3951000000000007E-2</v>
      </c>
      <c r="S130" s="13">
        <f t="shared" si="127"/>
        <v>0.74083807781171684</v>
      </c>
      <c r="T130" s="2">
        <f t="shared" si="128"/>
        <v>0.01</v>
      </c>
      <c r="U130" s="14">
        <f t="shared" si="129"/>
        <v>7.4083807781171688E-3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2.2308380778117171E-2</v>
      </c>
      <c r="AU130" s="9">
        <f t="shared" si="133"/>
        <v>28.47</v>
      </c>
      <c r="AV130" s="1">
        <f t="shared" si="134"/>
        <v>0.33</v>
      </c>
      <c r="AW130" s="1">
        <f t="shared" si="135"/>
        <v>133333.33333333334</v>
      </c>
      <c r="AX130" s="1">
        <f t="shared" si="136"/>
        <v>187233258.30198321</v>
      </c>
      <c r="AZ130" s="1">
        <f t="shared" si="137"/>
        <v>14583.333333333334</v>
      </c>
      <c r="BA130" s="1">
        <f t="shared" si="138"/>
        <v>20478637.626779411</v>
      </c>
    </row>
    <row r="131" spans="1:54" x14ac:dyDescent="0.15">
      <c r="C131" s="7">
        <v>10</v>
      </c>
      <c r="D131" s="8">
        <v>19.0649603580645</v>
      </c>
      <c r="E131" s="10">
        <f t="shared" si="139"/>
        <v>26.061803580666702</v>
      </c>
      <c r="F131" s="7" t="s">
        <v>83</v>
      </c>
      <c r="G131" s="1">
        <v>11</v>
      </c>
      <c r="H131" s="9">
        <f t="shared" si="119"/>
        <v>19.0649603580645</v>
      </c>
      <c r="I131" s="9">
        <f t="shared" si="120"/>
        <v>292.2149603580645</v>
      </c>
      <c r="J131" s="9">
        <f t="shared" si="121"/>
        <v>0.17833333522837405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0.31510598489649755</v>
      </c>
      <c r="O131" s="9">
        <f t="shared" si="140"/>
        <v>0.30128452552086826</v>
      </c>
      <c r="P131" s="9">
        <f t="shared" si="124"/>
        <v>5.3729074288834618E-2</v>
      </c>
      <c r="Q131" s="12">
        <f t="shared" si="125"/>
        <v>1.7730594515315425E-2</v>
      </c>
      <c r="R131" s="9">
        <f t="shared" si="126"/>
        <v>9.3951000000000007E-2</v>
      </c>
      <c r="S131" s="13">
        <f t="shared" si="127"/>
        <v>0.188721722124463</v>
      </c>
      <c r="T131" s="2">
        <f t="shared" si="128"/>
        <v>0.01</v>
      </c>
      <c r="U131" s="14">
        <f t="shared" si="129"/>
        <v>1.8872172212446301E-3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0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1"/>
        <v>7.4999999999999997E-3</v>
      </c>
      <c r="AT131" s="1">
        <f t="shared" si="132"/>
        <v>1.1837217221244631E-2</v>
      </c>
      <c r="AU131" s="9">
        <f t="shared" si="133"/>
        <v>28.47</v>
      </c>
      <c r="AV131" s="1">
        <f t="shared" si="134"/>
        <v>0.33</v>
      </c>
      <c r="AW131" s="1">
        <f t="shared" si="135"/>
        <v>133333.33333333334</v>
      </c>
      <c r="AX131" s="1">
        <f t="shared" si="136"/>
        <v>99349243.300348461</v>
      </c>
      <c r="AZ131" s="1">
        <f t="shared" si="137"/>
        <v>14583.333333333334</v>
      </c>
      <c r="BA131" s="1">
        <f t="shared" si="138"/>
        <v>10866323.485975614</v>
      </c>
    </row>
    <row r="132" spans="1:54" x14ac:dyDescent="0.15">
      <c r="C132" s="7">
        <v>11</v>
      </c>
      <c r="D132" s="8">
        <v>12.5055088872</v>
      </c>
      <c r="E132" s="10">
        <f t="shared" si="139"/>
        <v>19.0649603580645</v>
      </c>
      <c r="F132" s="7" t="s">
        <v>85</v>
      </c>
      <c r="G132" s="1">
        <v>12</v>
      </c>
      <c r="H132" s="9">
        <f t="shared" si="119"/>
        <v>12.5055088872</v>
      </c>
      <c r="I132" s="9">
        <f t="shared" si="120"/>
        <v>285.65550888719997</v>
      </c>
      <c r="J132" s="9">
        <f t="shared" si="121"/>
        <v>8.2973325051959201E-2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0.53225545123203355</v>
      </c>
      <c r="P132" s="9">
        <f t="shared" si="124"/>
        <v>4.4163004565752735E-2</v>
      </c>
      <c r="Q132" s="12">
        <f t="shared" si="125"/>
        <v>1.4573791506698403E-2</v>
      </c>
      <c r="R132" s="9">
        <f t="shared" si="126"/>
        <v>9.3951000000000007E-2</v>
      </c>
      <c r="S132" s="13">
        <f t="shared" si="127"/>
        <v>0.15512119622673948</v>
      </c>
      <c r="T132" s="2">
        <f t="shared" si="128"/>
        <v>0.01</v>
      </c>
      <c r="U132" s="14">
        <f t="shared" si="129"/>
        <v>1.5512119622673947E-3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7.0412119622673946E-3</v>
      </c>
      <c r="AU132" s="9">
        <f t="shared" si="133"/>
        <v>28.47</v>
      </c>
      <c r="AV132" s="1">
        <f t="shared" si="134"/>
        <v>0.33</v>
      </c>
      <c r="AW132" s="1">
        <f t="shared" si="135"/>
        <v>133333.33333333334</v>
      </c>
      <c r="AX132" s="1">
        <f t="shared" si="136"/>
        <v>59096582.185983911</v>
      </c>
      <c r="AY132" s="1">
        <f>SUM(AX121:AX132)</f>
        <v>1525437490.0252998</v>
      </c>
      <c r="AZ132" s="1">
        <f t="shared" si="137"/>
        <v>14583.333333333334</v>
      </c>
      <c r="BA132" s="1">
        <f t="shared" si="138"/>
        <v>6463688.6765919905</v>
      </c>
      <c r="BB132" s="1">
        <f>SUM(BA121:BA132)</f>
        <v>166844725.47151721</v>
      </c>
    </row>
    <row r="133" spans="1:54" x14ac:dyDescent="0.15">
      <c r="C133" s="7">
        <v>12</v>
      </c>
      <c r="D133" s="8">
        <v>5.7989177516451598</v>
      </c>
      <c r="E133" s="10">
        <f t="shared" si="139"/>
        <v>12.5055088872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5.5637192800322604</v>
      </c>
      <c r="E136" s="7"/>
      <c r="F136" s="7"/>
      <c r="G136" s="1">
        <v>1</v>
      </c>
      <c r="H136" s="9">
        <f t="shared" ref="H136:H147" si="141">E137</f>
        <v>5.5637192800322604</v>
      </c>
      <c r="I136" s="9">
        <f t="shared" ref="I136:I147" si="142">H136+273.15</f>
        <v>278.71371928003225</v>
      </c>
      <c r="J136" s="9">
        <f t="shared" ref="J136:J147" si="143">EXP(($C$15*(I136-$C$13))/($C$16*I136*$C$13))</f>
        <v>3.5501007009146941E-2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2.6946965409861717E-2</v>
      </c>
      <c r="Q136" s="12">
        <f t="shared" ref="Q136:Q147" si="147">P136*$B$138</f>
        <v>7.0062110065640471E-3</v>
      </c>
      <c r="R136" s="9">
        <f t="shared" ref="R136:R147" si="148">L136*$B$138</f>
        <v>0.19735245833333334</v>
      </c>
      <c r="S136" s="13">
        <f t="shared" ref="S136:S147" si="149">Q136/R136</f>
        <v>3.5501007009146941E-2</v>
      </c>
      <c r="T136" s="2">
        <f t="shared" ref="T136:T147" si="150">$B$137/100</f>
        <v>0.01</v>
      </c>
      <c r="U136" s="14">
        <f t="shared" ref="U136:U147" si="151">S136*T136</f>
        <v>3.5501007009146942E-4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5.8450100700914694E-3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13333.333333333334</v>
      </c>
      <c r="AX136" s="1">
        <f t="shared" ref="AX136:AX147" si="158">AW136*10000*AV136*0.67*AU136*AT136</f>
        <v>10304842.149753058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6.4300823642903202</v>
      </c>
      <c r="E137" s="10">
        <f t="shared" ref="E137:E148" si="159">D136</f>
        <v>5.5637192800322604</v>
      </c>
      <c r="F137" s="7" t="s">
        <v>83</v>
      </c>
      <c r="G137" s="1">
        <v>2</v>
      </c>
      <c r="H137" s="9">
        <f t="shared" si="141"/>
        <v>6.4300823642903202</v>
      </c>
      <c r="I137" s="9">
        <f t="shared" si="142"/>
        <v>279.58008236429032</v>
      </c>
      <c r="J137" s="9">
        <f t="shared" si="143"/>
        <v>3.9559934503598689E-2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1.4911488679234717</v>
      </c>
      <c r="P137" s="9">
        <f t="shared" si="146"/>
        <v>5.898975155016787E-2</v>
      </c>
      <c r="Q137" s="12">
        <f t="shared" si="147"/>
        <v>1.5337335403043646E-2</v>
      </c>
      <c r="R137" s="9">
        <f t="shared" si="148"/>
        <v>0.19735245833333334</v>
      </c>
      <c r="S137" s="13">
        <f t="shared" si="149"/>
        <v>7.7715451495103727E-2</v>
      </c>
      <c r="T137" s="2">
        <f t="shared" si="150"/>
        <v>0.01</v>
      </c>
      <c r="U137" s="14">
        <f t="shared" si="151"/>
        <v>7.7715451495103728E-4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6.2671545149510371E-3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13333.333333333334</v>
      </c>
      <c r="AX137" s="1">
        <f t="shared" si="158"/>
        <v>11049089.262505235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9.2945914989999991</v>
      </c>
      <c r="E138" s="10">
        <f t="shared" si="159"/>
        <v>6.4300823642903202</v>
      </c>
      <c r="F138" s="7" t="s">
        <v>83</v>
      </c>
      <c r="G138" s="1">
        <v>3</v>
      </c>
      <c r="H138" s="9">
        <f t="shared" si="141"/>
        <v>9.2945914989999991</v>
      </c>
      <c r="I138" s="9">
        <f t="shared" si="142"/>
        <v>282.44459149899996</v>
      </c>
      <c r="J138" s="9">
        <f t="shared" si="143"/>
        <v>5.6318414500684727E-2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2.1912070330399707</v>
      </c>
      <c r="P138" s="9">
        <f t="shared" si="146"/>
        <v>0.12340530594356064</v>
      </c>
      <c r="Q138" s="12">
        <f t="shared" si="147"/>
        <v>3.2085379545325768E-2</v>
      </c>
      <c r="R138" s="9">
        <f t="shared" si="148"/>
        <v>0.19735245833333334</v>
      </c>
      <c r="S138" s="13">
        <f t="shared" si="149"/>
        <v>0.16257907206371225</v>
      </c>
      <c r="T138" s="2">
        <f t="shared" si="150"/>
        <v>0.01</v>
      </c>
      <c r="U138" s="14">
        <f t="shared" si="151"/>
        <v>1.6257907206371225E-3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7.1157907206371223E-3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13333.333333333334</v>
      </c>
      <c r="AX138" s="1">
        <f t="shared" si="158"/>
        <v>12545247.872549105</v>
      </c>
    </row>
    <row r="139" spans="1:54" x14ac:dyDescent="0.15">
      <c r="C139" s="7">
        <v>3</v>
      </c>
      <c r="D139" s="8">
        <v>13.972739605225801</v>
      </c>
      <c r="E139" s="10">
        <f t="shared" si="159"/>
        <v>9.2945914989999991</v>
      </c>
      <c r="F139" s="7" t="s">
        <v>83</v>
      </c>
      <c r="G139" s="1">
        <v>4</v>
      </c>
      <c r="H139" s="9">
        <f t="shared" si="141"/>
        <v>13.972739605225801</v>
      </c>
      <c r="I139" s="9">
        <f t="shared" si="142"/>
        <v>287.12273960522577</v>
      </c>
      <c r="J139" s="9">
        <f t="shared" si="143"/>
        <v>9.876086822870149E-2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2.8268496437630768</v>
      </c>
      <c r="P139" s="9">
        <f t="shared" si="146"/>
        <v>0.27918212517003699</v>
      </c>
      <c r="Q139" s="12">
        <f t="shared" si="147"/>
        <v>7.2587352544209616E-2</v>
      </c>
      <c r="R139" s="9">
        <f t="shared" si="148"/>
        <v>0.19735245833333334</v>
      </c>
      <c r="S139" s="13">
        <f t="shared" si="149"/>
        <v>0.36780566686231858</v>
      </c>
      <c r="T139" s="2">
        <f t="shared" si="150"/>
        <v>0.01</v>
      </c>
      <c r="U139" s="14">
        <f t="shared" si="151"/>
        <v>3.6780566686231858E-3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9.1680566686231854E-3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13333.333333333334</v>
      </c>
      <c r="AX139" s="1">
        <f t="shared" si="158"/>
        <v>16163424.127116062</v>
      </c>
    </row>
    <row r="140" spans="1:54" x14ac:dyDescent="0.15">
      <c r="C140" s="7">
        <v>4</v>
      </c>
      <c r="D140" s="8">
        <v>17.7802842156667</v>
      </c>
      <c r="E140" s="10">
        <f t="shared" si="159"/>
        <v>13.972739605225801</v>
      </c>
      <c r="F140" s="7" t="s">
        <v>83</v>
      </c>
      <c r="G140" s="1">
        <v>5</v>
      </c>
      <c r="H140" s="9">
        <f t="shared" si="141"/>
        <v>17.7802842156667</v>
      </c>
      <c r="I140" s="9">
        <f t="shared" si="142"/>
        <v>290.93028421566669</v>
      </c>
      <c r="J140" s="9">
        <f t="shared" si="143"/>
        <v>0.15393320485058617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3.3067154352597066</v>
      </c>
      <c r="P140" s="9">
        <f t="shared" si="146"/>
        <v>0.50901330447842763</v>
      </c>
      <c r="Q140" s="12">
        <f t="shared" si="147"/>
        <v>0.13234345916439119</v>
      </c>
      <c r="R140" s="9">
        <f t="shared" si="148"/>
        <v>0.19735245833333334</v>
      </c>
      <c r="S140" s="13">
        <f t="shared" si="149"/>
        <v>0.6705944292868129</v>
      </c>
      <c r="T140" s="2">
        <f t="shared" si="150"/>
        <v>0.01</v>
      </c>
      <c r="U140" s="14">
        <f t="shared" si="151"/>
        <v>6.7059442928681292E-3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2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3"/>
        <v>7.4999999999999997E-3</v>
      </c>
      <c r="AT140" s="1">
        <f t="shared" si="154"/>
        <v>1.6655944292868128E-2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13333.333333333334</v>
      </c>
      <c r="AX140" s="1">
        <f t="shared" si="158"/>
        <v>29364684.531741176</v>
      </c>
    </row>
    <row r="141" spans="1:54" x14ac:dyDescent="0.15">
      <c r="C141" s="7">
        <v>5</v>
      </c>
      <c r="D141" s="8">
        <v>22.886564736774201</v>
      </c>
      <c r="E141" s="10">
        <f t="shared" si="159"/>
        <v>17.7802842156667</v>
      </c>
      <c r="F141" s="7" t="s">
        <v>85</v>
      </c>
      <c r="G141" s="1">
        <v>6</v>
      </c>
      <c r="H141" s="9">
        <f t="shared" si="141"/>
        <v>22.886564736774201</v>
      </c>
      <c r="I141" s="9">
        <f t="shared" si="142"/>
        <v>296.03656473677415</v>
      </c>
      <c r="J141" s="9">
        <f t="shared" si="143"/>
        <v>0.27418369163995038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3.5567500474479452</v>
      </c>
      <c r="P141" s="9">
        <f t="shared" si="146"/>
        <v>0.97520285824984632</v>
      </c>
      <c r="Q141" s="12">
        <f t="shared" si="147"/>
        <v>0.25355274314496007</v>
      </c>
      <c r="R141" s="9">
        <f t="shared" si="148"/>
        <v>0.19735245833333334</v>
      </c>
      <c r="S141" s="13">
        <f t="shared" si="149"/>
        <v>1.2847711413693312</v>
      </c>
      <c r="T141" s="2">
        <f t="shared" si="150"/>
        <v>0.01</v>
      </c>
      <c r="U141" s="14">
        <f t="shared" si="151"/>
        <v>1.2847711413693313E-2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2.7747711413693317E-2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13333.333333333334</v>
      </c>
      <c r="AX141" s="1">
        <f t="shared" si="158"/>
        <v>48919639.608172007</v>
      </c>
    </row>
    <row r="142" spans="1:54" x14ac:dyDescent="0.15">
      <c r="C142" s="7">
        <v>6</v>
      </c>
      <c r="D142" s="8">
        <v>28.499171927999999</v>
      </c>
      <c r="E142" s="10">
        <f t="shared" si="159"/>
        <v>22.886564736774201</v>
      </c>
      <c r="F142" s="7" t="s">
        <v>83</v>
      </c>
      <c r="G142" s="1">
        <v>7</v>
      </c>
      <c r="H142" s="9">
        <f t="shared" si="141"/>
        <v>28.499171927999999</v>
      </c>
      <c r="I142" s="9">
        <f t="shared" si="142"/>
        <v>301.64917192799999</v>
      </c>
      <c r="J142" s="9">
        <f t="shared" si="143"/>
        <v>0.505613334561967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3.3405951058647658</v>
      </c>
      <c r="P142" s="9">
        <f t="shared" si="146"/>
        <v>1.6890494308976713</v>
      </c>
      <c r="Q142" s="12">
        <f t="shared" si="147"/>
        <v>0.43915285203339455</v>
      </c>
      <c r="R142" s="9">
        <f t="shared" si="148"/>
        <v>0.19735245833333334</v>
      </c>
      <c r="S142" s="13">
        <f t="shared" si="149"/>
        <v>2.2252210879058532</v>
      </c>
      <c r="T142" s="2">
        <f t="shared" si="150"/>
        <v>0.01</v>
      </c>
      <c r="U142" s="14">
        <f t="shared" si="151"/>
        <v>2.2252210879058532E-2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3.7152210879058532E-2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13333.333333333334</v>
      </c>
      <c r="AX142" s="1">
        <f t="shared" si="158"/>
        <v>65499916.002205484</v>
      </c>
    </row>
    <row r="143" spans="1:54" x14ac:dyDescent="0.15">
      <c r="C143" s="7">
        <v>7</v>
      </c>
      <c r="D143" s="8">
        <v>30.725174940322599</v>
      </c>
      <c r="E143" s="10">
        <f t="shared" si="159"/>
        <v>28.499171927999999</v>
      </c>
      <c r="F143" s="7" t="s">
        <v>83</v>
      </c>
      <c r="G143" s="1">
        <v>8</v>
      </c>
      <c r="H143" s="9">
        <f t="shared" si="141"/>
        <v>30.725174940322599</v>
      </c>
      <c r="I143" s="9">
        <f t="shared" si="142"/>
        <v>303.87517494032255</v>
      </c>
      <c r="J143" s="9">
        <f t="shared" si="143"/>
        <v>0.64048445337541482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2.4105935916337611</v>
      </c>
      <c r="P143" s="9">
        <f t="shared" si="146"/>
        <v>1.5439477188478274</v>
      </c>
      <c r="Q143" s="12">
        <f t="shared" si="147"/>
        <v>0.40142640690043513</v>
      </c>
      <c r="R143" s="9">
        <f t="shared" si="148"/>
        <v>0.19735245833333334</v>
      </c>
      <c r="S143" s="13">
        <f t="shared" si="149"/>
        <v>2.0340583050777896</v>
      </c>
      <c r="T143" s="2">
        <f t="shared" si="150"/>
        <v>0.01</v>
      </c>
      <c r="U143" s="14">
        <f t="shared" si="151"/>
        <v>2.0340583050777898E-2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3.5240583050777902E-2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13333.333333333334</v>
      </c>
      <c r="AX143" s="1">
        <f t="shared" si="158"/>
        <v>62129686.903661117</v>
      </c>
    </row>
    <row r="144" spans="1:54" x14ac:dyDescent="0.15">
      <c r="C144" s="7">
        <v>8</v>
      </c>
      <c r="D144" s="8">
        <v>28.300431241612898</v>
      </c>
      <c r="E144" s="10">
        <f t="shared" si="159"/>
        <v>30.725174940322599</v>
      </c>
      <c r="F144" s="7" t="s">
        <v>83</v>
      </c>
      <c r="G144" s="1">
        <v>9</v>
      </c>
      <c r="H144" s="9">
        <f t="shared" si="141"/>
        <v>28.300431241612898</v>
      </c>
      <c r="I144" s="9">
        <f t="shared" si="142"/>
        <v>301.45043124161288</v>
      </c>
      <c r="J144" s="9">
        <f t="shared" si="143"/>
        <v>0.49496724325479396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1.6256937894526005</v>
      </c>
      <c r="P144" s="9">
        <f t="shared" si="146"/>
        <v>0.80466517334179311</v>
      </c>
      <c r="Q144" s="12">
        <f t="shared" si="147"/>
        <v>0.2092129450688662</v>
      </c>
      <c r="R144" s="9">
        <f t="shared" si="148"/>
        <v>0.19735245833333334</v>
      </c>
      <c r="S144" s="13">
        <f t="shared" si="149"/>
        <v>1.0600979933855204</v>
      </c>
      <c r="T144" s="2">
        <f t="shared" si="150"/>
        <v>0.01</v>
      </c>
      <c r="U144" s="14">
        <f t="shared" si="151"/>
        <v>1.0600979933855203E-2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2.5500979933855202E-2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13333.333333333334</v>
      </c>
      <c r="AX144" s="1">
        <f t="shared" si="158"/>
        <v>44958617.646707609</v>
      </c>
    </row>
    <row r="145" spans="3:51" x14ac:dyDescent="0.15">
      <c r="C145" s="7">
        <v>9</v>
      </c>
      <c r="D145" s="8">
        <v>26.061803580666702</v>
      </c>
      <c r="E145" s="10">
        <f t="shared" si="159"/>
        <v>28.300431241612898</v>
      </c>
      <c r="F145" s="7" t="s">
        <v>83</v>
      </c>
      <c r="G145" s="1">
        <v>10</v>
      </c>
      <c r="H145" s="9">
        <f t="shared" si="141"/>
        <v>26.061803580666702</v>
      </c>
      <c r="I145" s="9">
        <f t="shared" si="142"/>
        <v>299.2118035806667</v>
      </c>
      <c r="J145" s="9">
        <f t="shared" si="143"/>
        <v>0.38870961403005749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1.580076532777474</v>
      </c>
      <c r="P145" s="9">
        <f t="shared" si="146"/>
        <v>0.61419093919388335</v>
      </c>
      <c r="Q145" s="12">
        <f t="shared" si="147"/>
        <v>0.15968964419040968</v>
      </c>
      <c r="R145" s="9">
        <f t="shared" si="148"/>
        <v>0.19735245833333334</v>
      </c>
      <c r="S145" s="13">
        <f t="shared" si="149"/>
        <v>0.80915964026498111</v>
      </c>
      <c r="T145" s="2">
        <f t="shared" si="150"/>
        <v>0.01</v>
      </c>
      <c r="U145" s="14">
        <f t="shared" si="151"/>
        <v>8.0915964026498106E-3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2.2991596402649812E-2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13333.333333333334</v>
      </c>
      <c r="AX145" s="1">
        <f t="shared" si="158"/>
        <v>40534536.101565503</v>
      </c>
    </row>
    <row r="146" spans="3:51" x14ac:dyDescent="0.15">
      <c r="C146" s="7">
        <v>10</v>
      </c>
      <c r="D146" s="8">
        <v>19.0649603580645</v>
      </c>
      <c r="E146" s="10">
        <f t="shared" si="159"/>
        <v>26.061803580666702</v>
      </c>
      <c r="F146" s="7" t="s">
        <v>83</v>
      </c>
      <c r="G146" s="1">
        <v>11</v>
      </c>
      <c r="H146" s="9">
        <f t="shared" si="141"/>
        <v>19.0649603580645</v>
      </c>
      <c r="I146" s="9">
        <f t="shared" si="142"/>
        <v>292.2149603580645</v>
      </c>
      <c r="J146" s="9">
        <f t="shared" si="143"/>
        <v>0.17833333522837405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1.7249335102502572</v>
      </c>
      <c r="P146" s="9">
        <f t="shared" si="146"/>
        <v>0.30761314593011513</v>
      </c>
      <c r="Q146" s="12">
        <f t="shared" si="147"/>
        <v>7.9979417941829931E-2</v>
      </c>
      <c r="R146" s="9">
        <f t="shared" si="148"/>
        <v>0.19735245833333334</v>
      </c>
      <c r="S146" s="13">
        <f t="shared" si="149"/>
        <v>0.40526182758130458</v>
      </c>
      <c r="T146" s="2">
        <f t="shared" si="150"/>
        <v>0.01</v>
      </c>
      <c r="U146" s="14">
        <f t="shared" si="151"/>
        <v>4.052618275813046E-3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2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3"/>
        <v>7.4999999999999997E-3</v>
      </c>
      <c r="AT146" s="1">
        <f t="shared" si="154"/>
        <v>1.4002618275813047E-2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13333.333333333334</v>
      </c>
      <c r="AX146" s="1">
        <f t="shared" si="158"/>
        <v>24686830.182525706</v>
      </c>
    </row>
    <row r="147" spans="3:51" x14ac:dyDescent="0.15">
      <c r="C147" s="7">
        <v>11</v>
      </c>
      <c r="D147" s="8">
        <v>12.5055088872</v>
      </c>
      <c r="E147" s="10">
        <f t="shared" si="159"/>
        <v>19.0649603580645</v>
      </c>
      <c r="F147" s="7" t="s">
        <v>85</v>
      </c>
      <c r="G147" s="1">
        <v>12</v>
      </c>
      <c r="H147" s="9">
        <f t="shared" si="141"/>
        <v>12.5055088872</v>
      </c>
      <c r="I147" s="9">
        <f t="shared" si="142"/>
        <v>285.65550888719997</v>
      </c>
      <c r="J147" s="9">
        <f t="shared" si="143"/>
        <v>8.2973325051959201E-2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2.176368280986809</v>
      </c>
      <c r="P147" s="9">
        <f t="shared" si="146"/>
        <v>0.18058051281109219</v>
      </c>
      <c r="Q147" s="12">
        <f t="shared" si="147"/>
        <v>4.6950933330883973E-2</v>
      </c>
      <c r="R147" s="9">
        <f t="shared" si="148"/>
        <v>0.19735245833333334</v>
      </c>
      <c r="S147" s="13">
        <f t="shared" si="149"/>
        <v>0.23790397002089858</v>
      </c>
      <c r="T147" s="2">
        <f t="shared" si="150"/>
        <v>0.01</v>
      </c>
      <c r="U147" s="14">
        <f t="shared" si="151"/>
        <v>2.3790397002089857E-3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7.8690397002089858E-3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13333.333333333334</v>
      </c>
      <c r="AX147" s="1">
        <f t="shared" si="158"/>
        <v>13873237.344058972</v>
      </c>
      <c r="AY147" s="1">
        <f>SUM(AX136:AX147)</f>
        <v>380029751.73256099</v>
      </c>
    </row>
    <row r="148" spans="3:51" x14ac:dyDescent="0.15">
      <c r="C148" s="7">
        <v>12</v>
      </c>
      <c r="D148" s="8">
        <v>5.7989177516451598</v>
      </c>
      <c r="E148" s="10">
        <f t="shared" si="159"/>
        <v>12.5055088872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109400000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189000000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134000000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63800000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10130000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628000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303000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200000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1">
        <v>380000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207252756.40082291</v>
      </c>
      <c r="J13" s="6" t="s">
        <v>37</v>
      </c>
      <c r="K13" s="6">
        <f>I13/(10000*1000)</f>
        <v>20.725275640082291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17.010710336129002</v>
      </c>
      <c r="E26" s="7"/>
      <c r="F26" s="7"/>
      <c r="G26" s="1">
        <v>1</v>
      </c>
      <c r="H26" s="9">
        <f t="shared" ref="H26:H37" si="0">E27</f>
        <v>17.010710336129002</v>
      </c>
      <c r="I26" s="9">
        <f t="shared" ref="I26:I37" si="1">H26+273.15</f>
        <v>290.160710336129</v>
      </c>
      <c r="J26" s="9">
        <f t="shared" ref="J26:J37" si="2">EXP(($C$15*(I26-$C$13))/($C$16*I26*$C$13))</f>
        <v>0.14085830132215388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0.17878968113944338</v>
      </c>
      <c r="Q26" s="12">
        <f t="shared" ref="Q26:Q37" si="6">P26*$B$28</f>
        <v>1.7878968113944339E-2</v>
      </c>
      <c r="R26" s="9">
        <f t="shared" ref="R26:R37" si="7">L26*$B$28</f>
        <v>0.12692875000000001</v>
      </c>
      <c r="S26" s="13">
        <f t="shared" ref="S26:S37" si="8">Q26/R26</f>
        <v>0.14085830132215388</v>
      </c>
      <c r="T26" s="2">
        <f t="shared" ref="T26:T37" si="9">$B$27/100</f>
        <v>0.01</v>
      </c>
      <c r="U26" s="14">
        <f t="shared" ref="U26:U37" si="10">S26*T26</f>
        <v>1.4085830132215388E-3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3.3508583013221543E-2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9116666.666666666</v>
      </c>
      <c r="AU26" s="1">
        <f t="shared" ref="AU26:AU37" si="17">AT26*10000*AS26*0.67*AR26*AQ26</f>
        <v>25979270079.992413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15.7022544780645</v>
      </c>
      <c r="E27" s="10">
        <f t="shared" ref="E27:E38" si="18">D26</f>
        <v>17.010710336129002</v>
      </c>
      <c r="F27" s="7" t="s">
        <v>83</v>
      </c>
      <c r="G27" s="1">
        <v>2</v>
      </c>
      <c r="H27" s="9">
        <f t="shared" si="0"/>
        <v>15.7022544780645</v>
      </c>
      <c r="I27" s="9">
        <f t="shared" si="1"/>
        <v>288.85225447806448</v>
      </c>
      <c r="J27" s="9">
        <f t="shared" si="2"/>
        <v>0.12099491502059993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2.3597853188605562</v>
      </c>
      <c r="P27" s="9">
        <f t="shared" si="5"/>
        <v>0.2855220241223923</v>
      </c>
      <c r="Q27" s="12">
        <f t="shared" si="6"/>
        <v>2.8552202412239231E-2</v>
      </c>
      <c r="R27" s="9">
        <f t="shared" si="7"/>
        <v>0.12692875000000001</v>
      </c>
      <c r="S27" s="13">
        <f t="shared" si="8"/>
        <v>0.22494669184277974</v>
      </c>
      <c r="T27" s="2">
        <f t="shared" si="9"/>
        <v>0.01</v>
      </c>
      <c r="U27" s="14">
        <f t="shared" si="10"/>
        <v>2.2494669184277972E-3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3.4349466918427801E-2</v>
      </c>
      <c r="AR27" s="9">
        <f t="shared" si="14"/>
        <v>126.92874999999999</v>
      </c>
      <c r="AS27" s="1">
        <f t="shared" si="15"/>
        <v>0.1</v>
      </c>
      <c r="AT27" s="1">
        <f t="shared" si="16"/>
        <v>9116666.666666666</v>
      </c>
      <c r="AU27" s="1">
        <f t="shared" si="17"/>
        <v>26631209019.656094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18.997686988571399</v>
      </c>
      <c r="E28" s="10">
        <f t="shared" si="18"/>
        <v>15.7022544780645</v>
      </c>
      <c r="F28" s="7" t="s">
        <v>83</v>
      </c>
      <c r="G28" s="1">
        <v>3</v>
      </c>
      <c r="H28" s="9">
        <f t="shared" si="0"/>
        <v>18.997686988571399</v>
      </c>
      <c r="I28" s="9">
        <f t="shared" si="1"/>
        <v>292.14768698857137</v>
      </c>
      <c r="J28" s="9">
        <f t="shared" si="2"/>
        <v>0.17697025469471755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3.3435507947381637</v>
      </c>
      <c r="P28" s="9">
        <f t="shared" si="5"/>
        <v>0.59170903572953815</v>
      </c>
      <c r="Q28" s="12">
        <f t="shared" si="6"/>
        <v>5.917090357295382E-2</v>
      </c>
      <c r="R28" s="9">
        <f t="shared" si="7"/>
        <v>0.12692875000000001</v>
      </c>
      <c r="S28" s="13">
        <f t="shared" si="8"/>
        <v>0.46617416127515487</v>
      </c>
      <c r="T28" s="2">
        <f t="shared" si="9"/>
        <v>0.01</v>
      </c>
      <c r="U28" s="14">
        <f t="shared" si="10"/>
        <v>4.6617416127515488E-3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3.6761741612751551E-2</v>
      </c>
      <c r="AR28" s="9">
        <f t="shared" si="14"/>
        <v>126.92874999999999</v>
      </c>
      <c r="AS28" s="1">
        <f t="shared" si="15"/>
        <v>0.1</v>
      </c>
      <c r="AT28" s="1">
        <f t="shared" si="16"/>
        <v>9116666.666666666</v>
      </c>
      <c r="AU28" s="1">
        <f t="shared" si="17"/>
        <v>28501450317.721142</v>
      </c>
    </row>
    <row r="29" spans="1:47" x14ac:dyDescent="0.15">
      <c r="C29" s="7">
        <v>3</v>
      </c>
      <c r="D29" s="8">
        <v>23.570414154516101</v>
      </c>
      <c r="E29" s="10">
        <f t="shared" si="18"/>
        <v>18.997686988571399</v>
      </c>
      <c r="F29" s="7" t="s">
        <v>83</v>
      </c>
      <c r="G29" s="1">
        <v>4</v>
      </c>
      <c r="H29" s="9">
        <f t="shared" si="0"/>
        <v>23.570414154516101</v>
      </c>
      <c r="I29" s="9">
        <f t="shared" si="1"/>
        <v>296.72041415451611</v>
      </c>
      <c r="J29" s="9">
        <f t="shared" si="2"/>
        <v>0.29577551690843445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4.0211292590086254</v>
      </c>
      <c r="P29" s="9">
        <f t="shared" si="5"/>
        <v>1.1893515851389063</v>
      </c>
      <c r="Q29" s="12">
        <f t="shared" si="6"/>
        <v>0.11893515851389064</v>
      </c>
      <c r="R29" s="9">
        <f t="shared" si="7"/>
        <v>0.12692875000000001</v>
      </c>
      <c r="S29" s="13">
        <f t="shared" si="8"/>
        <v>0.93702300317217835</v>
      </c>
      <c r="T29" s="2">
        <f t="shared" si="9"/>
        <v>0.01</v>
      </c>
      <c r="U29" s="14">
        <f t="shared" si="10"/>
        <v>9.3702300317217834E-3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4.5470230031721792E-2</v>
      </c>
      <c r="AR29" s="9">
        <f t="shared" si="14"/>
        <v>126.92874999999999</v>
      </c>
      <c r="AS29" s="1">
        <f t="shared" si="15"/>
        <v>0.1</v>
      </c>
      <c r="AT29" s="1">
        <f t="shared" si="16"/>
        <v>9116666.666666666</v>
      </c>
      <c r="AU29" s="1">
        <f t="shared" si="17"/>
        <v>35253158455.771805</v>
      </c>
    </row>
    <row r="30" spans="1:47" x14ac:dyDescent="0.15">
      <c r="C30" s="7">
        <v>4</v>
      </c>
      <c r="D30" s="8">
        <v>26.995749367666701</v>
      </c>
      <c r="E30" s="10">
        <f t="shared" si="18"/>
        <v>23.570414154516101</v>
      </c>
      <c r="F30" s="7" t="s">
        <v>83</v>
      </c>
      <c r="G30" s="1">
        <v>5</v>
      </c>
      <c r="H30" s="9">
        <f t="shared" si="0"/>
        <v>26.995749367666701</v>
      </c>
      <c r="I30" s="9">
        <f t="shared" si="1"/>
        <v>300.14574936766667</v>
      </c>
      <c r="J30" s="9">
        <f t="shared" si="2"/>
        <v>0.43013104193171814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2.6901887901762329</v>
      </c>
      <c r="O30" s="9">
        <f t="shared" si="19"/>
        <v>1.4108763836934859</v>
      </c>
      <c r="P30" s="9">
        <f t="shared" si="5"/>
        <v>0.60686172895493362</v>
      </c>
      <c r="Q30" s="12">
        <f t="shared" si="6"/>
        <v>6.0686172895493364E-2</v>
      </c>
      <c r="R30" s="9">
        <f t="shared" si="7"/>
        <v>0.12692875000000001</v>
      </c>
      <c r="S30" s="13">
        <f t="shared" si="8"/>
        <v>0.47811211325640063</v>
      </c>
      <c r="T30" s="2">
        <f t="shared" si="9"/>
        <v>0.01</v>
      </c>
      <c r="U30" s="14">
        <f t="shared" si="10"/>
        <v>4.7811211325640068E-3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4.0881121132564015E-2</v>
      </c>
      <c r="AR30" s="9">
        <f t="shared" si="14"/>
        <v>126.92874999999999</v>
      </c>
      <c r="AS30" s="1">
        <f t="shared" si="15"/>
        <v>0.1</v>
      </c>
      <c r="AT30" s="1">
        <f t="shared" si="16"/>
        <v>9116666.666666666</v>
      </c>
      <c r="AU30" s="1">
        <f t="shared" si="17"/>
        <v>31695213332.5574</v>
      </c>
    </row>
    <row r="31" spans="1:47" x14ac:dyDescent="0.15">
      <c r="C31" s="7">
        <v>5</v>
      </c>
      <c r="D31" s="8">
        <v>29.875788804516102</v>
      </c>
      <c r="E31" s="10">
        <f t="shared" si="18"/>
        <v>26.995749367666701</v>
      </c>
      <c r="F31" s="7" t="s">
        <v>85</v>
      </c>
      <c r="G31" s="1">
        <v>6</v>
      </c>
      <c r="H31" s="9">
        <f t="shared" si="0"/>
        <v>29.875788804516102</v>
      </c>
      <c r="I31" s="9">
        <f t="shared" si="1"/>
        <v>303.02578880451608</v>
      </c>
      <c r="J31" s="9">
        <f t="shared" si="2"/>
        <v>0.58546735045940723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2.0733021547385522</v>
      </c>
      <c r="P31" s="9">
        <f t="shared" si="5"/>
        <v>1.2138507192365602</v>
      </c>
      <c r="Q31" s="12">
        <f t="shared" si="6"/>
        <v>0.12138507192365602</v>
      </c>
      <c r="R31" s="9">
        <f t="shared" si="7"/>
        <v>0.12692875000000001</v>
      </c>
      <c r="S31" s="13">
        <f t="shared" si="8"/>
        <v>0.95632448853121155</v>
      </c>
      <c r="T31" s="2">
        <f t="shared" si="9"/>
        <v>0.01</v>
      </c>
      <c r="U31" s="14">
        <f t="shared" si="10"/>
        <v>9.5632448853121155E-3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4.5663244885312121E-2</v>
      </c>
      <c r="AR31" s="9">
        <f t="shared" si="14"/>
        <v>126.92874999999999</v>
      </c>
      <c r="AS31" s="1">
        <f t="shared" si="15"/>
        <v>0.1</v>
      </c>
      <c r="AT31" s="1">
        <f t="shared" si="16"/>
        <v>9116666.666666666</v>
      </c>
      <c r="AU31" s="1">
        <f t="shared" si="17"/>
        <v>35402803250.029282</v>
      </c>
    </row>
    <row r="32" spans="1:47" x14ac:dyDescent="0.15">
      <c r="C32" s="7">
        <v>6</v>
      </c>
      <c r="D32" s="8">
        <v>27.433646130666698</v>
      </c>
      <c r="E32" s="10">
        <f t="shared" si="18"/>
        <v>29.875788804516102</v>
      </c>
      <c r="F32" s="7" t="s">
        <v>83</v>
      </c>
      <c r="G32" s="1">
        <v>7</v>
      </c>
      <c r="H32" s="9">
        <f t="shared" si="0"/>
        <v>27.433646130666698</v>
      </c>
      <c r="I32" s="9">
        <f t="shared" si="1"/>
        <v>300.58364613066669</v>
      </c>
      <c r="J32" s="9">
        <f t="shared" si="2"/>
        <v>0.45094685814865354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2.1287389355019917</v>
      </c>
      <c r="P32" s="9">
        <f t="shared" si="5"/>
        <v>0.95994813478333241</v>
      </c>
      <c r="Q32" s="12">
        <f t="shared" si="6"/>
        <v>9.5994813478333246E-2</v>
      </c>
      <c r="R32" s="9">
        <f t="shared" si="7"/>
        <v>0.12692875000000001</v>
      </c>
      <c r="S32" s="13">
        <f t="shared" si="8"/>
        <v>0.75628896903446419</v>
      </c>
      <c r="T32" s="2">
        <f t="shared" si="9"/>
        <v>0.01</v>
      </c>
      <c r="U32" s="14">
        <f t="shared" si="10"/>
        <v>7.5628896903446423E-3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4.3662889690344653E-2</v>
      </c>
      <c r="AR32" s="9">
        <f t="shared" si="14"/>
        <v>126.92874999999999</v>
      </c>
      <c r="AS32" s="1">
        <f t="shared" si="15"/>
        <v>0.1</v>
      </c>
      <c r="AT32" s="1">
        <f t="shared" si="16"/>
        <v>9116666.666666666</v>
      </c>
      <c r="AU32" s="1">
        <f t="shared" si="17"/>
        <v>33851923947.091564</v>
      </c>
    </row>
    <row r="33" spans="1:48" x14ac:dyDescent="0.15">
      <c r="C33" s="7">
        <v>7</v>
      </c>
      <c r="D33" s="8">
        <v>26.1303270393548</v>
      </c>
      <c r="E33" s="10">
        <f t="shared" si="18"/>
        <v>27.433646130666698</v>
      </c>
      <c r="F33" s="7" t="s">
        <v>83</v>
      </c>
      <c r="G33" s="1">
        <v>8</v>
      </c>
      <c r="H33" s="9">
        <f t="shared" si="0"/>
        <v>26.1303270393548</v>
      </c>
      <c r="I33" s="9">
        <f t="shared" si="1"/>
        <v>299.2803270393548</v>
      </c>
      <c r="J33" s="9">
        <f t="shared" si="2"/>
        <v>0.39161659600032683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2.4380783007186593</v>
      </c>
      <c r="P33" s="9">
        <f t="shared" si="5"/>
        <v>0.95479192490970255</v>
      </c>
      <c r="Q33" s="12">
        <f t="shared" si="6"/>
        <v>9.5479192490970255E-2</v>
      </c>
      <c r="R33" s="9">
        <f t="shared" si="7"/>
        <v>0.12692875000000001</v>
      </c>
      <c r="S33" s="13">
        <f t="shared" si="8"/>
        <v>0.75222668222109057</v>
      </c>
      <c r="T33" s="2">
        <f t="shared" si="9"/>
        <v>0.01</v>
      </c>
      <c r="U33" s="14">
        <f t="shared" si="10"/>
        <v>7.5222668222109058E-3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4.362226682221091E-2</v>
      </c>
      <c r="AR33" s="9">
        <f t="shared" si="14"/>
        <v>126.92874999999999</v>
      </c>
      <c r="AS33" s="1">
        <f t="shared" si="15"/>
        <v>0.1</v>
      </c>
      <c r="AT33" s="1">
        <f t="shared" si="16"/>
        <v>9116666.666666666</v>
      </c>
      <c r="AU33" s="1">
        <f t="shared" si="17"/>
        <v>33820428957.815117</v>
      </c>
    </row>
    <row r="34" spans="1:48" x14ac:dyDescent="0.15">
      <c r="C34" s="7">
        <v>8</v>
      </c>
      <c r="D34" s="8">
        <v>25.714364088064499</v>
      </c>
      <c r="E34" s="10">
        <f t="shared" si="18"/>
        <v>26.1303270393548</v>
      </c>
      <c r="F34" s="7" t="s">
        <v>83</v>
      </c>
      <c r="G34" s="1">
        <v>9</v>
      </c>
      <c r="H34" s="9">
        <f t="shared" si="0"/>
        <v>25.714364088064499</v>
      </c>
      <c r="I34" s="9">
        <f t="shared" si="1"/>
        <v>298.86436408806446</v>
      </c>
      <c r="J34" s="9">
        <f t="shared" si="2"/>
        <v>0.37427921031519712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2.7525738758089568</v>
      </c>
      <c r="P34" s="9">
        <f t="shared" si="5"/>
        <v>1.0302311765720178</v>
      </c>
      <c r="Q34" s="12">
        <f t="shared" si="6"/>
        <v>0.10302311765720179</v>
      </c>
      <c r="R34" s="9">
        <f t="shared" si="7"/>
        <v>0.12692875000000001</v>
      </c>
      <c r="S34" s="13">
        <f t="shared" si="8"/>
        <v>0.81166101184484829</v>
      </c>
      <c r="T34" s="2">
        <f t="shared" si="9"/>
        <v>0.01</v>
      </c>
      <c r="U34" s="14">
        <f t="shared" si="10"/>
        <v>8.1166101184484835E-3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4.4216610118448491E-2</v>
      </c>
      <c r="AR34" s="9">
        <f t="shared" si="14"/>
        <v>126.92874999999999</v>
      </c>
      <c r="AS34" s="1">
        <f t="shared" si="15"/>
        <v>0.1</v>
      </c>
      <c r="AT34" s="1">
        <f t="shared" si="16"/>
        <v>9116666.666666666</v>
      </c>
      <c r="AU34" s="1">
        <f t="shared" si="17"/>
        <v>34281224480.177151</v>
      </c>
    </row>
    <row r="35" spans="1:48" x14ac:dyDescent="0.15">
      <c r="C35" s="7">
        <v>9</v>
      </c>
      <c r="D35" s="8">
        <v>25.923955554999999</v>
      </c>
      <c r="E35" s="10">
        <f t="shared" si="18"/>
        <v>25.714364088064499</v>
      </c>
      <c r="F35" s="7" t="s">
        <v>83</v>
      </c>
      <c r="G35" s="1">
        <v>10</v>
      </c>
      <c r="H35" s="9">
        <f t="shared" si="0"/>
        <v>25.923955554999999</v>
      </c>
      <c r="I35" s="9">
        <f t="shared" si="1"/>
        <v>299.073955555</v>
      </c>
      <c r="J35" s="9">
        <f t="shared" si="2"/>
        <v>0.38292290847651284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2.9916301992369387</v>
      </c>
      <c r="P35" s="9">
        <f t="shared" si="5"/>
        <v>1.1455637369779781</v>
      </c>
      <c r="Q35" s="12">
        <f t="shared" si="6"/>
        <v>0.11455637369779781</v>
      </c>
      <c r="R35" s="9">
        <f t="shared" si="7"/>
        <v>0.12692875000000001</v>
      </c>
      <c r="S35" s="13">
        <f t="shared" si="8"/>
        <v>0.90252502839425897</v>
      </c>
      <c r="T35" s="2">
        <f t="shared" si="9"/>
        <v>0.01</v>
      </c>
      <c r="U35" s="14">
        <f t="shared" si="10"/>
        <v>9.0252502839425902E-3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4.5125250283942597E-2</v>
      </c>
      <c r="AR35" s="9">
        <f t="shared" si="14"/>
        <v>126.92874999999999</v>
      </c>
      <c r="AS35" s="1">
        <f t="shared" si="15"/>
        <v>0.1</v>
      </c>
      <c r="AT35" s="1">
        <f t="shared" si="16"/>
        <v>9116666.666666666</v>
      </c>
      <c r="AU35" s="1">
        <f t="shared" si="17"/>
        <v>34985694981.230156</v>
      </c>
    </row>
    <row r="36" spans="1:48" x14ac:dyDescent="0.15">
      <c r="C36" s="7">
        <v>10</v>
      </c>
      <c r="D36" s="8">
        <v>23.9035653803226</v>
      </c>
      <c r="E36" s="10">
        <f t="shared" si="18"/>
        <v>25.923955554999999</v>
      </c>
      <c r="F36" s="7" t="s">
        <v>83</v>
      </c>
      <c r="G36" s="1">
        <v>11</v>
      </c>
      <c r="H36" s="9">
        <f t="shared" si="0"/>
        <v>23.9035653803226</v>
      </c>
      <c r="I36" s="9">
        <f t="shared" si="1"/>
        <v>297.0535653803226</v>
      </c>
      <c r="J36" s="9">
        <f t="shared" si="2"/>
        <v>0.30686351731486894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1.7537631391460127</v>
      </c>
      <c r="O36" s="9">
        <f t="shared" si="19"/>
        <v>1.3615908231129477</v>
      </c>
      <c r="P36" s="9">
        <f t="shared" si="5"/>
        <v>0.41782254912408667</v>
      </c>
      <c r="Q36" s="12">
        <f t="shared" si="6"/>
        <v>4.1782254912408667E-2</v>
      </c>
      <c r="R36" s="9">
        <f t="shared" si="7"/>
        <v>0.12692875000000001</v>
      </c>
      <c r="S36" s="13">
        <f t="shared" si="8"/>
        <v>0.32917881025700374</v>
      </c>
      <c r="T36" s="2">
        <f t="shared" si="9"/>
        <v>0.01</v>
      </c>
      <c r="U36" s="14">
        <f t="shared" si="10"/>
        <v>3.2917881025700375E-3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3.9391788102570047E-2</v>
      </c>
      <c r="AR36" s="9">
        <f t="shared" si="14"/>
        <v>126.92874999999999</v>
      </c>
      <c r="AS36" s="1">
        <f t="shared" si="15"/>
        <v>0.1</v>
      </c>
      <c r="AT36" s="1">
        <f t="shared" si="16"/>
        <v>9116666.666666666</v>
      </c>
      <c r="AU36" s="1">
        <f t="shared" si="17"/>
        <v>30540530515.620613</v>
      </c>
    </row>
    <row r="37" spans="1:48" x14ac:dyDescent="0.15">
      <c r="C37" s="7">
        <v>11</v>
      </c>
      <c r="D37" s="8">
        <v>19.512137243000002</v>
      </c>
      <c r="E37" s="10">
        <f t="shared" si="18"/>
        <v>23.9035653803226</v>
      </c>
      <c r="F37" s="7" t="s">
        <v>85</v>
      </c>
      <c r="G37" s="1">
        <v>12</v>
      </c>
      <c r="H37" s="9">
        <f t="shared" si="0"/>
        <v>19.512137243000002</v>
      </c>
      <c r="I37" s="9">
        <f t="shared" si="1"/>
        <v>292.66213724299996</v>
      </c>
      <c r="J37" s="9">
        <f t="shared" si="2"/>
        <v>0.18764786882119339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2.2130557739888608</v>
      </c>
      <c r="P37" s="9">
        <f t="shared" si="5"/>
        <v>0.41527519957144632</v>
      </c>
      <c r="Q37" s="12">
        <f t="shared" si="6"/>
        <v>4.1527519957144633E-2</v>
      </c>
      <c r="R37" s="9">
        <f t="shared" si="7"/>
        <v>0.12692875000000001</v>
      </c>
      <c r="S37" s="13">
        <f t="shared" si="8"/>
        <v>0.32717189728209434</v>
      </c>
      <c r="T37" s="2">
        <f t="shared" si="9"/>
        <v>0.01</v>
      </c>
      <c r="U37" s="14">
        <f t="shared" si="10"/>
        <v>3.2717189728209434E-3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3.9371718972820949E-2</v>
      </c>
      <c r="AR37" s="9">
        <f t="shared" si="14"/>
        <v>126.92874999999999</v>
      </c>
      <c r="AS37" s="1">
        <f t="shared" si="15"/>
        <v>0.1</v>
      </c>
      <c r="AT37" s="1">
        <f t="shared" si="16"/>
        <v>9116666.666666666</v>
      </c>
      <c r="AU37" s="1">
        <f t="shared" si="17"/>
        <v>30524970879.994823</v>
      </c>
      <c r="AV37" s="1">
        <f>SUM(AU26:AU37)</f>
        <v>381467878217.65753</v>
      </c>
    </row>
    <row r="38" spans="1:48" x14ac:dyDescent="0.15">
      <c r="C38" s="7">
        <v>12</v>
      </c>
      <c r="D38" s="8">
        <v>16.583147875161298</v>
      </c>
      <c r="E38" s="10">
        <f t="shared" si="18"/>
        <v>19.512137243000002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8">
        <v>17.010710336129002</v>
      </c>
      <c r="E42" s="7"/>
      <c r="F42" s="7"/>
      <c r="G42" s="1">
        <v>1</v>
      </c>
      <c r="H42" s="9">
        <f t="shared" ref="H42:H53" si="22">E43</f>
        <v>17.010710336129002</v>
      </c>
      <c r="I42" s="9">
        <f t="shared" ref="I42:I53" si="23">H42+273.15</f>
        <v>290.160710336129</v>
      </c>
      <c r="J42" s="9">
        <f t="shared" ref="J42:J53" si="24">EXP(($C$15*(I42-$C$13))/($C$16*I42*$C$13))</f>
        <v>0.14085830132215388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0.17217022134168541</v>
      </c>
      <c r="Q42" s="12">
        <f t="shared" ref="Q42:Q53" si="28">P42*$B$44</f>
        <v>4.1320853122004494E-2</v>
      </c>
      <c r="R42" s="9">
        <f t="shared" ref="R42:R53" si="29">L42*$B$44</f>
        <v>0.29335049999999996</v>
      </c>
      <c r="S42" s="13">
        <f t="shared" ref="S42:S53" si="30">Q42/R42</f>
        <v>0.14085830132215388</v>
      </c>
      <c r="T42" s="2">
        <f t="shared" ref="T42:T53" si="31">$B$43/100</f>
        <v>0.01</v>
      </c>
      <c r="U42" s="14">
        <f t="shared" ref="U42:U53" si="32">S42*T42</f>
        <v>1.4085830132215388E-3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3.3508583013221543E-2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15750000</v>
      </c>
      <c r="AU42" s="1">
        <f t="shared" ref="AU42:AU53" si="40">AT42*10000*AS42*0.67*AR42*AQ42</f>
        <v>103728537980.82454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15.7022544780645</v>
      </c>
      <c r="E43" s="10">
        <f t="shared" ref="E43:E54" si="41">D42</f>
        <v>17.010710336129002</v>
      </c>
      <c r="F43" s="7" t="s">
        <v>83</v>
      </c>
      <c r="G43" s="1">
        <v>2</v>
      </c>
      <c r="H43" s="9">
        <f t="shared" si="22"/>
        <v>15.7022544780645</v>
      </c>
      <c r="I43" s="9">
        <f t="shared" si="23"/>
        <v>288.85225447806448</v>
      </c>
      <c r="J43" s="9">
        <f t="shared" si="24"/>
        <v>0.12099491502059993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2">L43+O42-P42-N43</f>
        <v>2.2724172786583146</v>
      </c>
      <c r="P43" s="9">
        <f t="shared" si="27"/>
        <v>0.27495093552260574</v>
      </c>
      <c r="Q43" s="12">
        <f t="shared" si="28"/>
        <v>6.5988224525425382E-2</v>
      </c>
      <c r="R43" s="9">
        <f t="shared" si="29"/>
        <v>0.29335049999999996</v>
      </c>
      <c r="S43" s="13">
        <f t="shared" si="30"/>
        <v>0.22494669184277985</v>
      </c>
      <c r="T43" s="2">
        <f t="shared" si="31"/>
        <v>0.01</v>
      </c>
      <c r="U43" s="14">
        <f t="shared" si="32"/>
        <v>2.2494669184277985E-3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3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3.4349466918427801E-2</v>
      </c>
      <c r="AR43" s="9">
        <f t="shared" si="37"/>
        <v>122.229375</v>
      </c>
      <c r="AS43" s="1">
        <f t="shared" si="38"/>
        <v>0.24</v>
      </c>
      <c r="AT43" s="1">
        <f t="shared" si="39"/>
        <v>15750000</v>
      </c>
      <c r="AU43" s="1">
        <f t="shared" si="40"/>
        <v>106331562348.17052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18.997686988571399</v>
      </c>
      <c r="E44" s="10">
        <f t="shared" si="41"/>
        <v>15.7022544780645</v>
      </c>
      <c r="F44" s="7" t="s">
        <v>83</v>
      </c>
      <c r="G44" s="1">
        <v>3</v>
      </c>
      <c r="H44" s="9">
        <f t="shared" si="22"/>
        <v>18.997686988571399</v>
      </c>
      <c r="I44" s="9">
        <f t="shared" si="23"/>
        <v>292.14768698857137</v>
      </c>
      <c r="J44" s="9">
        <f t="shared" si="24"/>
        <v>0.17697025469471755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2"/>
        <v>3.2197600931357089</v>
      </c>
      <c r="P44" s="9">
        <f t="shared" si="27"/>
        <v>0.56980176373811386</v>
      </c>
      <c r="Q44" s="12">
        <f t="shared" si="28"/>
        <v>0.13675242329714732</v>
      </c>
      <c r="R44" s="9">
        <f t="shared" si="29"/>
        <v>0.29335049999999996</v>
      </c>
      <c r="S44" s="13">
        <f t="shared" si="30"/>
        <v>0.46617416127515493</v>
      </c>
      <c r="T44" s="2">
        <f t="shared" si="31"/>
        <v>0.01</v>
      </c>
      <c r="U44" s="14">
        <f t="shared" si="32"/>
        <v>4.6617416127515496E-3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3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3.6761741612751551E-2</v>
      </c>
      <c r="AR44" s="9">
        <f t="shared" si="37"/>
        <v>122.229375</v>
      </c>
      <c r="AS44" s="1">
        <f t="shared" si="38"/>
        <v>0.24</v>
      </c>
      <c r="AT44" s="1">
        <f t="shared" si="39"/>
        <v>15750000</v>
      </c>
      <c r="AU44" s="1">
        <f t="shared" si="40"/>
        <v>113798954423.55647</v>
      </c>
    </row>
    <row r="45" spans="1:48" x14ac:dyDescent="0.15">
      <c r="C45" s="7">
        <v>3</v>
      </c>
      <c r="D45" s="8">
        <v>23.570414154516101</v>
      </c>
      <c r="E45" s="10">
        <f t="shared" si="41"/>
        <v>18.997686988571399</v>
      </c>
      <c r="F45" s="7" t="s">
        <v>83</v>
      </c>
      <c r="G45" s="1">
        <v>4</v>
      </c>
      <c r="H45" s="9">
        <f t="shared" si="22"/>
        <v>23.570414154516101</v>
      </c>
      <c r="I45" s="9">
        <f t="shared" si="23"/>
        <v>296.72041415451611</v>
      </c>
      <c r="J45" s="9">
        <f t="shared" si="24"/>
        <v>0.29577551690843445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2"/>
        <v>3.8722520793975947</v>
      </c>
      <c r="P45" s="9">
        <f t="shared" si="27"/>
        <v>1.1453173603835838</v>
      </c>
      <c r="Q45" s="12">
        <f t="shared" si="28"/>
        <v>0.27487616649206009</v>
      </c>
      <c r="R45" s="9">
        <f t="shared" si="29"/>
        <v>0.29335049999999996</v>
      </c>
      <c r="S45" s="13">
        <f t="shared" si="30"/>
        <v>0.93702300317217846</v>
      </c>
      <c r="T45" s="2">
        <f t="shared" si="31"/>
        <v>0.01</v>
      </c>
      <c r="U45" s="14">
        <f t="shared" si="32"/>
        <v>9.3702300317217851E-3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3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4.5470230031721785E-2</v>
      </c>
      <c r="AR45" s="9">
        <f t="shared" si="37"/>
        <v>122.229375</v>
      </c>
      <c r="AS45" s="1">
        <f t="shared" si="38"/>
        <v>0.24</v>
      </c>
      <c r="AT45" s="1">
        <f t="shared" si="39"/>
        <v>15750000</v>
      </c>
      <c r="AU45" s="1">
        <f t="shared" si="40"/>
        <v>140756787029.19965</v>
      </c>
    </row>
    <row r="46" spans="1:48" x14ac:dyDescent="0.15">
      <c r="C46" s="7">
        <v>4</v>
      </c>
      <c r="D46" s="8">
        <v>26.995749367666701</v>
      </c>
      <c r="E46" s="10">
        <f t="shared" si="41"/>
        <v>23.570414154516101</v>
      </c>
      <c r="F46" s="7" t="s">
        <v>83</v>
      </c>
      <c r="G46" s="1">
        <v>5</v>
      </c>
      <c r="H46" s="9">
        <f t="shared" si="22"/>
        <v>26.995749367666701</v>
      </c>
      <c r="I46" s="9">
        <f t="shared" si="23"/>
        <v>300.14574936766667</v>
      </c>
      <c r="J46" s="9">
        <f t="shared" si="24"/>
        <v>0.43013104193171814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2.5905879830633101</v>
      </c>
      <c r="O46" s="9">
        <f t="shared" si="42"/>
        <v>1.3586404859507004</v>
      </c>
      <c r="P46" s="9">
        <f t="shared" si="27"/>
        <v>0.58439344783259062</v>
      </c>
      <c r="Q46" s="12">
        <f t="shared" si="28"/>
        <v>0.14025442747982175</v>
      </c>
      <c r="R46" s="9">
        <f t="shared" si="29"/>
        <v>0.29335049999999996</v>
      </c>
      <c r="S46" s="13">
        <f t="shared" si="30"/>
        <v>0.47811211325640068</v>
      </c>
      <c r="T46" s="2">
        <f t="shared" si="31"/>
        <v>0.01</v>
      </c>
      <c r="U46" s="14">
        <f t="shared" si="32"/>
        <v>4.7811211325640068E-3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3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4.0881121132564008E-2</v>
      </c>
      <c r="AR46" s="9">
        <f t="shared" si="37"/>
        <v>122.229375</v>
      </c>
      <c r="AS46" s="1">
        <f t="shared" si="38"/>
        <v>0.24</v>
      </c>
      <c r="AT46" s="1">
        <f t="shared" si="39"/>
        <v>15750000</v>
      </c>
      <c r="AU46" s="1">
        <f t="shared" si="40"/>
        <v>126550828019.9332</v>
      </c>
    </row>
    <row r="47" spans="1:48" x14ac:dyDescent="0.15">
      <c r="C47" s="7">
        <v>5</v>
      </c>
      <c r="D47" s="8">
        <v>29.875788804516102</v>
      </c>
      <c r="E47" s="10">
        <f t="shared" si="41"/>
        <v>26.995749367666701</v>
      </c>
      <c r="F47" s="7" t="s">
        <v>85</v>
      </c>
      <c r="G47" s="1">
        <v>6</v>
      </c>
      <c r="H47" s="9">
        <f t="shared" si="22"/>
        <v>29.875788804516102</v>
      </c>
      <c r="I47" s="9">
        <f t="shared" si="23"/>
        <v>303.02578880451608</v>
      </c>
      <c r="J47" s="9">
        <f t="shared" si="24"/>
        <v>0.58546735045940723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2"/>
        <v>1.9965407881181099</v>
      </c>
      <c r="P47" s="9">
        <f t="shared" si="27"/>
        <v>1.1689094453036466</v>
      </c>
      <c r="Q47" s="12">
        <f t="shared" si="28"/>
        <v>0.2805382668728752</v>
      </c>
      <c r="R47" s="9">
        <f t="shared" si="29"/>
        <v>0.29335049999999996</v>
      </c>
      <c r="S47" s="13">
        <f t="shared" si="30"/>
        <v>0.95632448853121177</v>
      </c>
      <c r="T47" s="2">
        <f t="shared" si="31"/>
        <v>0.01</v>
      </c>
      <c r="U47" s="14">
        <f t="shared" si="32"/>
        <v>9.5632448853121173E-3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3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4.5663244885312121E-2</v>
      </c>
      <c r="AR47" s="9">
        <f t="shared" si="37"/>
        <v>122.229375</v>
      </c>
      <c r="AS47" s="1">
        <f t="shared" si="38"/>
        <v>0.24</v>
      </c>
      <c r="AT47" s="1">
        <f t="shared" si="39"/>
        <v>15750000</v>
      </c>
      <c r="AU47" s="1">
        <f t="shared" si="40"/>
        <v>141354280171.88516</v>
      </c>
    </row>
    <row r="48" spans="1:48" x14ac:dyDescent="0.15">
      <c r="C48" s="7">
        <v>6</v>
      </c>
      <c r="D48" s="8">
        <v>27.433646130666698</v>
      </c>
      <c r="E48" s="10">
        <f t="shared" si="41"/>
        <v>29.875788804516102</v>
      </c>
      <c r="F48" s="7" t="s">
        <v>83</v>
      </c>
      <c r="G48" s="1">
        <v>7</v>
      </c>
      <c r="H48" s="9">
        <f t="shared" si="22"/>
        <v>27.433646130666698</v>
      </c>
      <c r="I48" s="9">
        <f t="shared" si="23"/>
        <v>300.58364613066669</v>
      </c>
      <c r="J48" s="9">
        <f t="shared" si="24"/>
        <v>0.45094685814865354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2"/>
        <v>2.0499250928144632</v>
      </c>
      <c r="P48" s="9">
        <f t="shared" si="27"/>
        <v>0.92440728004476924</v>
      </c>
      <c r="Q48" s="12">
        <f t="shared" si="28"/>
        <v>0.22185774721074461</v>
      </c>
      <c r="R48" s="9">
        <f t="shared" si="29"/>
        <v>0.29335049999999996</v>
      </c>
      <c r="S48" s="13">
        <f t="shared" si="30"/>
        <v>0.75628896903446441</v>
      </c>
      <c r="T48" s="2">
        <f t="shared" si="31"/>
        <v>0.01</v>
      </c>
      <c r="U48" s="14">
        <f t="shared" si="32"/>
        <v>7.562889690344644E-3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3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4.3662889690344646E-2</v>
      </c>
      <c r="AR48" s="9">
        <f t="shared" si="37"/>
        <v>122.229375</v>
      </c>
      <c r="AS48" s="1">
        <f t="shared" si="38"/>
        <v>0.24</v>
      </c>
      <c r="AT48" s="1">
        <f t="shared" si="39"/>
        <v>15750000</v>
      </c>
      <c r="AU48" s="1">
        <f t="shared" si="40"/>
        <v>135162018334.53883</v>
      </c>
    </row>
    <row r="49" spans="1:48" x14ac:dyDescent="0.15">
      <c r="C49" s="7">
        <v>7</v>
      </c>
      <c r="D49" s="8">
        <v>26.1303270393548</v>
      </c>
      <c r="E49" s="10">
        <f t="shared" si="41"/>
        <v>27.433646130666698</v>
      </c>
      <c r="F49" s="7" t="s">
        <v>83</v>
      </c>
      <c r="G49" s="1">
        <v>8</v>
      </c>
      <c r="H49" s="9">
        <f t="shared" si="22"/>
        <v>26.1303270393548</v>
      </c>
      <c r="I49" s="9">
        <f t="shared" si="23"/>
        <v>299.2803270393548</v>
      </c>
      <c r="J49" s="9">
        <f t="shared" si="24"/>
        <v>0.39161659600032683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2"/>
        <v>2.347811562769694</v>
      </c>
      <c r="P49" s="9">
        <f t="shared" si="27"/>
        <v>0.91944197226207525</v>
      </c>
      <c r="Q49" s="12">
        <f t="shared" si="28"/>
        <v>0.22066607334289806</v>
      </c>
      <c r="R49" s="9">
        <f t="shared" si="29"/>
        <v>0.29335049999999996</v>
      </c>
      <c r="S49" s="13">
        <f t="shared" si="30"/>
        <v>0.75222668222109079</v>
      </c>
      <c r="T49" s="2">
        <f t="shared" si="31"/>
        <v>0.01</v>
      </c>
      <c r="U49" s="14">
        <f t="shared" si="32"/>
        <v>7.5222668222109084E-3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3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4.362226682221091E-2</v>
      </c>
      <c r="AR49" s="9">
        <f t="shared" si="37"/>
        <v>122.229375</v>
      </c>
      <c r="AS49" s="1">
        <f t="shared" si="38"/>
        <v>0.24</v>
      </c>
      <c r="AT49" s="1">
        <f t="shared" si="39"/>
        <v>15750000</v>
      </c>
      <c r="AU49" s="1">
        <f t="shared" si="40"/>
        <v>135036266949.63432</v>
      </c>
    </row>
    <row r="50" spans="1:48" x14ac:dyDescent="0.15">
      <c r="C50" s="7">
        <v>8</v>
      </c>
      <c r="D50" s="8">
        <v>25.714364088064499</v>
      </c>
      <c r="E50" s="10">
        <f t="shared" si="41"/>
        <v>26.1303270393548</v>
      </c>
      <c r="F50" s="7" t="s">
        <v>83</v>
      </c>
      <c r="G50" s="1">
        <v>9</v>
      </c>
      <c r="H50" s="9">
        <f t="shared" si="22"/>
        <v>25.714364088064499</v>
      </c>
      <c r="I50" s="9">
        <f t="shared" si="23"/>
        <v>298.86436408806446</v>
      </c>
      <c r="J50" s="9">
        <f t="shared" si="24"/>
        <v>0.37427921031519712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2"/>
        <v>2.6506633405076188</v>
      </c>
      <c r="P50" s="9">
        <f t="shared" si="27"/>
        <v>0.99208818189663395</v>
      </c>
      <c r="Q50" s="12">
        <f t="shared" si="28"/>
        <v>0.23810116365519213</v>
      </c>
      <c r="R50" s="9">
        <f t="shared" si="29"/>
        <v>0.29335049999999996</v>
      </c>
      <c r="S50" s="13">
        <f t="shared" si="30"/>
        <v>0.81166101184484829</v>
      </c>
      <c r="T50" s="2">
        <f t="shared" si="31"/>
        <v>0.01</v>
      </c>
      <c r="U50" s="14">
        <f t="shared" si="32"/>
        <v>8.1166101184484835E-3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3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4.4216610118448484E-2</v>
      </c>
      <c r="AR50" s="9">
        <f t="shared" si="37"/>
        <v>122.229375</v>
      </c>
      <c r="AS50" s="1">
        <f t="shared" si="38"/>
        <v>0.24</v>
      </c>
      <c r="AT50" s="1">
        <f t="shared" si="39"/>
        <v>15750000</v>
      </c>
      <c r="AU50" s="1">
        <f t="shared" si="40"/>
        <v>136876104854.83916</v>
      </c>
    </row>
    <row r="51" spans="1:48" x14ac:dyDescent="0.15">
      <c r="C51" s="7">
        <v>9</v>
      </c>
      <c r="D51" s="8">
        <v>25.923955554999999</v>
      </c>
      <c r="E51" s="10">
        <f t="shared" si="41"/>
        <v>25.714364088064499</v>
      </c>
      <c r="F51" s="7" t="s">
        <v>83</v>
      </c>
      <c r="G51" s="1">
        <v>10</v>
      </c>
      <c r="H51" s="9">
        <f t="shared" si="22"/>
        <v>25.923955554999999</v>
      </c>
      <c r="I51" s="9">
        <f t="shared" si="23"/>
        <v>299.073955555</v>
      </c>
      <c r="J51" s="9">
        <f t="shared" si="24"/>
        <v>0.38292290847651284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2"/>
        <v>2.8808689086109847</v>
      </c>
      <c r="P51" s="9">
        <f t="shared" si="27"/>
        <v>1.1031507014248756</v>
      </c>
      <c r="Q51" s="12">
        <f t="shared" si="28"/>
        <v>0.26475616834197013</v>
      </c>
      <c r="R51" s="9">
        <f t="shared" si="29"/>
        <v>0.29335049999999996</v>
      </c>
      <c r="S51" s="13">
        <f t="shared" si="30"/>
        <v>0.9025250283942593</v>
      </c>
      <c r="T51" s="2">
        <f t="shared" si="31"/>
        <v>0.01</v>
      </c>
      <c r="U51" s="14">
        <f t="shared" si="32"/>
        <v>9.0252502839425937E-3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3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4.5125250283942597E-2</v>
      </c>
      <c r="AR51" s="9">
        <f t="shared" si="37"/>
        <v>122.229375</v>
      </c>
      <c r="AS51" s="1">
        <f t="shared" si="38"/>
        <v>0.24</v>
      </c>
      <c r="AT51" s="1">
        <f t="shared" si="39"/>
        <v>15750000</v>
      </c>
      <c r="AU51" s="1">
        <f t="shared" si="40"/>
        <v>139688874224.41141</v>
      </c>
    </row>
    <row r="52" spans="1:48" x14ac:dyDescent="0.15">
      <c r="C52" s="7">
        <v>10</v>
      </c>
      <c r="D52" s="8">
        <v>23.9035653803226</v>
      </c>
      <c r="E52" s="10">
        <f t="shared" si="41"/>
        <v>25.923955554999999</v>
      </c>
      <c r="F52" s="7" t="s">
        <v>83</v>
      </c>
      <c r="G52" s="1">
        <v>11</v>
      </c>
      <c r="H52" s="9">
        <f t="shared" si="22"/>
        <v>23.9035653803226</v>
      </c>
      <c r="I52" s="9">
        <f t="shared" si="23"/>
        <v>297.0535653803226</v>
      </c>
      <c r="J52" s="9">
        <f t="shared" si="24"/>
        <v>0.30686351731486894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1.6888322968268037</v>
      </c>
      <c r="O52" s="9">
        <f t="shared" si="42"/>
        <v>1.3111796603593051</v>
      </c>
      <c r="P52" s="9">
        <f t="shared" si="27"/>
        <v>0.40235320240957162</v>
      </c>
      <c r="Q52" s="12">
        <f t="shared" si="28"/>
        <v>9.6564768578297183E-2</v>
      </c>
      <c r="R52" s="9">
        <f t="shared" si="29"/>
        <v>0.29335049999999996</v>
      </c>
      <c r="S52" s="13">
        <f t="shared" si="30"/>
        <v>0.3291788102570038</v>
      </c>
      <c r="T52" s="2">
        <f t="shared" si="31"/>
        <v>0.01</v>
      </c>
      <c r="U52" s="14">
        <f t="shared" si="32"/>
        <v>3.2917881025700379E-3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3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3.939178810257004E-2</v>
      </c>
      <c r="AR52" s="9">
        <f t="shared" si="37"/>
        <v>122.229375</v>
      </c>
      <c r="AS52" s="1">
        <f t="shared" si="38"/>
        <v>0.24</v>
      </c>
      <c r="AT52" s="1">
        <f t="shared" si="39"/>
        <v>15750000</v>
      </c>
      <c r="AU52" s="1">
        <f t="shared" si="40"/>
        <v>121940476764.34982</v>
      </c>
    </row>
    <row r="53" spans="1:48" x14ac:dyDescent="0.15">
      <c r="C53" s="7">
        <v>11</v>
      </c>
      <c r="D53" s="8">
        <v>19.512137243000002</v>
      </c>
      <c r="E53" s="10">
        <f t="shared" si="41"/>
        <v>23.9035653803226</v>
      </c>
      <c r="F53" s="7" t="s">
        <v>85</v>
      </c>
      <c r="G53" s="1">
        <v>12</v>
      </c>
      <c r="H53" s="9">
        <f t="shared" si="22"/>
        <v>19.512137243000002</v>
      </c>
      <c r="I53" s="9">
        <f t="shared" si="23"/>
        <v>292.66213724299996</v>
      </c>
      <c r="J53" s="9">
        <f t="shared" si="24"/>
        <v>0.18764786882119339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2"/>
        <v>2.1311202079497336</v>
      </c>
      <c r="P53" s="9">
        <f t="shared" si="27"/>
        <v>0.39990016522354599</v>
      </c>
      <c r="Q53" s="12">
        <f t="shared" si="28"/>
        <v>9.5976039653651035E-2</v>
      </c>
      <c r="R53" s="9">
        <f t="shared" si="29"/>
        <v>0.29335049999999996</v>
      </c>
      <c r="S53" s="13">
        <f t="shared" si="30"/>
        <v>0.32717189728209445</v>
      </c>
      <c r="T53" s="2">
        <f t="shared" si="31"/>
        <v>0.01</v>
      </c>
      <c r="U53" s="14">
        <f t="shared" si="32"/>
        <v>3.2717189728209447E-3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3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3.9371718972820942E-2</v>
      </c>
      <c r="AR53" s="9">
        <f t="shared" si="37"/>
        <v>122.229375</v>
      </c>
      <c r="AS53" s="1">
        <f t="shared" si="38"/>
        <v>0.24</v>
      </c>
      <c r="AT53" s="1">
        <f t="shared" si="39"/>
        <v>15750000</v>
      </c>
      <c r="AU53" s="1">
        <f t="shared" si="40"/>
        <v>121878351144.57652</v>
      </c>
      <c r="AV53" s="1">
        <f>SUM(AU42:AU53)</f>
        <v>1523103042245.9194</v>
      </c>
    </row>
    <row r="54" spans="1:48" x14ac:dyDescent="0.15">
      <c r="C54" s="7">
        <v>12</v>
      </c>
      <c r="D54" s="8">
        <v>16.583147875161298</v>
      </c>
      <c r="E54" s="10">
        <f t="shared" si="41"/>
        <v>19.512137243000002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17.010710336129002</v>
      </c>
      <c r="E58" s="7"/>
      <c r="F58" s="7"/>
      <c r="G58" s="1">
        <v>1</v>
      </c>
      <c r="H58" s="9">
        <f t="shared" ref="H58:H69" si="44">E59</f>
        <v>17.010710336129002</v>
      </c>
      <c r="I58" s="9">
        <f t="shared" ref="I58:I69" si="45">H58+273.15</f>
        <v>290.160710336129</v>
      </c>
      <c r="J58" s="9">
        <f t="shared" ref="J58:J69" si="46">EXP(($C$15*(I58-$C$13))/($C$16*I58*$C$13))</f>
        <v>0.14085830132215388</v>
      </c>
      <c r="K58" s="9">
        <f t="shared" ref="K58:K69" si="47">$B$58/12</f>
        <v>7.8262083333333337</v>
      </c>
      <c r="L58" s="9">
        <f t="shared" ref="L58:L69" si="48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9">O58*J58</f>
        <v>1.1023864116266185E-2</v>
      </c>
      <c r="Q58" s="12">
        <f t="shared" ref="Q58:Q69" si="50">P58*$B$60</f>
        <v>2.0945341820905751E-3</v>
      </c>
      <c r="R58" s="9">
        <f t="shared" ref="R58:R69" si="51">L58*$B$60</f>
        <v>1.4869795833333335E-2</v>
      </c>
      <c r="S58" s="13">
        <f t="shared" ref="S58:S69" si="52">Q58/R58</f>
        <v>0.14085830132215388</v>
      </c>
      <c r="T58" s="2">
        <f t="shared" ref="T58:T69" si="53">$B$59/100</f>
        <v>0.01</v>
      </c>
      <c r="U58" s="14">
        <f t="shared" ref="U58:U69" si="54">S58*T58</f>
        <v>1.4085830132215388E-3</v>
      </c>
      <c r="V58" s="13"/>
      <c r="W58" s="2"/>
      <c r="X58" s="14"/>
      <c r="Y58" s="2">
        <v>0.04</v>
      </c>
      <c r="Z58" s="2">
        <v>0.16</v>
      </c>
      <c r="AA58" s="2">
        <f t="shared" ref="AA58:AA69" si="55">Y58*Z58</f>
        <v>6.4000000000000003E-3</v>
      </c>
      <c r="AB58" s="2">
        <v>1.4999999999999999E-2</v>
      </c>
      <c r="AC58" s="2">
        <v>0.03</v>
      </c>
      <c r="AD58" s="2">
        <f t="shared" ref="AD58:AD69" si="56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7">AO58*AN58</f>
        <v>1.2E-2</v>
      </c>
      <c r="AQ58" s="1">
        <f>(AP58+AM58+AD58+AA58+U58+X58+AG58+AJ58)</f>
        <v>2.0258583013221542E-2</v>
      </c>
      <c r="AR58" s="9">
        <f t="shared" ref="AR58:AR69" si="58">$B$58/12</f>
        <v>7.8262083333333337</v>
      </c>
      <c r="AS58" s="1">
        <f t="shared" ref="AS58:AS69" si="59">$B$60</f>
        <v>0.19</v>
      </c>
      <c r="AT58" s="1">
        <f t="shared" ref="AT58:AT69" si="60">$E$5/12</f>
        <v>5316666.666666667</v>
      </c>
      <c r="AU58" s="1">
        <f t="shared" ref="AU58:AU69" si="61">AT58*10000*AS58*0.67*AR58*AQ58</f>
        <v>1073070624.8928633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15.7022544780645</v>
      </c>
      <c r="E59" s="10">
        <f t="shared" ref="E59:E70" si="62">D58</f>
        <v>17.010710336129002</v>
      </c>
      <c r="F59" s="7" t="s">
        <v>83</v>
      </c>
      <c r="G59" s="1">
        <v>2</v>
      </c>
      <c r="H59" s="9">
        <f t="shared" si="44"/>
        <v>15.7022544780645</v>
      </c>
      <c r="I59" s="9">
        <f t="shared" si="45"/>
        <v>288.85225447806448</v>
      </c>
      <c r="J59" s="9">
        <f t="shared" si="46"/>
        <v>0.12099491502059993</v>
      </c>
      <c r="K59" s="9">
        <f t="shared" si="47"/>
        <v>7.8262083333333337</v>
      </c>
      <c r="L59" s="9">
        <f t="shared" si="48"/>
        <v>7.8262083333333343E-2</v>
      </c>
      <c r="M59" s="1" t="s">
        <v>83</v>
      </c>
      <c r="O59" s="9">
        <f t="shared" ref="O59:O69" si="63">L59+O58-P58-N59</f>
        <v>0.1455003025504005</v>
      </c>
      <c r="P59" s="9">
        <f t="shared" si="49"/>
        <v>1.7604796742557289E-2</v>
      </c>
      <c r="Q59" s="12">
        <f t="shared" si="50"/>
        <v>3.344911381085885E-3</v>
      </c>
      <c r="R59" s="9">
        <f t="shared" si="51"/>
        <v>1.4869795833333335E-2</v>
      </c>
      <c r="S59" s="13">
        <f t="shared" si="52"/>
        <v>0.22494669184277982</v>
      </c>
      <c r="T59" s="2">
        <f t="shared" si="53"/>
        <v>0.01</v>
      </c>
      <c r="U59" s="14">
        <f t="shared" si="54"/>
        <v>2.2494669184277981E-3</v>
      </c>
      <c r="V59" s="13"/>
      <c r="W59" s="2"/>
      <c r="X59" s="14"/>
      <c r="Y59" s="2">
        <v>0.04</v>
      </c>
      <c r="Z59" s="2">
        <v>0.16</v>
      </c>
      <c r="AA59" s="2">
        <f t="shared" si="55"/>
        <v>6.4000000000000003E-3</v>
      </c>
      <c r="AB59" s="2">
        <v>1.4999999999999999E-2</v>
      </c>
      <c r="AC59" s="2">
        <v>0.03</v>
      </c>
      <c r="AD59" s="2">
        <f t="shared" si="56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7"/>
        <v>1.2E-2</v>
      </c>
      <c r="AQ59" s="1">
        <f t="shared" ref="AQ59:AQ69" si="64">(AP59+AM59+AD59+AA59+U59+X59+AG59+AJ59)</f>
        <v>2.10994669184278E-2</v>
      </c>
      <c r="AR59" s="9">
        <f t="shared" si="58"/>
        <v>7.8262083333333337</v>
      </c>
      <c r="AS59" s="1">
        <f t="shared" si="59"/>
        <v>0.19</v>
      </c>
      <c r="AT59" s="1">
        <f t="shared" si="60"/>
        <v>5316666.666666667</v>
      </c>
      <c r="AU59" s="1">
        <f t="shared" si="61"/>
        <v>1117611144.6830745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18.997686988571399</v>
      </c>
      <c r="E60" s="10">
        <f t="shared" si="62"/>
        <v>15.7022544780645</v>
      </c>
      <c r="F60" s="7" t="s">
        <v>83</v>
      </c>
      <c r="G60" s="1">
        <v>3</v>
      </c>
      <c r="H60" s="9">
        <f t="shared" si="44"/>
        <v>18.997686988571399</v>
      </c>
      <c r="I60" s="9">
        <f t="shared" si="45"/>
        <v>292.14768698857137</v>
      </c>
      <c r="J60" s="9">
        <f t="shared" si="46"/>
        <v>0.17697025469471755</v>
      </c>
      <c r="K60" s="9">
        <f t="shared" si="47"/>
        <v>7.8262083333333337</v>
      </c>
      <c r="L60" s="9">
        <f t="shared" si="48"/>
        <v>7.8262083333333343E-2</v>
      </c>
      <c r="M60" s="1" t="s">
        <v>83</v>
      </c>
      <c r="O60" s="9">
        <f t="shared" si="63"/>
        <v>0.20615758914117654</v>
      </c>
      <c r="P60" s="9">
        <f t="shared" si="49"/>
        <v>3.6483761057562951E-2</v>
      </c>
      <c r="Q60" s="12">
        <f t="shared" si="50"/>
        <v>6.9319146009369607E-3</v>
      </c>
      <c r="R60" s="9">
        <f t="shared" si="51"/>
        <v>1.4869795833333335E-2</v>
      </c>
      <c r="S60" s="13">
        <f t="shared" si="52"/>
        <v>0.46617416127515493</v>
      </c>
      <c r="T60" s="2">
        <f t="shared" si="53"/>
        <v>0.01</v>
      </c>
      <c r="U60" s="14">
        <f t="shared" si="54"/>
        <v>4.6617416127515496E-3</v>
      </c>
      <c r="V60" s="13"/>
      <c r="W60" s="2"/>
      <c r="X60" s="14"/>
      <c r="Y60" s="2">
        <v>0.04</v>
      </c>
      <c r="Z60" s="2">
        <v>0.16</v>
      </c>
      <c r="AA60" s="2">
        <f t="shared" si="55"/>
        <v>6.4000000000000003E-3</v>
      </c>
      <c r="AB60" s="2">
        <v>1.4999999999999999E-2</v>
      </c>
      <c r="AC60" s="2">
        <v>0.03</v>
      </c>
      <c r="AD60" s="2">
        <f t="shared" si="56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7"/>
        <v>1.2E-2</v>
      </c>
      <c r="AQ60" s="1">
        <f t="shared" si="64"/>
        <v>2.3511741612751554E-2</v>
      </c>
      <c r="AR60" s="9">
        <f t="shared" si="58"/>
        <v>7.8262083333333337</v>
      </c>
      <c r="AS60" s="1">
        <f t="shared" si="59"/>
        <v>0.19</v>
      </c>
      <c r="AT60" s="1">
        <f t="shared" si="60"/>
        <v>5316666.666666667</v>
      </c>
      <c r="AU60" s="1">
        <f t="shared" si="61"/>
        <v>1245386177.7128696</v>
      </c>
    </row>
    <row r="61" spans="1:48" x14ac:dyDescent="0.15">
      <c r="C61" s="7">
        <v>3</v>
      </c>
      <c r="D61" s="8">
        <v>23.570414154516101</v>
      </c>
      <c r="E61" s="10">
        <f t="shared" si="62"/>
        <v>18.997686988571399</v>
      </c>
      <c r="F61" s="7" t="s">
        <v>83</v>
      </c>
      <c r="G61" s="1">
        <v>4</v>
      </c>
      <c r="H61" s="9">
        <f t="shared" si="44"/>
        <v>23.570414154516101</v>
      </c>
      <c r="I61" s="9">
        <f t="shared" si="45"/>
        <v>296.72041415451611</v>
      </c>
      <c r="J61" s="9">
        <f t="shared" si="46"/>
        <v>0.29577551690843445</v>
      </c>
      <c r="K61" s="9">
        <f t="shared" si="47"/>
        <v>7.8262083333333337</v>
      </c>
      <c r="L61" s="9">
        <f t="shared" si="48"/>
        <v>7.8262083333333343E-2</v>
      </c>
      <c r="M61" s="1" t="s">
        <v>83</v>
      </c>
      <c r="O61" s="9">
        <f t="shared" si="63"/>
        <v>0.24793591141694693</v>
      </c>
      <c r="P61" s="9">
        <f t="shared" si="49"/>
        <v>7.333337235951129E-2</v>
      </c>
      <c r="Q61" s="12">
        <f t="shared" si="50"/>
        <v>1.3933340748307144E-2</v>
      </c>
      <c r="R61" s="9">
        <f t="shared" si="51"/>
        <v>1.4869795833333335E-2</v>
      </c>
      <c r="S61" s="13">
        <f t="shared" si="52"/>
        <v>0.93702300317217824</v>
      </c>
      <c r="T61" s="2">
        <f t="shared" si="53"/>
        <v>0.01</v>
      </c>
      <c r="U61" s="14">
        <f t="shared" si="54"/>
        <v>9.3702300317217834E-3</v>
      </c>
      <c r="V61" s="13"/>
      <c r="W61" s="2"/>
      <c r="X61" s="14"/>
      <c r="Y61" s="2">
        <v>0.05</v>
      </c>
      <c r="Z61" s="2">
        <v>0.16</v>
      </c>
      <c r="AA61" s="2">
        <f t="shared" si="55"/>
        <v>8.0000000000000002E-3</v>
      </c>
      <c r="AB61" s="2">
        <v>0.02</v>
      </c>
      <c r="AC61" s="2">
        <v>0.03</v>
      </c>
      <c r="AD61" s="2">
        <f t="shared" si="56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7"/>
        <v>1.6E-2</v>
      </c>
      <c r="AQ61" s="1">
        <f t="shared" si="64"/>
        <v>3.3970230031721782E-2</v>
      </c>
      <c r="AR61" s="9">
        <f t="shared" si="58"/>
        <v>7.8262083333333337</v>
      </c>
      <c r="AS61" s="1">
        <f t="shared" si="59"/>
        <v>0.19</v>
      </c>
      <c r="AT61" s="1">
        <f t="shared" si="60"/>
        <v>5316666.666666667</v>
      </c>
      <c r="AU61" s="1">
        <f t="shared" si="61"/>
        <v>1799358619.7071979</v>
      </c>
    </row>
    <row r="62" spans="1:48" x14ac:dyDescent="0.15">
      <c r="C62" s="7">
        <v>4</v>
      </c>
      <c r="D62" s="8">
        <v>26.995749367666701</v>
      </c>
      <c r="E62" s="10">
        <f t="shared" si="62"/>
        <v>23.570414154516101</v>
      </c>
      <c r="F62" s="7" t="s">
        <v>83</v>
      </c>
      <c r="G62" s="1">
        <v>5</v>
      </c>
      <c r="H62" s="9">
        <f t="shared" si="44"/>
        <v>26.995749367666701</v>
      </c>
      <c r="I62" s="9">
        <f t="shared" si="45"/>
        <v>300.14574936766667</v>
      </c>
      <c r="J62" s="9">
        <f t="shared" si="46"/>
        <v>0.43013104193171814</v>
      </c>
      <c r="K62" s="9">
        <f t="shared" si="47"/>
        <v>7.8262083333333337</v>
      </c>
      <c r="L62" s="9">
        <f t="shared" si="48"/>
        <v>7.8262083333333343E-2</v>
      </c>
      <c r="M62" s="1" t="s">
        <v>85</v>
      </c>
      <c r="N62" s="9">
        <f>(O61-P61)*$C$21/100</f>
        <v>0.16587241210456388</v>
      </c>
      <c r="O62" s="9">
        <f t="shared" si="63"/>
        <v>8.6992210286205129E-2</v>
      </c>
      <c r="P62" s="9">
        <f t="shared" si="49"/>
        <v>3.7418050050348539E-2</v>
      </c>
      <c r="Q62" s="12">
        <f t="shared" si="50"/>
        <v>7.1094295095662221E-3</v>
      </c>
      <c r="R62" s="9">
        <f t="shared" si="51"/>
        <v>1.4869795833333335E-2</v>
      </c>
      <c r="S62" s="13">
        <f t="shared" si="52"/>
        <v>0.47811211325640068</v>
      </c>
      <c r="T62" s="2">
        <f t="shared" si="53"/>
        <v>0.01</v>
      </c>
      <c r="U62" s="14">
        <f t="shared" si="54"/>
        <v>4.7811211325640068E-3</v>
      </c>
      <c r="V62" s="13"/>
      <c r="W62" s="2"/>
      <c r="X62" s="14"/>
      <c r="Y62" s="2">
        <v>0.05</v>
      </c>
      <c r="Z62" s="2">
        <v>0.16</v>
      </c>
      <c r="AA62" s="2">
        <f t="shared" si="55"/>
        <v>8.0000000000000002E-3</v>
      </c>
      <c r="AB62" s="2">
        <v>0.02</v>
      </c>
      <c r="AC62" s="2">
        <v>0.03</v>
      </c>
      <c r="AD62" s="2">
        <f t="shared" si="56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7"/>
        <v>1.6E-2</v>
      </c>
      <c r="AQ62" s="1">
        <f t="shared" si="64"/>
        <v>2.9381121132564008E-2</v>
      </c>
      <c r="AR62" s="9">
        <f t="shared" si="58"/>
        <v>7.8262083333333337</v>
      </c>
      <c r="AS62" s="1">
        <f t="shared" si="59"/>
        <v>0.19</v>
      </c>
      <c r="AT62" s="1">
        <f t="shared" si="60"/>
        <v>5316666.666666667</v>
      </c>
      <c r="AU62" s="1">
        <f t="shared" si="61"/>
        <v>1556279528.1978486</v>
      </c>
    </row>
    <row r="63" spans="1:48" x14ac:dyDescent="0.15">
      <c r="C63" s="7">
        <v>5</v>
      </c>
      <c r="D63" s="8">
        <v>29.875788804516102</v>
      </c>
      <c r="E63" s="10">
        <f t="shared" si="62"/>
        <v>26.995749367666701</v>
      </c>
      <c r="F63" s="7" t="s">
        <v>85</v>
      </c>
      <c r="G63" s="1">
        <v>6</v>
      </c>
      <c r="H63" s="9">
        <f t="shared" si="44"/>
        <v>29.875788804516102</v>
      </c>
      <c r="I63" s="9">
        <f t="shared" si="45"/>
        <v>303.02578880451608</v>
      </c>
      <c r="J63" s="9">
        <f t="shared" si="46"/>
        <v>0.58546735045940723</v>
      </c>
      <c r="K63" s="9">
        <f t="shared" si="47"/>
        <v>7.8262083333333337</v>
      </c>
      <c r="L63" s="9">
        <f t="shared" si="48"/>
        <v>7.8262083333333343E-2</v>
      </c>
      <c r="M63" s="1" t="s">
        <v>83</v>
      </c>
      <c r="O63" s="9">
        <f t="shared" si="63"/>
        <v>0.12783624356918993</v>
      </c>
      <c r="P63" s="9">
        <f t="shared" si="49"/>
        <v>7.4843946815137063E-2</v>
      </c>
      <c r="Q63" s="12">
        <f t="shared" si="50"/>
        <v>1.4220349894876042E-2</v>
      </c>
      <c r="R63" s="9">
        <f t="shared" si="51"/>
        <v>1.4869795833333335E-2</v>
      </c>
      <c r="S63" s="13">
        <f t="shared" si="52"/>
        <v>0.95632448853121155</v>
      </c>
      <c r="T63" s="2">
        <f t="shared" si="53"/>
        <v>0.01</v>
      </c>
      <c r="U63" s="14">
        <f t="shared" si="54"/>
        <v>9.5632448853121155E-3</v>
      </c>
      <c r="V63" s="13"/>
      <c r="W63" s="2"/>
      <c r="X63" s="14"/>
      <c r="Y63" s="2">
        <v>0.05</v>
      </c>
      <c r="Z63" s="2">
        <v>0.16</v>
      </c>
      <c r="AA63" s="2">
        <f t="shared" si="55"/>
        <v>8.0000000000000002E-3</v>
      </c>
      <c r="AB63" s="2">
        <v>0.02</v>
      </c>
      <c r="AC63" s="2">
        <v>0.03</v>
      </c>
      <c r="AD63" s="2">
        <f t="shared" si="56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7"/>
        <v>1.6E-2</v>
      </c>
      <c r="AQ63" s="1">
        <f t="shared" si="64"/>
        <v>3.4163244885312118E-2</v>
      </c>
      <c r="AR63" s="9">
        <f t="shared" si="58"/>
        <v>7.8262083333333337</v>
      </c>
      <c r="AS63" s="1">
        <f t="shared" si="59"/>
        <v>0.19</v>
      </c>
      <c r="AT63" s="1">
        <f t="shared" si="60"/>
        <v>5316666.666666667</v>
      </c>
      <c r="AU63" s="1">
        <f t="shared" si="61"/>
        <v>1809582363.85656</v>
      </c>
    </row>
    <row r="64" spans="1:48" x14ac:dyDescent="0.15">
      <c r="C64" s="7">
        <v>6</v>
      </c>
      <c r="D64" s="8">
        <v>27.433646130666698</v>
      </c>
      <c r="E64" s="10">
        <f t="shared" si="62"/>
        <v>29.875788804516102</v>
      </c>
      <c r="F64" s="7" t="s">
        <v>83</v>
      </c>
      <c r="G64" s="1">
        <v>7</v>
      </c>
      <c r="H64" s="9">
        <f t="shared" si="44"/>
        <v>27.433646130666698</v>
      </c>
      <c r="I64" s="9">
        <f t="shared" si="45"/>
        <v>300.58364613066669</v>
      </c>
      <c r="J64" s="9">
        <f t="shared" si="46"/>
        <v>0.45094685814865354</v>
      </c>
      <c r="K64" s="9">
        <f t="shared" si="47"/>
        <v>7.8262083333333337</v>
      </c>
      <c r="L64" s="9">
        <f t="shared" si="48"/>
        <v>7.8262083333333343E-2</v>
      </c>
      <c r="M64" s="1" t="s">
        <v>83</v>
      </c>
      <c r="O64" s="9">
        <f t="shared" si="63"/>
        <v>0.13125438008738621</v>
      </c>
      <c r="P64" s="9">
        <f t="shared" si="49"/>
        <v>5.918875031865601E-2</v>
      </c>
      <c r="Q64" s="12">
        <f t="shared" si="50"/>
        <v>1.1245862560544643E-2</v>
      </c>
      <c r="R64" s="9">
        <f t="shared" si="51"/>
        <v>1.4869795833333335E-2</v>
      </c>
      <c r="S64" s="13">
        <f t="shared" si="52"/>
        <v>0.75628896903446441</v>
      </c>
      <c r="T64" s="2">
        <f t="shared" si="53"/>
        <v>0.01</v>
      </c>
      <c r="U64" s="14">
        <f t="shared" si="54"/>
        <v>7.562889690344644E-3</v>
      </c>
      <c r="V64" s="13"/>
      <c r="W64" s="2"/>
      <c r="X64" s="14"/>
      <c r="Y64" s="2">
        <v>0.05</v>
      </c>
      <c r="Z64" s="2">
        <v>0.16</v>
      </c>
      <c r="AA64" s="2">
        <f t="shared" si="55"/>
        <v>8.0000000000000002E-3</v>
      </c>
      <c r="AB64" s="2">
        <v>0.02</v>
      </c>
      <c r="AC64" s="2">
        <v>0.03</v>
      </c>
      <c r="AD64" s="2">
        <f t="shared" si="56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7"/>
        <v>1.6E-2</v>
      </c>
      <c r="AQ64" s="1">
        <f t="shared" si="64"/>
        <v>3.2162889690344643E-2</v>
      </c>
      <c r="AR64" s="9">
        <f t="shared" si="58"/>
        <v>7.8262083333333337</v>
      </c>
      <c r="AS64" s="1">
        <f t="shared" si="59"/>
        <v>0.19</v>
      </c>
      <c r="AT64" s="1">
        <f t="shared" si="60"/>
        <v>5316666.666666667</v>
      </c>
      <c r="AU64" s="1">
        <f t="shared" si="61"/>
        <v>1703626167.5287848</v>
      </c>
    </row>
    <row r="65" spans="1:48" x14ac:dyDescent="0.15">
      <c r="C65" s="7">
        <v>7</v>
      </c>
      <c r="D65" s="8">
        <v>26.1303270393548</v>
      </c>
      <c r="E65" s="10">
        <f t="shared" si="62"/>
        <v>27.433646130666698</v>
      </c>
      <c r="F65" s="7" t="s">
        <v>83</v>
      </c>
      <c r="G65" s="1">
        <v>8</v>
      </c>
      <c r="H65" s="9">
        <f t="shared" si="44"/>
        <v>26.1303270393548</v>
      </c>
      <c r="I65" s="9">
        <f t="shared" si="45"/>
        <v>299.2803270393548</v>
      </c>
      <c r="J65" s="9">
        <f t="shared" si="46"/>
        <v>0.39161659600032683</v>
      </c>
      <c r="K65" s="9">
        <f t="shared" si="47"/>
        <v>7.8262083333333337</v>
      </c>
      <c r="L65" s="9">
        <f t="shared" si="48"/>
        <v>7.8262083333333343E-2</v>
      </c>
      <c r="M65" s="1" t="s">
        <v>83</v>
      </c>
      <c r="O65" s="9">
        <f t="shared" si="63"/>
        <v>0.15032771310206355</v>
      </c>
      <c r="P65" s="9">
        <f t="shared" si="49"/>
        <v>5.8870827289543862E-2</v>
      </c>
      <c r="Q65" s="12">
        <f t="shared" si="50"/>
        <v>1.1185457185013334E-2</v>
      </c>
      <c r="R65" s="9">
        <f t="shared" si="51"/>
        <v>1.4869795833333335E-2</v>
      </c>
      <c r="S65" s="13">
        <f t="shared" si="52"/>
        <v>0.75222668222109079</v>
      </c>
      <c r="T65" s="2">
        <f t="shared" si="53"/>
        <v>0.01</v>
      </c>
      <c r="U65" s="14">
        <f t="shared" si="54"/>
        <v>7.5222668222109084E-3</v>
      </c>
      <c r="V65" s="13"/>
      <c r="W65" s="2"/>
      <c r="X65" s="14"/>
      <c r="Y65" s="2">
        <v>0.05</v>
      </c>
      <c r="Z65" s="2">
        <v>0.16</v>
      </c>
      <c r="AA65" s="2">
        <f t="shared" si="55"/>
        <v>8.0000000000000002E-3</v>
      </c>
      <c r="AB65" s="2">
        <v>0.02</v>
      </c>
      <c r="AC65" s="2">
        <v>0.03</v>
      </c>
      <c r="AD65" s="2">
        <f t="shared" si="56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7"/>
        <v>1.6E-2</v>
      </c>
      <c r="AQ65" s="1">
        <f t="shared" si="64"/>
        <v>3.2122266822210907E-2</v>
      </c>
      <c r="AR65" s="9">
        <f t="shared" si="58"/>
        <v>7.8262083333333337</v>
      </c>
      <c r="AS65" s="1">
        <f t="shared" si="59"/>
        <v>0.19</v>
      </c>
      <c r="AT65" s="1">
        <f t="shared" si="60"/>
        <v>5316666.666666667</v>
      </c>
      <c r="AU65" s="1">
        <f t="shared" si="61"/>
        <v>1701474427.3767335</v>
      </c>
    </row>
    <row r="66" spans="1:48" x14ac:dyDescent="0.15">
      <c r="C66" s="7">
        <v>8</v>
      </c>
      <c r="D66" s="8">
        <v>25.714364088064499</v>
      </c>
      <c r="E66" s="10">
        <f t="shared" si="62"/>
        <v>26.1303270393548</v>
      </c>
      <c r="F66" s="7" t="s">
        <v>83</v>
      </c>
      <c r="G66" s="1">
        <v>9</v>
      </c>
      <c r="H66" s="9">
        <f t="shared" si="44"/>
        <v>25.714364088064499</v>
      </c>
      <c r="I66" s="9">
        <f t="shared" si="45"/>
        <v>298.86436408806446</v>
      </c>
      <c r="J66" s="9">
        <f t="shared" si="46"/>
        <v>0.37427921031519712</v>
      </c>
      <c r="K66" s="9">
        <f t="shared" si="47"/>
        <v>7.8262083333333337</v>
      </c>
      <c r="L66" s="9">
        <f t="shared" si="48"/>
        <v>7.8262083333333343E-2</v>
      </c>
      <c r="M66" s="1" t="s">
        <v>83</v>
      </c>
      <c r="O66" s="9">
        <f t="shared" si="63"/>
        <v>0.16971896914585305</v>
      </c>
      <c r="P66" s="9">
        <f t="shared" si="49"/>
        <v>6.3522281747419182E-2</v>
      </c>
      <c r="Q66" s="12">
        <f t="shared" si="50"/>
        <v>1.2069233532009645E-2</v>
      </c>
      <c r="R66" s="9">
        <f t="shared" si="51"/>
        <v>1.4869795833333335E-2</v>
      </c>
      <c r="S66" s="13">
        <f t="shared" si="52"/>
        <v>0.8116610118448484</v>
      </c>
      <c r="T66" s="2">
        <f t="shared" si="53"/>
        <v>0.01</v>
      </c>
      <c r="U66" s="14">
        <f t="shared" si="54"/>
        <v>8.1166101184484835E-3</v>
      </c>
      <c r="V66" s="13"/>
      <c r="W66" s="2"/>
      <c r="X66" s="14"/>
      <c r="Y66" s="2">
        <v>0.05</v>
      </c>
      <c r="Z66" s="2">
        <v>0.16</v>
      </c>
      <c r="AA66" s="2">
        <f t="shared" si="55"/>
        <v>8.0000000000000002E-3</v>
      </c>
      <c r="AB66" s="2">
        <v>0.02</v>
      </c>
      <c r="AC66" s="2">
        <v>0.03</v>
      </c>
      <c r="AD66" s="2">
        <f t="shared" si="56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7"/>
        <v>1.6E-2</v>
      </c>
      <c r="AQ66" s="1">
        <f t="shared" si="64"/>
        <v>3.271661011844848E-2</v>
      </c>
      <c r="AR66" s="9">
        <f t="shared" si="58"/>
        <v>7.8262083333333337</v>
      </c>
      <c r="AS66" s="1">
        <f t="shared" si="59"/>
        <v>0.19</v>
      </c>
      <c r="AT66" s="1">
        <f t="shared" si="60"/>
        <v>5316666.666666667</v>
      </c>
      <c r="AU66" s="1">
        <f t="shared" si="61"/>
        <v>1732956013.8173203</v>
      </c>
    </row>
    <row r="67" spans="1:48" x14ac:dyDescent="0.15">
      <c r="C67" s="7">
        <v>9</v>
      </c>
      <c r="D67" s="8">
        <v>25.923955554999999</v>
      </c>
      <c r="E67" s="10">
        <f t="shared" si="62"/>
        <v>25.714364088064499</v>
      </c>
      <c r="F67" s="7" t="s">
        <v>83</v>
      </c>
      <c r="G67" s="1">
        <v>10</v>
      </c>
      <c r="H67" s="9">
        <f t="shared" si="44"/>
        <v>25.923955554999999</v>
      </c>
      <c r="I67" s="9">
        <f t="shared" si="45"/>
        <v>299.073955555</v>
      </c>
      <c r="J67" s="9">
        <f t="shared" si="46"/>
        <v>0.38292290847651284</v>
      </c>
      <c r="K67" s="9">
        <f t="shared" si="47"/>
        <v>7.8262083333333337</v>
      </c>
      <c r="L67" s="9">
        <f t="shared" si="48"/>
        <v>7.8262083333333343E-2</v>
      </c>
      <c r="M67" s="1" t="s">
        <v>83</v>
      </c>
      <c r="O67" s="9">
        <f t="shared" si="63"/>
        <v>0.1844587707317672</v>
      </c>
      <c r="P67" s="9">
        <f t="shared" si="49"/>
        <v>7.0633488982610557E-2</v>
      </c>
      <c r="Q67" s="12">
        <f t="shared" si="50"/>
        <v>1.3420362906696006E-2</v>
      </c>
      <c r="R67" s="9">
        <f t="shared" si="51"/>
        <v>1.4869795833333335E-2</v>
      </c>
      <c r="S67" s="13">
        <f t="shared" si="52"/>
        <v>0.9025250283942593</v>
      </c>
      <c r="T67" s="2">
        <f t="shared" si="53"/>
        <v>0.01</v>
      </c>
      <c r="U67" s="14">
        <f t="shared" si="54"/>
        <v>9.0252502839425937E-3</v>
      </c>
      <c r="V67" s="13"/>
      <c r="W67" s="2"/>
      <c r="X67" s="14"/>
      <c r="Y67" s="2">
        <v>0.05</v>
      </c>
      <c r="Z67" s="2">
        <v>0.16</v>
      </c>
      <c r="AA67" s="2">
        <f t="shared" si="55"/>
        <v>8.0000000000000002E-3</v>
      </c>
      <c r="AB67" s="2">
        <v>0.02</v>
      </c>
      <c r="AC67" s="2">
        <v>0.03</v>
      </c>
      <c r="AD67" s="2">
        <f t="shared" si="56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7"/>
        <v>1.6E-2</v>
      </c>
      <c r="AQ67" s="1">
        <f t="shared" si="64"/>
        <v>3.3625250283942594E-2</v>
      </c>
      <c r="AR67" s="9">
        <f t="shared" si="58"/>
        <v>7.8262083333333337</v>
      </c>
      <c r="AS67" s="1">
        <f t="shared" si="59"/>
        <v>0.19</v>
      </c>
      <c r="AT67" s="1">
        <f t="shared" si="60"/>
        <v>5316666.666666667</v>
      </c>
      <c r="AU67" s="1">
        <f t="shared" si="61"/>
        <v>1781085494.0259399</v>
      </c>
    </row>
    <row r="68" spans="1:48" x14ac:dyDescent="0.15">
      <c r="C68" s="7">
        <v>10</v>
      </c>
      <c r="D68" s="8">
        <v>23.9035653803226</v>
      </c>
      <c r="E68" s="10">
        <f t="shared" si="62"/>
        <v>25.923955554999999</v>
      </c>
      <c r="F68" s="7" t="s">
        <v>83</v>
      </c>
      <c r="G68" s="1">
        <v>11</v>
      </c>
      <c r="H68" s="9">
        <f t="shared" si="44"/>
        <v>23.9035653803226</v>
      </c>
      <c r="I68" s="9">
        <f t="shared" si="45"/>
        <v>297.0535653803226</v>
      </c>
      <c r="J68" s="9">
        <f t="shared" si="46"/>
        <v>0.30686351731486894</v>
      </c>
      <c r="K68" s="9">
        <f t="shared" si="47"/>
        <v>7.8262083333333337</v>
      </c>
      <c r="L68" s="9">
        <f t="shared" si="48"/>
        <v>7.8262083333333343E-2</v>
      </c>
      <c r="M68" s="1" t="s">
        <v>85</v>
      </c>
      <c r="N68" s="9">
        <f>(O67-P67)*$C$21/100</f>
        <v>0.10813401766169881</v>
      </c>
      <c r="O68" s="9">
        <f t="shared" si="63"/>
        <v>8.3953347420791163E-2</v>
      </c>
      <c r="P68" s="9">
        <f t="shared" si="49"/>
        <v>2.5762219479901156E-2</v>
      </c>
      <c r="Q68" s="12">
        <f t="shared" si="50"/>
        <v>4.8948217011812196E-3</v>
      </c>
      <c r="R68" s="9">
        <f t="shared" si="51"/>
        <v>1.4869795833333335E-2</v>
      </c>
      <c r="S68" s="13">
        <f t="shared" si="52"/>
        <v>0.3291788102570038</v>
      </c>
      <c r="T68" s="2">
        <f t="shared" si="53"/>
        <v>0.01</v>
      </c>
      <c r="U68" s="14">
        <f t="shared" si="54"/>
        <v>3.2917881025700379E-3</v>
      </c>
      <c r="V68" s="13"/>
      <c r="W68" s="2"/>
      <c r="X68" s="14"/>
      <c r="Y68" s="2">
        <v>0.05</v>
      </c>
      <c r="Z68" s="2">
        <v>0.16</v>
      </c>
      <c r="AA68" s="2">
        <f t="shared" si="55"/>
        <v>8.0000000000000002E-3</v>
      </c>
      <c r="AB68" s="2">
        <v>0.02</v>
      </c>
      <c r="AC68" s="2">
        <v>0.03</v>
      </c>
      <c r="AD68" s="2">
        <f t="shared" si="56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7"/>
        <v>1.6E-2</v>
      </c>
      <c r="AQ68" s="1">
        <f t="shared" si="64"/>
        <v>2.7891788102570036E-2</v>
      </c>
      <c r="AR68" s="9">
        <f t="shared" si="58"/>
        <v>7.8262083333333337</v>
      </c>
      <c r="AS68" s="1">
        <f t="shared" si="59"/>
        <v>0.19</v>
      </c>
      <c r="AT68" s="1">
        <f t="shared" si="60"/>
        <v>5316666.666666667</v>
      </c>
      <c r="AU68" s="1">
        <f t="shared" si="61"/>
        <v>1477391507.0501606</v>
      </c>
    </row>
    <row r="69" spans="1:48" x14ac:dyDescent="0.15">
      <c r="C69" s="7">
        <v>11</v>
      </c>
      <c r="D69" s="8">
        <v>19.512137243000002</v>
      </c>
      <c r="E69" s="10">
        <f t="shared" si="62"/>
        <v>23.9035653803226</v>
      </c>
      <c r="F69" s="7" t="s">
        <v>85</v>
      </c>
      <c r="G69" s="1">
        <v>12</v>
      </c>
      <c r="H69" s="9">
        <f t="shared" si="44"/>
        <v>19.512137243000002</v>
      </c>
      <c r="I69" s="9">
        <f t="shared" si="45"/>
        <v>292.66213724299996</v>
      </c>
      <c r="J69" s="9">
        <f t="shared" si="46"/>
        <v>0.18764786882119339</v>
      </c>
      <c r="K69" s="9">
        <f t="shared" si="47"/>
        <v>7.8262083333333337</v>
      </c>
      <c r="L69" s="9">
        <f t="shared" si="48"/>
        <v>7.8262083333333343E-2</v>
      </c>
      <c r="M69" s="1" t="s">
        <v>83</v>
      </c>
      <c r="O69" s="9">
        <f t="shared" si="63"/>
        <v>0.13645321127422336</v>
      </c>
      <c r="P69" s="9">
        <f t="shared" si="49"/>
        <v>2.5605154289416052E-2</v>
      </c>
      <c r="Q69" s="12">
        <f t="shared" si="50"/>
        <v>4.8649793149890498E-3</v>
      </c>
      <c r="R69" s="9">
        <f t="shared" si="51"/>
        <v>1.4869795833333335E-2</v>
      </c>
      <c r="S69" s="13">
        <f t="shared" si="52"/>
        <v>0.32717189728209445</v>
      </c>
      <c r="T69" s="2">
        <f t="shared" si="53"/>
        <v>0.01</v>
      </c>
      <c r="U69" s="14">
        <f t="shared" si="54"/>
        <v>3.2717189728209447E-3</v>
      </c>
      <c r="V69" s="13"/>
      <c r="W69" s="2"/>
      <c r="X69" s="14"/>
      <c r="Y69" s="2">
        <v>0.05</v>
      </c>
      <c r="Z69" s="2">
        <v>0.16</v>
      </c>
      <c r="AA69" s="2">
        <f t="shared" si="55"/>
        <v>8.0000000000000002E-3</v>
      </c>
      <c r="AB69" s="2">
        <v>0.02</v>
      </c>
      <c r="AC69" s="2">
        <v>0.03</v>
      </c>
      <c r="AD69" s="2">
        <f t="shared" si="56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7"/>
        <v>1.6E-2</v>
      </c>
      <c r="AQ69" s="1">
        <f t="shared" si="64"/>
        <v>2.7871718972820946E-2</v>
      </c>
      <c r="AR69" s="9">
        <f t="shared" si="58"/>
        <v>7.8262083333333337</v>
      </c>
      <c r="AS69" s="1">
        <f t="shared" si="59"/>
        <v>0.19</v>
      </c>
      <c r="AT69" s="1">
        <f t="shared" si="60"/>
        <v>5316666.666666667</v>
      </c>
      <c r="AU69" s="1">
        <f t="shared" si="61"/>
        <v>1476328471.5166852</v>
      </c>
      <c r="AV69" s="1">
        <f>SUM(AU58:AU69)</f>
        <v>18474150540.366035</v>
      </c>
    </row>
    <row r="70" spans="1:48" x14ac:dyDescent="0.15">
      <c r="C70" s="7">
        <v>12</v>
      </c>
      <c r="D70" s="8">
        <v>16.583147875161298</v>
      </c>
      <c r="E70" s="10">
        <f t="shared" si="62"/>
        <v>19.512137243000002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17.010710336129002</v>
      </c>
      <c r="E73" s="7"/>
      <c r="F73" s="7"/>
      <c r="G73" s="1">
        <v>1</v>
      </c>
      <c r="H73" s="9">
        <f t="shared" ref="H73:H84" si="65">E74</f>
        <v>17.010710336129002</v>
      </c>
      <c r="I73" s="9">
        <f t="shared" ref="I73:I84" si="66">H73+273.15</f>
        <v>290.160710336129</v>
      </c>
      <c r="J73" s="9">
        <f t="shared" ref="J73:J84" si="67">EXP(($C$15*(I73-$C$13))/($C$16*I73*$C$13))</f>
        <v>0.14085830132215388</v>
      </c>
      <c r="K73" s="9">
        <f t="shared" ref="K73:K84" si="68">$B$73/12</f>
        <v>7.5919999999999996</v>
      </c>
      <c r="L73" s="9">
        <f t="shared" ref="L73:L84" si="69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0">O73*J73</f>
        <v>1.0693962236377922E-2</v>
      </c>
      <c r="Q73" s="12">
        <f t="shared" ref="Q73:Q84" si="71">P73*$B$75</f>
        <v>1.924913202548026E-3</v>
      </c>
      <c r="R73" s="9">
        <f t="shared" ref="R73:R84" si="72">L73*$B$75</f>
        <v>1.36656E-2</v>
      </c>
      <c r="S73" s="13">
        <f t="shared" ref="S73:S84" si="73">Q73/R73</f>
        <v>0.14085830132215388</v>
      </c>
      <c r="T73" s="2">
        <f t="shared" ref="T73:T84" si="74">$B$74/100</f>
        <v>0.01</v>
      </c>
      <c r="U73" s="14">
        <f t="shared" ref="U73:U84" si="75">S73*T73</f>
        <v>1.4085830132215388E-3</v>
      </c>
      <c r="V73" s="13"/>
      <c r="W73" s="2"/>
      <c r="X73" s="14"/>
      <c r="Y73" s="2">
        <v>0.04</v>
      </c>
      <c r="Z73" s="2">
        <v>0.5</v>
      </c>
      <c r="AA73" s="2">
        <f t="shared" ref="AA73:AA84" si="76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7">AO73*AN73</f>
        <v>7.3499999999999998E-3</v>
      </c>
      <c r="AQ73" s="1">
        <f t="shared" ref="AQ73:AQ84" si="78">(AP73+AM73+AD73+AA73+U73+X73+AG73+AJ73)</f>
        <v>2.8758583013221539E-2</v>
      </c>
      <c r="AR73" s="9">
        <f t="shared" ref="AR73:AR84" si="79">$B$73/12</f>
        <v>7.5919999999999996</v>
      </c>
      <c r="AS73" s="1">
        <f t="shared" ref="AS73:AS84" si="80">$B$75</f>
        <v>0.18</v>
      </c>
      <c r="AT73" s="1">
        <f t="shared" ref="AT73:AT84" si="81">$E$4/12</f>
        <v>11166666.666666666</v>
      </c>
      <c r="AU73" s="1">
        <f t="shared" ref="AU73:AU84" si="82">AT73*10000*AS73*0.67*AR73*AQ73</f>
        <v>2940319629.8373013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15.7022544780645</v>
      </c>
      <c r="E74" s="10">
        <f t="shared" ref="E74:E85" si="83">D73</f>
        <v>17.010710336129002</v>
      </c>
      <c r="F74" s="7" t="s">
        <v>83</v>
      </c>
      <c r="G74" s="1">
        <v>2</v>
      </c>
      <c r="H74" s="9">
        <f t="shared" si="65"/>
        <v>15.7022544780645</v>
      </c>
      <c r="I74" s="9">
        <f t="shared" si="66"/>
        <v>288.85225447806448</v>
      </c>
      <c r="J74" s="9">
        <f t="shared" si="67"/>
        <v>0.12099491502059993</v>
      </c>
      <c r="K74" s="9">
        <f t="shared" si="68"/>
        <v>7.5919999999999996</v>
      </c>
      <c r="L74" s="9">
        <f t="shared" si="69"/>
        <v>7.5920000000000001E-2</v>
      </c>
      <c r="M74" s="1" t="s">
        <v>83</v>
      </c>
      <c r="O74" s="9">
        <f t="shared" ref="O74:O84" si="84">L74+O73-P73-N74</f>
        <v>0.14114603776362208</v>
      </c>
      <c r="P74" s="9">
        <f t="shared" si="70"/>
        <v>1.7077952844703842E-2</v>
      </c>
      <c r="Q74" s="12">
        <f t="shared" si="71"/>
        <v>3.0740315120466916E-3</v>
      </c>
      <c r="R74" s="9">
        <f t="shared" si="72"/>
        <v>1.36656E-2</v>
      </c>
      <c r="S74" s="13">
        <f t="shared" si="73"/>
        <v>0.22494669184277979</v>
      </c>
      <c r="T74" s="2">
        <f t="shared" si="74"/>
        <v>0.01</v>
      </c>
      <c r="U74" s="14">
        <f t="shared" si="75"/>
        <v>2.2494669184277981E-3</v>
      </c>
      <c r="V74" s="13"/>
      <c r="W74" s="2"/>
      <c r="X74" s="14"/>
      <c r="Y74" s="2">
        <v>0.04</v>
      </c>
      <c r="Z74" s="2">
        <v>0.5</v>
      </c>
      <c r="AA74" s="2">
        <f t="shared" si="76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7"/>
        <v>7.3499999999999998E-3</v>
      </c>
      <c r="AQ74" s="1">
        <f t="shared" si="78"/>
        <v>2.9599466918427797E-2</v>
      </c>
      <c r="AR74" s="9">
        <f t="shared" si="79"/>
        <v>7.5919999999999996</v>
      </c>
      <c r="AS74" s="1">
        <f t="shared" si="80"/>
        <v>0.18</v>
      </c>
      <c r="AT74" s="1">
        <f t="shared" si="81"/>
        <v>11166666.666666666</v>
      </c>
      <c r="AU74" s="1">
        <f t="shared" si="82"/>
        <v>3026292831.3596263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18.997686988571399</v>
      </c>
      <c r="E75" s="10">
        <f t="shared" si="83"/>
        <v>15.7022544780645</v>
      </c>
      <c r="F75" s="7" t="s">
        <v>83</v>
      </c>
      <c r="G75" s="1">
        <v>3</v>
      </c>
      <c r="H75" s="9">
        <f t="shared" si="65"/>
        <v>18.997686988571399</v>
      </c>
      <c r="I75" s="9">
        <f t="shared" si="66"/>
        <v>292.14768698857137</v>
      </c>
      <c r="J75" s="9">
        <f t="shared" si="67"/>
        <v>0.17697025469471755</v>
      </c>
      <c r="K75" s="9">
        <f t="shared" si="68"/>
        <v>7.5919999999999996</v>
      </c>
      <c r="L75" s="9">
        <f t="shared" si="69"/>
        <v>7.5920000000000001E-2</v>
      </c>
      <c r="M75" s="1" t="s">
        <v>83</v>
      </c>
      <c r="O75" s="9">
        <f t="shared" si="84"/>
        <v>0.19998808491891826</v>
      </c>
      <c r="P75" s="9">
        <f t="shared" si="70"/>
        <v>3.5391942324009766E-2</v>
      </c>
      <c r="Q75" s="12">
        <f t="shared" si="71"/>
        <v>6.370549618321758E-3</v>
      </c>
      <c r="R75" s="9">
        <f t="shared" si="72"/>
        <v>1.36656E-2</v>
      </c>
      <c r="S75" s="13">
        <f t="shared" si="73"/>
        <v>0.46617416127515499</v>
      </c>
      <c r="T75" s="2">
        <f t="shared" si="74"/>
        <v>0.01</v>
      </c>
      <c r="U75" s="14">
        <f t="shared" si="75"/>
        <v>4.6617416127515496E-3</v>
      </c>
      <c r="V75" s="13"/>
      <c r="W75" s="2"/>
      <c r="X75" s="14"/>
      <c r="Y75" s="2">
        <v>0.04</v>
      </c>
      <c r="Z75" s="2">
        <v>0.5</v>
      </c>
      <c r="AA75" s="2">
        <f t="shared" si="76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7"/>
        <v>7.3499999999999998E-3</v>
      </c>
      <c r="AQ75" s="1">
        <f t="shared" si="78"/>
        <v>3.2011741612751547E-2</v>
      </c>
      <c r="AR75" s="9">
        <f t="shared" si="79"/>
        <v>7.5919999999999996</v>
      </c>
      <c r="AS75" s="1">
        <f t="shared" si="80"/>
        <v>0.18</v>
      </c>
      <c r="AT75" s="1">
        <f t="shared" si="81"/>
        <v>11166666.666666666</v>
      </c>
      <c r="AU75" s="1">
        <f t="shared" si="82"/>
        <v>3272927327.6774387</v>
      </c>
    </row>
    <row r="76" spans="1:48" x14ac:dyDescent="0.15">
      <c r="C76" s="7">
        <v>3</v>
      </c>
      <c r="D76" s="8">
        <v>23.570414154516101</v>
      </c>
      <c r="E76" s="10">
        <f t="shared" si="83"/>
        <v>18.997686988571399</v>
      </c>
      <c r="F76" s="7" t="s">
        <v>83</v>
      </c>
      <c r="G76" s="1">
        <v>4</v>
      </c>
      <c r="H76" s="9">
        <f t="shared" si="65"/>
        <v>23.570414154516101</v>
      </c>
      <c r="I76" s="9">
        <f t="shared" si="66"/>
        <v>296.72041415451611</v>
      </c>
      <c r="J76" s="9">
        <f t="shared" si="67"/>
        <v>0.29577551690843445</v>
      </c>
      <c r="K76" s="9">
        <f t="shared" si="68"/>
        <v>7.5919999999999996</v>
      </c>
      <c r="L76" s="9">
        <f t="shared" si="69"/>
        <v>7.5920000000000001E-2</v>
      </c>
      <c r="M76" s="1" t="s">
        <v>83</v>
      </c>
      <c r="O76" s="9">
        <f t="shared" si="84"/>
        <v>0.2405161425949085</v>
      </c>
      <c r="P76" s="9">
        <f t="shared" si="70"/>
        <v>7.1138786400831794E-2</v>
      </c>
      <c r="Q76" s="12">
        <f t="shared" si="71"/>
        <v>1.2804981552149722E-2</v>
      </c>
      <c r="R76" s="9">
        <f t="shared" si="72"/>
        <v>1.36656E-2</v>
      </c>
      <c r="S76" s="13">
        <f t="shared" si="73"/>
        <v>0.93702300317217846</v>
      </c>
      <c r="T76" s="2">
        <f t="shared" si="74"/>
        <v>0.01</v>
      </c>
      <c r="U76" s="14">
        <f t="shared" si="75"/>
        <v>9.3702300317217851E-3</v>
      </c>
      <c r="V76" s="13"/>
      <c r="W76" s="2"/>
      <c r="X76" s="14"/>
      <c r="Y76" s="2">
        <v>0.05</v>
      </c>
      <c r="Z76" s="2">
        <v>0.5</v>
      </c>
      <c r="AA76" s="2">
        <f t="shared" si="76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7"/>
        <v>9.7999999999999997E-3</v>
      </c>
      <c r="AQ76" s="1">
        <f t="shared" si="78"/>
        <v>4.4170230031721783E-2</v>
      </c>
      <c r="AR76" s="9">
        <f t="shared" si="79"/>
        <v>7.5919999999999996</v>
      </c>
      <c r="AS76" s="1">
        <f t="shared" si="80"/>
        <v>0.18</v>
      </c>
      <c r="AT76" s="1">
        <f t="shared" si="81"/>
        <v>11166666.666666666</v>
      </c>
      <c r="AU76" s="1">
        <f t="shared" si="82"/>
        <v>4516028983.6600008</v>
      </c>
    </row>
    <row r="77" spans="1:48" x14ac:dyDescent="0.15">
      <c r="C77" s="7">
        <v>4</v>
      </c>
      <c r="D77" s="8">
        <v>26.995749367666701</v>
      </c>
      <c r="E77" s="10">
        <f t="shared" si="83"/>
        <v>23.570414154516101</v>
      </c>
      <c r="F77" s="7" t="s">
        <v>83</v>
      </c>
      <c r="G77" s="1">
        <v>5</v>
      </c>
      <c r="H77" s="9">
        <f t="shared" si="65"/>
        <v>26.995749367666701</v>
      </c>
      <c r="I77" s="9">
        <f t="shared" si="66"/>
        <v>300.14574936766667</v>
      </c>
      <c r="J77" s="9">
        <f t="shared" si="67"/>
        <v>0.43013104193171814</v>
      </c>
      <c r="K77" s="9">
        <f t="shared" si="68"/>
        <v>7.5919999999999996</v>
      </c>
      <c r="L77" s="9">
        <f t="shared" si="69"/>
        <v>7.5920000000000001E-2</v>
      </c>
      <c r="M77" s="1" t="s">
        <v>85</v>
      </c>
      <c r="N77" s="9">
        <f>(O76-P76)*$C$21/100</f>
        <v>0.16090848838437288</v>
      </c>
      <c r="O77" s="9">
        <f t="shared" si="84"/>
        <v>8.438886780970381E-2</v>
      </c>
      <c r="P77" s="9">
        <f t="shared" si="70"/>
        <v>3.629827163842593E-2</v>
      </c>
      <c r="Q77" s="12">
        <f t="shared" si="71"/>
        <v>6.533688894916667E-3</v>
      </c>
      <c r="R77" s="9">
        <f t="shared" si="72"/>
        <v>1.36656E-2</v>
      </c>
      <c r="S77" s="13">
        <f t="shared" si="73"/>
        <v>0.47811211325640052</v>
      </c>
      <c r="T77" s="2">
        <f t="shared" si="74"/>
        <v>0.01</v>
      </c>
      <c r="U77" s="14">
        <f t="shared" si="75"/>
        <v>4.7811211325640051E-3</v>
      </c>
      <c r="V77" s="13"/>
      <c r="W77" s="2"/>
      <c r="X77" s="14"/>
      <c r="Y77" s="2">
        <v>0.05</v>
      </c>
      <c r="Z77" s="2">
        <v>0.5</v>
      </c>
      <c r="AA77" s="2">
        <f t="shared" si="76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7"/>
        <v>9.7999999999999997E-3</v>
      </c>
      <c r="AQ77" s="1">
        <f t="shared" si="78"/>
        <v>3.9581121132564005E-2</v>
      </c>
      <c r="AR77" s="9">
        <f t="shared" si="79"/>
        <v>7.5919999999999996</v>
      </c>
      <c r="AS77" s="1">
        <f t="shared" si="80"/>
        <v>0.18</v>
      </c>
      <c r="AT77" s="1">
        <f t="shared" si="81"/>
        <v>11166666.666666666</v>
      </c>
      <c r="AU77" s="1">
        <f t="shared" si="82"/>
        <v>4046831771.3546815</v>
      </c>
    </row>
    <row r="78" spans="1:48" x14ac:dyDescent="0.15">
      <c r="C78" s="7">
        <v>5</v>
      </c>
      <c r="D78" s="8">
        <v>29.875788804516102</v>
      </c>
      <c r="E78" s="10">
        <f t="shared" si="83"/>
        <v>26.995749367666701</v>
      </c>
      <c r="F78" s="7" t="s">
        <v>85</v>
      </c>
      <c r="G78" s="1">
        <v>6</v>
      </c>
      <c r="H78" s="9">
        <f t="shared" si="65"/>
        <v>29.875788804516102</v>
      </c>
      <c r="I78" s="9">
        <f t="shared" si="66"/>
        <v>303.02578880451608</v>
      </c>
      <c r="J78" s="9">
        <f t="shared" si="67"/>
        <v>0.58546735045940723</v>
      </c>
      <c r="K78" s="9">
        <f t="shared" si="68"/>
        <v>7.5919999999999996</v>
      </c>
      <c r="L78" s="9">
        <f t="shared" si="69"/>
        <v>7.5920000000000001E-2</v>
      </c>
      <c r="M78" s="1" t="s">
        <v>83</v>
      </c>
      <c r="O78" s="9">
        <f t="shared" si="84"/>
        <v>0.1240105961712779</v>
      </c>
      <c r="P78" s="9">
        <f t="shared" si="70"/>
        <v>7.2604155169289586E-2</v>
      </c>
      <c r="Q78" s="12">
        <f t="shared" si="71"/>
        <v>1.3068747930472125E-2</v>
      </c>
      <c r="R78" s="9">
        <f t="shared" si="72"/>
        <v>1.36656E-2</v>
      </c>
      <c r="S78" s="13">
        <f t="shared" si="73"/>
        <v>0.95632448853121155</v>
      </c>
      <c r="T78" s="2">
        <f t="shared" si="74"/>
        <v>0.01</v>
      </c>
      <c r="U78" s="14">
        <f t="shared" si="75"/>
        <v>9.5632448853121155E-3</v>
      </c>
      <c r="V78" s="13"/>
      <c r="W78" s="2"/>
      <c r="X78" s="14"/>
      <c r="Y78" s="2">
        <v>0.05</v>
      </c>
      <c r="Z78" s="2">
        <v>0.5</v>
      </c>
      <c r="AA78" s="2">
        <f t="shared" si="76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7"/>
        <v>9.7999999999999997E-3</v>
      </c>
      <c r="AQ78" s="1">
        <f t="shared" si="78"/>
        <v>4.4363244885312111E-2</v>
      </c>
      <c r="AR78" s="9">
        <f t="shared" si="79"/>
        <v>7.5919999999999996</v>
      </c>
      <c r="AS78" s="1">
        <f t="shared" si="80"/>
        <v>0.18</v>
      </c>
      <c r="AT78" s="1">
        <f t="shared" si="81"/>
        <v>11166666.666666666</v>
      </c>
      <c r="AU78" s="1">
        <f t="shared" si="82"/>
        <v>4535763104.8648214</v>
      </c>
    </row>
    <row r="79" spans="1:48" x14ac:dyDescent="0.15">
      <c r="C79" s="7">
        <v>6</v>
      </c>
      <c r="D79" s="8">
        <v>27.433646130666698</v>
      </c>
      <c r="E79" s="10">
        <f t="shared" si="83"/>
        <v>29.875788804516102</v>
      </c>
      <c r="F79" s="7" t="s">
        <v>83</v>
      </c>
      <c r="G79" s="1">
        <v>7</v>
      </c>
      <c r="H79" s="9">
        <f t="shared" si="65"/>
        <v>27.433646130666698</v>
      </c>
      <c r="I79" s="9">
        <f t="shared" si="66"/>
        <v>300.58364613066669</v>
      </c>
      <c r="J79" s="9">
        <f t="shared" si="67"/>
        <v>0.45094685814865354</v>
      </c>
      <c r="K79" s="9">
        <f t="shared" si="68"/>
        <v>7.5919999999999996</v>
      </c>
      <c r="L79" s="9">
        <f t="shared" si="69"/>
        <v>7.5920000000000001E-2</v>
      </c>
      <c r="M79" s="1" t="s">
        <v>83</v>
      </c>
      <c r="O79" s="9">
        <f t="shared" si="84"/>
        <v>0.12732644100198831</v>
      </c>
      <c r="P79" s="9">
        <f t="shared" si="70"/>
        <v>5.7417458529096528E-2</v>
      </c>
      <c r="Q79" s="12">
        <f t="shared" si="71"/>
        <v>1.0335142535237374E-2</v>
      </c>
      <c r="R79" s="9">
        <f t="shared" si="72"/>
        <v>1.36656E-2</v>
      </c>
      <c r="S79" s="13">
        <f t="shared" si="73"/>
        <v>0.75628896903446419</v>
      </c>
      <c r="T79" s="2">
        <f t="shared" si="74"/>
        <v>0.01</v>
      </c>
      <c r="U79" s="14">
        <f t="shared" si="75"/>
        <v>7.5628896903446423E-3</v>
      </c>
      <c r="V79" s="13"/>
      <c r="W79" s="2"/>
      <c r="X79" s="14"/>
      <c r="Y79" s="2">
        <v>0.05</v>
      </c>
      <c r="Z79" s="2">
        <v>0.5</v>
      </c>
      <c r="AA79" s="2">
        <f t="shared" si="76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7"/>
        <v>9.7999999999999997E-3</v>
      </c>
      <c r="AQ79" s="1">
        <f t="shared" si="78"/>
        <v>4.2362889690344643E-2</v>
      </c>
      <c r="AR79" s="9">
        <f t="shared" si="79"/>
        <v>7.5919999999999996</v>
      </c>
      <c r="AS79" s="1">
        <f t="shared" si="80"/>
        <v>0.18</v>
      </c>
      <c r="AT79" s="1">
        <f t="shared" si="81"/>
        <v>11166666.666666666</v>
      </c>
      <c r="AU79" s="1">
        <f t="shared" si="82"/>
        <v>4331243861.2113428</v>
      </c>
    </row>
    <row r="80" spans="1:48" x14ac:dyDescent="0.15">
      <c r="C80" s="7">
        <v>7</v>
      </c>
      <c r="D80" s="8">
        <v>26.1303270393548</v>
      </c>
      <c r="E80" s="10">
        <f t="shared" si="83"/>
        <v>27.433646130666698</v>
      </c>
      <c r="F80" s="7" t="s">
        <v>83</v>
      </c>
      <c r="G80" s="1">
        <v>8</v>
      </c>
      <c r="H80" s="9">
        <f t="shared" si="65"/>
        <v>26.1303270393548</v>
      </c>
      <c r="I80" s="9">
        <f t="shared" si="66"/>
        <v>299.2803270393548</v>
      </c>
      <c r="J80" s="9">
        <f t="shared" si="67"/>
        <v>0.39161659600032683</v>
      </c>
      <c r="K80" s="9">
        <f t="shared" si="68"/>
        <v>7.5919999999999996</v>
      </c>
      <c r="L80" s="9">
        <f t="shared" si="69"/>
        <v>7.5920000000000001E-2</v>
      </c>
      <c r="M80" s="1" t="s">
        <v>83</v>
      </c>
      <c r="O80" s="9">
        <f t="shared" si="84"/>
        <v>0.14582898247289178</v>
      </c>
      <c r="P80" s="9">
        <f t="shared" si="70"/>
        <v>5.7109049714225202E-2</v>
      </c>
      <c r="Q80" s="12">
        <f t="shared" si="71"/>
        <v>1.0279628948560536E-2</v>
      </c>
      <c r="R80" s="9">
        <f t="shared" si="72"/>
        <v>1.36656E-2</v>
      </c>
      <c r="S80" s="13">
        <f t="shared" si="73"/>
        <v>0.75222668222109068</v>
      </c>
      <c r="T80" s="2">
        <f t="shared" si="74"/>
        <v>0.01</v>
      </c>
      <c r="U80" s="14">
        <f t="shared" si="75"/>
        <v>7.5222668222109067E-3</v>
      </c>
      <c r="V80" s="13"/>
      <c r="W80" s="2"/>
      <c r="X80" s="14"/>
      <c r="Y80" s="2">
        <v>0.05</v>
      </c>
      <c r="Z80" s="2">
        <v>0.5</v>
      </c>
      <c r="AA80" s="2">
        <f t="shared" si="76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7"/>
        <v>9.7999999999999997E-3</v>
      </c>
      <c r="AQ80" s="1">
        <f t="shared" si="78"/>
        <v>4.2322266822210908E-2</v>
      </c>
      <c r="AR80" s="9">
        <f t="shared" si="79"/>
        <v>7.5919999999999996</v>
      </c>
      <c r="AS80" s="1">
        <f t="shared" si="80"/>
        <v>0.18</v>
      </c>
      <c r="AT80" s="1">
        <f t="shared" si="81"/>
        <v>11166666.666666666</v>
      </c>
      <c r="AU80" s="1">
        <f t="shared" si="82"/>
        <v>4327090519.7014704</v>
      </c>
    </row>
    <row r="81" spans="1:48" x14ac:dyDescent="0.15">
      <c r="C81" s="7">
        <v>8</v>
      </c>
      <c r="D81" s="8">
        <v>25.714364088064499</v>
      </c>
      <c r="E81" s="10">
        <f t="shared" si="83"/>
        <v>26.1303270393548</v>
      </c>
      <c r="F81" s="7" t="s">
        <v>83</v>
      </c>
      <c r="G81" s="1">
        <v>9</v>
      </c>
      <c r="H81" s="9">
        <f t="shared" si="65"/>
        <v>25.714364088064499</v>
      </c>
      <c r="I81" s="9">
        <f t="shared" si="66"/>
        <v>298.86436408806446</v>
      </c>
      <c r="J81" s="9">
        <f t="shared" si="67"/>
        <v>0.37427921031519712</v>
      </c>
      <c r="K81" s="9">
        <f t="shared" si="68"/>
        <v>7.5919999999999996</v>
      </c>
      <c r="L81" s="9">
        <f t="shared" si="69"/>
        <v>7.5920000000000001E-2</v>
      </c>
      <c r="M81" s="1" t="s">
        <v>83</v>
      </c>
      <c r="O81" s="9">
        <f t="shared" si="84"/>
        <v>0.16463993275866656</v>
      </c>
      <c r="P81" s="9">
        <f t="shared" si="70"/>
        <v>6.1621304019260872E-2</v>
      </c>
      <c r="Q81" s="12">
        <f t="shared" si="71"/>
        <v>1.1091834723466957E-2</v>
      </c>
      <c r="R81" s="9">
        <f t="shared" si="72"/>
        <v>1.36656E-2</v>
      </c>
      <c r="S81" s="13">
        <f t="shared" si="73"/>
        <v>0.81166101184484818</v>
      </c>
      <c r="T81" s="2">
        <f t="shared" si="74"/>
        <v>0.01</v>
      </c>
      <c r="U81" s="14">
        <f t="shared" si="75"/>
        <v>8.1166101184484817E-3</v>
      </c>
      <c r="V81" s="13"/>
      <c r="W81" s="2"/>
      <c r="X81" s="14"/>
      <c r="Y81" s="2">
        <v>0.05</v>
      </c>
      <c r="Z81" s="2">
        <v>0.5</v>
      </c>
      <c r="AA81" s="2">
        <f t="shared" si="76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7"/>
        <v>9.7999999999999997E-3</v>
      </c>
      <c r="AQ81" s="1">
        <f t="shared" si="78"/>
        <v>4.2916610118448481E-2</v>
      </c>
      <c r="AR81" s="9">
        <f t="shared" si="79"/>
        <v>7.5919999999999996</v>
      </c>
      <c r="AS81" s="1">
        <f t="shared" si="80"/>
        <v>0.18</v>
      </c>
      <c r="AT81" s="1">
        <f t="shared" si="81"/>
        <v>11166666.666666666</v>
      </c>
      <c r="AU81" s="1">
        <f t="shared" si="82"/>
        <v>4387857048.4273853</v>
      </c>
    </row>
    <row r="82" spans="1:48" x14ac:dyDescent="0.15">
      <c r="C82" s="7">
        <v>9</v>
      </c>
      <c r="D82" s="8">
        <v>25.923955554999999</v>
      </c>
      <c r="E82" s="10">
        <f t="shared" si="83"/>
        <v>25.714364088064499</v>
      </c>
      <c r="F82" s="7" t="s">
        <v>83</v>
      </c>
      <c r="G82" s="1">
        <v>10</v>
      </c>
      <c r="H82" s="9">
        <f t="shared" si="65"/>
        <v>25.923955554999999</v>
      </c>
      <c r="I82" s="9">
        <f t="shared" si="66"/>
        <v>299.073955555</v>
      </c>
      <c r="J82" s="9">
        <f t="shared" si="67"/>
        <v>0.38292290847651284</v>
      </c>
      <c r="K82" s="9">
        <f t="shared" si="68"/>
        <v>7.5919999999999996</v>
      </c>
      <c r="L82" s="9">
        <f t="shared" si="69"/>
        <v>7.5920000000000001E-2</v>
      </c>
      <c r="M82" s="1" t="s">
        <v>83</v>
      </c>
      <c r="O82" s="9">
        <f t="shared" si="84"/>
        <v>0.17893862873940569</v>
      </c>
      <c r="P82" s="9">
        <f t="shared" si="70"/>
        <v>6.8519700155692156E-2</v>
      </c>
      <c r="Q82" s="12">
        <f t="shared" si="71"/>
        <v>1.2333546028024587E-2</v>
      </c>
      <c r="R82" s="9">
        <f t="shared" si="72"/>
        <v>1.36656E-2</v>
      </c>
      <c r="S82" s="13">
        <f t="shared" si="73"/>
        <v>0.90252502839425908</v>
      </c>
      <c r="T82" s="2">
        <f t="shared" si="74"/>
        <v>0.01</v>
      </c>
      <c r="U82" s="14">
        <f t="shared" si="75"/>
        <v>9.0252502839425902E-3</v>
      </c>
      <c r="V82" s="13"/>
      <c r="W82" s="2"/>
      <c r="X82" s="14"/>
      <c r="Y82" s="2">
        <v>0.05</v>
      </c>
      <c r="Z82" s="2">
        <v>0.5</v>
      </c>
      <c r="AA82" s="2">
        <f t="shared" si="76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7"/>
        <v>9.7999999999999997E-3</v>
      </c>
      <c r="AQ82" s="1">
        <f t="shared" si="78"/>
        <v>4.3825250283942588E-2</v>
      </c>
      <c r="AR82" s="9">
        <f t="shared" si="79"/>
        <v>7.5919999999999996</v>
      </c>
      <c r="AS82" s="1">
        <f t="shared" si="80"/>
        <v>0.18</v>
      </c>
      <c r="AT82" s="1">
        <f t="shared" si="81"/>
        <v>11166666.666666666</v>
      </c>
      <c r="AU82" s="1">
        <f t="shared" si="82"/>
        <v>4480757749.1967049</v>
      </c>
    </row>
    <row r="83" spans="1:48" x14ac:dyDescent="0.15">
      <c r="C83" s="7">
        <v>10</v>
      </c>
      <c r="D83" s="8">
        <v>23.9035653803226</v>
      </c>
      <c r="E83" s="10">
        <f t="shared" si="83"/>
        <v>25.923955554999999</v>
      </c>
      <c r="F83" s="7" t="s">
        <v>83</v>
      </c>
      <c r="G83" s="1">
        <v>11</v>
      </c>
      <c r="H83" s="9">
        <f t="shared" si="65"/>
        <v>23.9035653803226</v>
      </c>
      <c r="I83" s="9">
        <f t="shared" si="66"/>
        <v>297.0535653803226</v>
      </c>
      <c r="J83" s="9">
        <f t="shared" si="67"/>
        <v>0.30686351731486894</v>
      </c>
      <c r="K83" s="9">
        <f t="shared" si="68"/>
        <v>7.5919999999999996</v>
      </c>
      <c r="L83" s="9">
        <f t="shared" si="69"/>
        <v>7.5920000000000001E-2</v>
      </c>
      <c r="M83" s="1" t="s">
        <v>85</v>
      </c>
      <c r="N83" s="9">
        <f>(O82-P82)*$C$21/100</f>
        <v>0.10489798215452786</v>
      </c>
      <c r="O83" s="9">
        <f t="shared" si="84"/>
        <v>8.1440946429185673E-2</v>
      </c>
      <c r="P83" s="9">
        <f t="shared" si="70"/>
        <v>2.4991255274711733E-2</v>
      </c>
      <c r="Q83" s="12">
        <f t="shared" si="71"/>
        <v>4.4984259494481116E-3</v>
      </c>
      <c r="R83" s="9">
        <f t="shared" si="72"/>
        <v>1.36656E-2</v>
      </c>
      <c r="S83" s="13">
        <f t="shared" si="73"/>
        <v>0.32917881025700385</v>
      </c>
      <c r="T83" s="2">
        <f t="shared" si="74"/>
        <v>0.01</v>
      </c>
      <c r="U83" s="14">
        <f t="shared" si="75"/>
        <v>3.2917881025700388E-3</v>
      </c>
      <c r="V83" s="13"/>
      <c r="W83" s="2"/>
      <c r="X83" s="14"/>
      <c r="Y83" s="2">
        <v>0.05</v>
      </c>
      <c r="Z83" s="2">
        <v>0.5</v>
      </c>
      <c r="AA83" s="2">
        <f t="shared" si="76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7"/>
        <v>9.7999999999999997E-3</v>
      </c>
      <c r="AQ83" s="1">
        <f t="shared" si="78"/>
        <v>3.8091788102570037E-2</v>
      </c>
      <c r="AR83" s="9">
        <f t="shared" si="79"/>
        <v>7.5919999999999996</v>
      </c>
      <c r="AS83" s="1">
        <f t="shared" si="80"/>
        <v>0.18</v>
      </c>
      <c r="AT83" s="1">
        <f t="shared" si="81"/>
        <v>11166666.666666666</v>
      </c>
      <c r="AU83" s="1">
        <f t="shared" si="82"/>
        <v>3894560181.9845424</v>
      </c>
    </row>
    <row r="84" spans="1:48" x14ac:dyDescent="0.15">
      <c r="C84" s="7">
        <v>11</v>
      </c>
      <c r="D84" s="8">
        <v>19.512137243000002</v>
      </c>
      <c r="E84" s="10">
        <f t="shared" si="83"/>
        <v>23.9035653803226</v>
      </c>
      <c r="F84" s="7" t="s">
        <v>85</v>
      </c>
      <c r="G84" s="1">
        <v>12</v>
      </c>
      <c r="H84" s="9">
        <f t="shared" si="65"/>
        <v>19.512137243000002</v>
      </c>
      <c r="I84" s="9">
        <f t="shared" si="66"/>
        <v>292.66213724299996</v>
      </c>
      <c r="J84" s="9">
        <f t="shared" si="67"/>
        <v>0.18764786882119339</v>
      </c>
      <c r="K84" s="9">
        <f t="shared" si="68"/>
        <v>7.5919999999999996</v>
      </c>
      <c r="L84" s="9">
        <f t="shared" si="69"/>
        <v>7.5920000000000001E-2</v>
      </c>
      <c r="M84" s="1" t="s">
        <v>83</v>
      </c>
      <c r="O84" s="9">
        <f t="shared" si="84"/>
        <v>0.13236969115447395</v>
      </c>
      <c r="P84" s="9">
        <f t="shared" si="70"/>
        <v>2.4838890441656609E-2</v>
      </c>
      <c r="Q84" s="12">
        <f t="shared" si="71"/>
        <v>4.4710002794981895E-3</v>
      </c>
      <c r="R84" s="9">
        <f t="shared" si="72"/>
        <v>1.36656E-2</v>
      </c>
      <c r="S84" s="13">
        <f t="shared" si="73"/>
        <v>0.32717189728209439</v>
      </c>
      <c r="T84" s="2">
        <f t="shared" si="74"/>
        <v>0.01</v>
      </c>
      <c r="U84" s="14">
        <f t="shared" si="75"/>
        <v>3.2717189728209439E-3</v>
      </c>
      <c r="V84" s="13"/>
      <c r="W84" s="2"/>
      <c r="X84" s="14"/>
      <c r="Y84" s="2">
        <v>0.05</v>
      </c>
      <c r="Z84" s="2">
        <v>0.5</v>
      </c>
      <c r="AA84" s="2">
        <f t="shared" si="76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7"/>
        <v>9.7999999999999997E-3</v>
      </c>
      <c r="AQ84" s="1">
        <f t="shared" si="78"/>
        <v>3.8071718972820939E-2</v>
      </c>
      <c r="AR84" s="9">
        <f t="shared" si="79"/>
        <v>7.5919999999999996</v>
      </c>
      <c r="AS84" s="1">
        <f t="shared" si="80"/>
        <v>0.18</v>
      </c>
      <c r="AT84" s="1">
        <f t="shared" si="81"/>
        <v>11166666.666666666</v>
      </c>
      <c r="AU84" s="1">
        <f t="shared" si="82"/>
        <v>3892508284.7777886</v>
      </c>
      <c r="AV84" s="1">
        <f>SUM(AU73:AU84)</f>
        <v>47652181294.053101</v>
      </c>
    </row>
    <row r="85" spans="1:48" x14ac:dyDescent="0.15">
      <c r="C85" s="7">
        <v>12</v>
      </c>
      <c r="D85" s="8">
        <v>16.583147875161298</v>
      </c>
      <c r="E85" s="10">
        <f t="shared" si="83"/>
        <v>19.512137243000002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8">
        <v>17.010710336129002</v>
      </c>
      <c r="E89" s="7"/>
      <c r="F89" s="7"/>
      <c r="G89" s="1">
        <v>1</v>
      </c>
      <c r="H89" s="9">
        <f t="shared" ref="H89:H100" si="85">E90</f>
        <v>17.010710336129002</v>
      </c>
      <c r="I89" s="9">
        <f t="shared" ref="I89:I100" si="86">H89+273.15</f>
        <v>290.160710336129</v>
      </c>
      <c r="J89" s="9">
        <f t="shared" ref="J89:J100" si="87">EXP(($C$15*(I89-$C$13))/($C$16*I89*$C$13))</f>
        <v>0.14085830132215388</v>
      </c>
      <c r="K89" s="9">
        <f t="shared" ref="K89:K100" si="88">$B$89/12</f>
        <v>13.818291666666667</v>
      </c>
      <c r="L89" s="9">
        <f t="shared" ref="L89:L100" si="89">K89*$B$90/100</f>
        <v>3.1782070833333336</v>
      </c>
      <c r="M89" s="1" t="s">
        <v>83</v>
      </c>
      <c r="O89" s="9">
        <f>L89</f>
        <v>3.1782070833333336</v>
      </c>
      <c r="P89" s="9">
        <f t="shared" ref="P89:P100" si="90">O89*J89</f>
        <v>0.44767685100837051</v>
      </c>
      <c r="Q89" s="12">
        <f t="shared" ref="Q89:Q100" si="91">P89*$B$91</f>
        <v>0.20145458295376673</v>
      </c>
      <c r="R89" s="9">
        <f t="shared" ref="R89:R100" si="92">L89*$B$91</f>
        <v>1.4301931875000002</v>
      </c>
      <c r="S89" s="13">
        <f t="shared" ref="S89:S100" si="93">Q89/R89</f>
        <v>0.14085830132215385</v>
      </c>
      <c r="T89" s="2">
        <f t="shared" ref="T89:T100" si="94">$B$90/100</f>
        <v>0.23</v>
      </c>
      <c r="U89" s="14">
        <f t="shared" ref="U89:U100" si="95">S89*T89</f>
        <v>3.239740930409539E-2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6">U89*0.67*AL89+(V89*W89+X89*Y89+Z89*AA89+AB89*AC89+AD89*AE89+AF89*AG89+AH89*AI89)/1000</f>
        <v>2.8164818905184765E-2</v>
      </c>
      <c r="AK89" s="9">
        <f t="shared" ref="AK89:AK100" si="97">$B$89/12</f>
        <v>13.818291666666667</v>
      </c>
      <c r="AL89" s="1">
        <f t="shared" ref="AL89:AL100" si="98">$B$91</f>
        <v>0.45</v>
      </c>
      <c r="AM89" s="17">
        <f t="shared" ref="AM89:AM100" si="99">$E$6/12</f>
        <v>844166.66666666663</v>
      </c>
      <c r="AN89" s="1">
        <f t="shared" ref="AN89:AN100" si="100">AM89*10000*AK89*AJ89</f>
        <v>3285409568.679245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8">
        <v>15.7022544780645</v>
      </c>
      <c r="E90" s="10">
        <f t="shared" ref="E90:E101" si="101">D89</f>
        <v>17.010710336129002</v>
      </c>
      <c r="F90" s="7" t="s">
        <v>83</v>
      </c>
      <c r="G90" s="1">
        <v>2</v>
      </c>
      <c r="H90" s="9">
        <f t="shared" si="85"/>
        <v>15.7022544780645</v>
      </c>
      <c r="I90" s="9">
        <f t="shared" si="86"/>
        <v>288.85225447806448</v>
      </c>
      <c r="J90" s="9">
        <f t="shared" si="87"/>
        <v>0.12099491502059993</v>
      </c>
      <c r="K90" s="9">
        <f t="shared" si="88"/>
        <v>13.818291666666667</v>
      </c>
      <c r="L90" s="9">
        <f t="shared" si="89"/>
        <v>3.1782070833333336</v>
      </c>
      <c r="M90" s="1" t="s">
        <v>83</v>
      </c>
      <c r="O90" s="9">
        <f t="shared" ref="O90:O100" si="102">L90+O89-P89-N90</f>
        <v>5.9087373156582963</v>
      </c>
      <c r="P90" s="9">
        <f t="shared" si="90"/>
        <v>0.71492716938712331</v>
      </c>
      <c r="Q90" s="12">
        <f t="shared" si="91"/>
        <v>0.32171722622420551</v>
      </c>
      <c r="R90" s="9">
        <f t="shared" si="92"/>
        <v>1.4301931875000002</v>
      </c>
      <c r="S90" s="13">
        <f t="shared" si="93"/>
        <v>0.22494669184277977</v>
      </c>
      <c r="T90" s="2">
        <f t="shared" si="94"/>
        <v>0.23</v>
      </c>
      <c r="U90" s="14">
        <f t="shared" si="95"/>
        <v>5.1737739123839346E-2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6"/>
        <v>3.3995928345837569E-2</v>
      </c>
      <c r="AK90" s="9">
        <f t="shared" si="97"/>
        <v>13.818291666666667</v>
      </c>
      <c r="AL90" s="1">
        <f t="shared" si="98"/>
        <v>0.45</v>
      </c>
      <c r="AM90" s="17">
        <f t="shared" si="99"/>
        <v>844166.66666666663</v>
      </c>
      <c r="AN90" s="1">
        <f t="shared" si="100"/>
        <v>3965605057.1299071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18.997686988571399</v>
      </c>
      <c r="E91" s="10">
        <f t="shared" si="101"/>
        <v>15.7022544780645</v>
      </c>
      <c r="F91" s="7" t="s">
        <v>83</v>
      </c>
      <c r="G91" s="1">
        <v>3</v>
      </c>
      <c r="H91" s="9">
        <f t="shared" si="85"/>
        <v>18.997686988571399</v>
      </c>
      <c r="I91" s="9">
        <f t="shared" si="86"/>
        <v>292.14768698857137</v>
      </c>
      <c r="J91" s="9">
        <f t="shared" si="87"/>
        <v>0.17697025469471755</v>
      </c>
      <c r="K91" s="9">
        <f t="shared" si="88"/>
        <v>13.818291666666667</v>
      </c>
      <c r="L91" s="9">
        <f t="shared" si="89"/>
        <v>3.1782070833333336</v>
      </c>
      <c r="M91" s="1" t="s">
        <v>83</v>
      </c>
      <c r="O91" s="9">
        <f t="shared" si="102"/>
        <v>8.3720172296045057</v>
      </c>
      <c r="P91" s="9">
        <f t="shared" si="90"/>
        <v>1.4815980214316731</v>
      </c>
      <c r="Q91" s="12">
        <f t="shared" si="91"/>
        <v>0.66671910964425285</v>
      </c>
      <c r="R91" s="9">
        <f t="shared" si="92"/>
        <v>1.4301931875000002</v>
      </c>
      <c r="S91" s="13">
        <f t="shared" si="93"/>
        <v>0.46617416127515482</v>
      </c>
      <c r="T91" s="2">
        <f t="shared" si="94"/>
        <v>0.23</v>
      </c>
      <c r="U91" s="14">
        <f t="shared" si="95"/>
        <v>0.10722005709328561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6"/>
        <v>5.0723847213625613E-2</v>
      </c>
      <c r="AK91" s="9">
        <f t="shared" si="97"/>
        <v>13.818291666666667</v>
      </c>
      <c r="AL91" s="1">
        <f t="shared" si="98"/>
        <v>0.45</v>
      </c>
      <c r="AM91" s="17">
        <f t="shared" si="99"/>
        <v>844166.66666666663</v>
      </c>
      <c r="AN91" s="1">
        <f t="shared" si="100"/>
        <v>5916906959.5967426</v>
      </c>
    </row>
    <row r="92" spans="1:48" x14ac:dyDescent="0.15">
      <c r="C92" s="7">
        <v>3</v>
      </c>
      <c r="D92" s="8">
        <v>23.570414154516101</v>
      </c>
      <c r="E92" s="10">
        <f t="shared" si="101"/>
        <v>18.997686988571399</v>
      </c>
      <c r="F92" s="7" t="s">
        <v>83</v>
      </c>
      <c r="G92" s="1">
        <v>4</v>
      </c>
      <c r="H92" s="9">
        <f t="shared" si="85"/>
        <v>23.570414154516101</v>
      </c>
      <c r="I92" s="9">
        <f t="shared" si="86"/>
        <v>296.72041415451611</v>
      </c>
      <c r="J92" s="9">
        <f t="shared" si="87"/>
        <v>0.29577551690843445</v>
      </c>
      <c r="K92" s="9">
        <f t="shared" si="88"/>
        <v>13.818291666666667</v>
      </c>
      <c r="L92" s="9">
        <f t="shared" si="89"/>
        <v>3.1782070833333336</v>
      </c>
      <c r="M92" s="1" t="s">
        <v>83</v>
      </c>
      <c r="O92" s="9">
        <f t="shared" si="102"/>
        <v>10.068626291506167</v>
      </c>
      <c r="P92" s="9">
        <f t="shared" si="90"/>
        <v>2.9780531459280901</v>
      </c>
      <c r="Q92" s="12">
        <f t="shared" si="91"/>
        <v>1.3401239156676406</v>
      </c>
      <c r="R92" s="9">
        <f t="shared" si="92"/>
        <v>1.4301931875000002</v>
      </c>
      <c r="S92" s="13">
        <f t="shared" si="93"/>
        <v>0.93702300317217835</v>
      </c>
      <c r="T92" s="2">
        <f t="shared" si="94"/>
        <v>0.23</v>
      </c>
      <c r="U92" s="14">
        <f t="shared" si="95"/>
        <v>0.21551529072960102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6"/>
        <v>9.8410860154974716E-2</v>
      </c>
      <c r="AK92" s="9">
        <f t="shared" si="97"/>
        <v>13.818291666666667</v>
      </c>
      <c r="AL92" s="1">
        <f t="shared" si="98"/>
        <v>0.45</v>
      </c>
      <c r="AM92" s="17">
        <f t="shared" si="99"/>
        <v>844166.66666666663</v>
      </c>
      <c r="AN92" s="1">
        <f t="shared" si="100"/>
        <v>11479568986.527021</v>
      </c>
    </row>
    <row r="93" spans="1:48" x14ac:dyDescent="0.15">
      <c r="C93" s="7">
        <v>4</v>
      </c>
      <c r="D93" s="8">
        <v>26.995749367666701</v>
      </c>
      <c r="E93" s="10">
        <f t="shared" si="101"/>
        <v>23.570414154516101</v>
      </c>
      <c r="F93" s="7" t="s">
        <v>83</v>
      </c>
      <c r="G93" s="1">
        <v>5</v>
      </c>
      <c r="H93" s="9">
        <f t="shared" si="85"/>
        <v>26.995749367666701</v>
      </c>
      <c r="I93" s="9">
        <f t="shared" si="86"/>
        <v>300.14574936766667</v>
      </c>
      <c r="J93" s="9">
        <f t="shared" si="87"/>
        <v>0.43013104193171814</v>
      </c>
      <c r="K93" s="9">
        <f t="shared" si="88"/>
        <v>13.818291666666667</v>
      </c>
      <c r="L93" s="9">
        <f t="shared" si="89"/>
        <v>3.1782070833333336</v>
      </c>
      <c r="M93" s="1" t="s">
        <v>85</v>
      </c>
      <c r="N93" s="9">
        <f>(O92-P92)*$C$21/100</f>
        <v>6.7360444882991724</v>
      </c>
      <c r="O93" s="9">
        <f t="shared" si="102"/>
        <v>3.5327357406122379</v>
      </c>
      <c r="P93" s="9">
        <f t="shared" si="90"/>
        <v>1.5195393049789618</v>
      </c>
      <c r="Q93" s="12">
        <f t="shared" si="91"/>
        <v>0.68379268724053288</v>
      </c>
      <c r="R93" s="9">
        <f t="shared" si="92"/>
        <v>1.4301931875000002</v>
      </c>
      <c r="S93" s="13">
        <f t="shared" si="93"/>
        <v>0.47811211325640074</v>
      </c>
      <c r="T93" s="2">
        <f t="shared" si="94"/>
        <v>0.23</v>
      </c>
      <c r="U93" s="14">
        <f t="shared" si="95"/>
        <v>0.10996578604897217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6"/>
        <v>6.658768449376512E-2</v>
      </c>
      <c r="AK93" s="9">
        <f t="shared" si="97"/>
        <v>13.818291666666667</v>
      </c>
      <c r="AL93" s="1">
        <f t="shared" si="98"/>
        <v>0.45</v>
      </c>
      <c r="AM93" s="17">
        <f t="shared" si="99"/>
        <v>844166.66666666663</v>
      </c>
      <c r="AN93" s="1">
        <f t="shared" si="100"/>
        <v>7767414252.8123369</v>
      </c>
    </row>
    <row r="94" spans="1:48" x14ac:dyDescent="0.15">
      <c r="C94" s="7">
        <v>5</v>
      </c>
      <c r="D94" s="8">
        <v>29.875788804516102</v>
      </c>
      <c r="E94" s="10">
        <f t="shared" si="101"/>
        <v>26.995749367666701</v>
      </c>
      <c r="F94" s="7" t="s">
        <v>85</v>
      </c>
      <c r="G94" s="1">
        <v>6</v>
      </c>
      <c r="H94" s="9">
        <f t="shared" si="85"/>
        <v>29.875788804516102</v>
      </c>
      <c r="I94" s="9">
        <f t="shared" si="86"/>
        <v>303.02578880451608</v>
      </c>
      <c r="J94" s="9">
        <f t="shared" si="87"/>
        <v>0.58546735045940723</v>
      </c>
      <c r="K94" s="9">
        <f t="shared" si="88"/>
        <v>13.818291666666667</v>
      </c>
      <c r="L94" s="9">
        <f t="shared" si="89"/>
        <v>3.1782070833333336</v>
      </c>
      <c r="M94" s="1" t="s">
        <v>83</v>
      </c>
      <c r="O94" s="9">
        <f t="shared" si="102"/>
        <v>5.1914035189666095</v>
      </c>
      <c r="P94" s="9">
        <f t="shared" si="90"/>
        <v>3.0393972634150237</v>
      </c>
      <c r="Q94" s="12">
        <f t="shared" si="91"/>
        <v>1.3677287685367607</v>
      </c>
      <c r="R94" s="9">
        <f t="shared" si="92"/>
        <v>1.4301931875000002</v>
      </c>
      <c r="S94" s="13">
        <f t="shared" si="93"/>
        <v>0.95632448853121144</v>
      </c>
      <c r="T94" s="2">
        <f t="shared" si="94"/>
        <v>0.23</v>
      </c>
      <c r="U94" s="14">
        <f t="shared" si="95"/>
        <v>0.21995463236217863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6"/>
        <v>9.9749321657196868E-2</v>
      </c>
      <c r="AK94" s="9">
        <f t="shared" si="97"/>
        <v>13.818291666666667</v>
      </c>
      <c r="AL94" s="1">
        <f t="shared" si="98"/>
        <v>0.45</v>
      </c>
      <c r="AM94" s="17">
        <f t="shared" si="99"/>
        <v>844166.66666666663</v>
      </c>
      <c r="AN94" s="1">
        <f t="shared" si="100"/>
        <v>11635699733.950359</v>
      </c>
    </row>
    <row r="95" spans="1:48" x14ac:dyDescent="0.15">
      <c r="C95" s="7">
        <v>6</v>
      </c>
      <c r="D95" s="8">
        <v>27.433646130666698</v>
      </c>
      <c r="E95" s="10">
        <f t="shared" si="101"/>
        <v>29.875788804516102</v>
      </c>
      <c r="F95" s="7" t="s">
        <v>83</v>
      </c>
      <c r="G95" s="1">
        <v>7</v>
      </c>
      <c r="H95" s="9">
        <f t="shared" si="85"/>
        <v>27.433646130666698</v>
      </c>
      <c r="I95" s="9">
        <f t="shared" si="86"/>
        <v>300.58364613066669</v>
      </c>
      <c r="J95" s="9">
        <f t="shared" si="87"/>
        <v>0.45094685814865354</v>
      </c>
      <c r="K95" s="9">
        <f t="shared" si="88"/>
        <v>13.818291666666667</v>
      </c>
      <c r="L95" s="9">
        <f t="shared" si="89"/>
        <v>3.1782070833333336</v>
      </c>
      <c r="M95" s="1" t="s">
        <v>83</v>
      </c>
      <c r="O95" s="9">
        <f t="shared" si="102"/>
        <v>5.3302133388849189</v>
      </c>
      <c r="P95" s="9">
        <f t="shared" si="90"/>
        <v>2.4036429584321986</v>
      </c>
      <c r="Q95" s="12">
        <f t="shared" si="91"/>
        <v>1.0816393312944894</v>
      </c>
      <c r="R95" s="9">
        <f t="shared" si="92"/>
        <v>1.4301931875000002</v>
      </c>
      <c r="S95" s="13">
        <f t="shared" si="93"/>
        <v>0.7562889690344643</v>
      </c>
      <c r="T95" s="2">
        <f t="shared" si="94"/>
        <v>0.23</v>
      </c>
      <c r="U95" s="14">
        <f t="shared" si="95"/>
        <v>0.17394646287792678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6"/>
        <v>8.5877858557694933E-2</v>
      </c>
      <c r="AK95" s="9">
        <f t="shared" si="97"/>
        <v>13.818291666666667</v>
      </c>
      <c r="AL95" s="1">
        <f t="shared" si="98"/>
        <v>0.45</v>
      </c>
      <c r="AM95" s="17">
        <f t="shared" si="99"/>
        <v>844166.66666666663</v>
      </c>
      <c r="AN95" s="1">
        <f t="shared" si="100"/>
        <v>10017601717.69451</v>
      </c>
    </row>
    <row r="96" spans="1:48" x14ac:dyDescent="0.15">
      <c r="C96" s="7">
        <v>7</v>
      </c>
      <c r="D96" s="8">
        <v>26.1303270393548</v>
      </c>
      <c r="E96" s="10">
        <f t="shared" si="101"/>
        <v>27.433646130666698</v>
      </c>
      <c r="F96" s="7" t="s">
        <v>83</v>
      </c>
      <c r="G96" s="1">
        <v>8</v>
      </c>
      <c r="H96" s="9">
        <f t="shared" si="85"/>
        <v>26.1303270393548</v>
      </c>
      <c r="I96" s="9">
        <f t="shared" si="86"/>
        <v>299.2803270393548</v>
      </c>
      <c r="J96" s="9">
        <f t="shared" si="87"/>
        <v>0.39161659600032683</v>
      </c>
      <c r="K96" s="9">
        <f t="shared" si="88"/>
        <v>13.818291666666667</v>
      </c>
      <c r="L96" s="9">
        <f t="shared" si="89"/>
        <v>3.1782070833333336</v>
      </c>
      <c r="M96" s="1" t="s">
        <v>83</v>
      </c>
      <c r="O96" s="9">
        <f t="shared" si="102"/>
        <v>6.1047774637860535</v>
      </c>
      <c r="P96" s="9">
        <f t="shared" si="90"/>
        <v>2.3907321697074027</v>
      </c>
      <c r="Q96" s="12">
        <f t="shared" si="91"/>
        <v>1.0758294763683312</v>
      </c>
      <c r="R96" s="9">
        <f t="shared" si="92"/>
        <v>1.4301931875000002</v>
      </c>
      <c r="S96" s="13">
        <f t="shared" si="93"/>
        <v>0.75222668222109046</v>
      </c>
      <c r="T96" s="2">
        <f t="shared" si="94"/>
        <v>0.23</v>
      </c>
      <c r="U96" s="14">
        <f t="shared" si="95"/>
        <v>0.17301213691085082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6"/>
        <v>8.5596159278621534E-2</v>
      </c>
      <c r="AK96" s="9">
        <f t="shared" si="97"/>
        <v>13.818291666666667</v>
      </c>
      <c r="AL96" s="1">
        <f t="shared" si="98"/>
        <v>0.45</v>
      </c>
      <c r="AM96" s="17">
        <f t="shared" si="99"/>
        <v>844166.66666666663</v>
      </c>
      <c r="AN96" s="1">
        <f t="shared" si="100"/>
        <v>9984741662.3867359</v>
      </c>
    </row>
    <row r="97" spans="1:50" x14ac:dyDescent="0.15">
      <c r="C97" s="7">
        <v>8</v>
      </c>
      <c r="D97" s="8">
        <v>25.714364088064499</v>
      </c>
      <c r="E97" s="10">
        <f t="shared" si="101"/>
        <v>26.1303270393548</v>
      </c>
      <c r="F97" s="7" t="s">
        <v>83</v>
      </c>
      <c r="G97" s="1">
        <v>9</v>
      </c>
      <c r="H97" s="9">
        <f t="shared" si="85"/>
        <v>25.714364088064499</v>
      </c>
      <c r="I97" s="9">
        <f t="shared" si="86"/>
        <v>298.86436408806446</v>
      </c>
      <c r="J97" s="9">
        <f t="shared" si="87"/>
        <v>0.37427921031519712</v>
      </c>
      <c r="K97" s="9">
        <f t="shared" si="88"/>
        <v>13.818291666666667</v>
      </c>
      <c r="L97" s="9">
        <f t="shared" si="89"/>
        <v>3.1782070833333336</v>
      </c>
      <c r="M97" s="1" t="s">
        <v>83</v>
      </c>
      <c r="O97" s="9">
        <f t="shared" si="102"/>
        <v>6.8922523774119844</v>
      </c>
      <c r="P97" s="9">
        <f t="shared" si="90"/>
        <v>2.5796267771107972</v>
      </c>
      <c r="Q97" s="12">
        <f t="shared" si="91"/>
        <v>1.1608320496998588</v>
      </c>
      <c r="R97" s="9">
        <f t="shared" si="92"/>
        <v>1.4301931875000002</v>
      </c>
      <c r="S97" s="13">
        <f t="shared" si="93"/>
        <v>0.81166101184484807</v>
      </c>
      <c r="T97" s="2">
        <f t="shared" si="94"/>
        <v>0.23</v>
      </c>
      <c r="U97" s="14">
        <f t="shared" si="95"/>
        <v>0.18668203272431505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6"/>
        <v>8.9717632866380986E-2</v>
      </c>
      <c r="AK97" s="9">
        <f t="shared" si="97"/>
        <v>13.818291666666667</v>
      </c>
      <c r="AL97" s="1">
        <f t="shared" si="98"/>
        <v>0.45</v>
      </c>
      <c r="AM97" s="17">
        <f t="shared" si="99"/>
        <v>844166.66666666663</v>
      </c>
      <c r="AN97" s="1">
        <f t="shared" si="100"/>
        <v>10465509133.602077</v>
      </c>
    </row>
    <row r="98" spans="1:50" x14ac:dyDescent="0.15">
      <c r="C98" s="7">
        <v>9</v>
      </c>
      <c r="D98" s="8">
        <v>25.923955554999999</v>
      </c>
      <c r="E98" s="10">
        <f t="shared" si="101"/>
        <v>25.714364088064499</v>
      </c>
      <c r="F98" s="7" t="s">
        <v>83</v>
      </c>
      <c r="G98" s="1">
        <v>10</v>
      </c>
      <c r="H98" s="9">
        <f t="shared" si="85"/>
        <v>25.923955554999999</v>
      </c>
      <c r="I98" s="9">
        <f t="shared" si="86"/>
        <v>299.073955555</v>
      </c>
      <c r="J98" s="9">
        <f t="shared" si="87"/>
        <v>0.38292290847651284</v>
      </c>
      <c r="K98" s="9">
        <f t="shared" si="88"/>
        <v>13.818291666666667</v>
      </c>
      <c r="L98" s="9">
        <f t="shared" si="89"/>
        <v>3.1782070833333336</v>
      </c>
      <c r="M98" s="1" t="s">
        <v>83</v>
      </c>
      <c r="O98" s="9">
        <f t="shared" si="102"/>
        <v>7.4908326836345216</v>
      </c>
      <c r="P98" s="9">
        <f t="shared" si="90"/>
        <v>2.8684114381282528</v>
      </c>
      <c r="Q98" s="12">
        <f t="shared" si="91"/>
        <v>1.2907851471577139</v>
      </c>
      <c r="R98" s="9">
        <f t="shared" si="92"/>
        <v>1.4301931875000002</v>
      </c>
      <c r="S98" s="13">
        <f t="shared" si="93"/>
        <v>0.9025250283942593</v>
      </c>
      <c r="T98" s="2">
        <f t="shared" si="94"/>
        <v>0.23</v>
      </c>
      <c r="U98" s="14">
        <f t="shared" si="95"/>
        <v>0.20758075653067964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6"/>
        <v>9.6018598093999916E-2</v>
      </c>
      <c r="AK98" s="9">
        <f t="shared" si="97"/>
        <v>13.818291666666667</v>
      </c>
      <c r="AL98" s="1">
        <f t="shared" si="98"/>
        <v>0.45</v>
      </c>
      <c r="AM98" s="17">
        <f t="shared" si="99"/>
        <v>844166.66666666663</v>
      </c>
      <c r="AN98" s="1">
        <f t="shared" si="100"/>
        <v>11200513023.398918</v>
      </c>
    </row>
    <row r="99" spans="1:50" x14ac:dyDescent="0.15">
      <c r="C99" s="7">
        <v>10</v>
      </c>
      <c r="D99" s="8">
        <v>23.9035653803226</v>
      </c>
      <c r="E99" s="10">
        <f t="shared" si="101"/>
        <v>25.923955554999999</v>
      </c>
      <c r="F99" s="7" t="s">
        <v>83</v>
      </c>
      <c r="G99" s="1">
        <v>11</v>
      </c>
      <c r="H99" s="9">
        <f t="shared" si="85"/>
        <v>23.9035653803226</v>
      </c>
      <c r="I99" s="9">
        <f t="shared" si="86"/>
        <v>297.0535653803226</v>
      </c>
      <c r="J99" s="9">
        <f t="shared" si="87"/>
        <v>0.30686351731486894</v>
      </c>
      <c r="K99" s="9">
        <f t="shared" si="88"/>
        <v>13.818291666666667</v>
      </c>
      <c r="L99" s="9">
        <f t="shared" si="89"/>
        <v>3.1782070833333336</v>
      </c>
      <c r="M99" s="1" t="s">
        <v>85</v>
      </c>
      <c r="N99" s="9">
        <f>(O98-P98)*$C$21/100</f>
        <v>4.3913001832309559</v>
      </c>
      <c r="O99" s="9">
        <f t="shared" si="102"/>
        <v>3.4093281456086473</v>
      </c>
      <c r="P99" s="9">
        <f t="shared" si="90"/>
        <v>1.0461984264420492</v>
      </c>
      <c r="Q99" s="12">
        <f t="shared" si="91"/>
        <v>0.47078929189892216</v>
      </c>
      <c r="R99" s="9">
        <f t="shared" si="92"/>
        <v>1.4301931875000002</v>
      </c>
      <c r="S99" s="13">
        <f t="shared" si="93"/>
        <v>0.32917881025700391</v>
      </c>
      <c r="T99" s="2">
        <f t="shared" si="94"/>
        <v>0.23</v>
      </c>
      <c r="U99" s="14">
        <f t="shared" si="95"/>
        <v>7.5711126359110897E-2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6"/>
        <v>5.625990459727194E-2</v>
      </c>
      <c r="AK99" s="9">
        <f t="shared" si="97"/>
        <v>13.818291666666667</v>
      </c>
      <c r="AL99" s="1">
        <f t="shared" si="98"/>
        <v>0.45</v>
      </c>
      <c r="AM99" s="17">
        <f t="shared" si="99"/>
        <v>844166.66666666663</v>
      </c>
      <c r="AN99" s="1">
        <f t="shared" si="100"/>
        <v>6562684799.0431318</v>
      </c>
    </row>
    <row r="100" spans="1:50" x14ac:dyDescent="0.15">
      <c r="C100" s="7">
        <v>11</v>
      </c>
      <c r="D100" s="8">
        <v>19.512137243000002</v>
      </c>
      <c r="E100" s="10">
        <f t="shared" si="101"/>
        <v>23.9035653803226</v>
      </c>
      <c r="F100" s="7" t="s">
        <v>85</v>
      </c>
      <c r="G100" s="1">
        <v>12</v>
      </c>
      <c r="H100" s="9">
        <f t="shared" si="85"/>
        <v>19.512137243000002</v>
      </c>
      <c r="I100" s="9">
        <f t="shared" si="86"/>
        <v>292.66213724299996</v>
      </c>
      <c r="J100" s="9">
        <f t="shared" si="87"/>
        <v>0.18764786882119339</v>
      </c>
      <c r="K100" s="9">
        <f t="shared" si="88"/>
        <v>13.818291666666667</v>
      </c>
      <c r="L100" s="9">
        <f t="shared" si="89"/>
        <v>3.1782070833333336</v>
      </c>
      <c r="M100" s="1" t="s">
        <v>83</v>
      </c>
      <c r="O100" s="9">
        <f t="shared" si="102"/>
        <v>5.5413368024999317</v>
      </c>
      <c r="P100" s="9">
        <f t="shared" si="90"/>
        <v>1.0398200414095584</v>
      </c>
      <c r="Q100" s="12">
        <f t="shared" si="91"/>
        <v>0.4679190186343013</v>
      </c>
      <c r="R100" s="9">
        <f t="shared" si="92"/>
        <v>1.4301931875000002</v>
      </c>
      <c r="S100" s="13">
        <f t="shared" si="93"/>
        <v>0.32717189728209445</v>
      </c>
      <c r="T100" s="2">
        <f t="shared" si="94"/>
        <v>0.23</v>
      </c>
      <c r="U100" s="14">
        <f t="shared" si="95"/>
        <v>7.5249536374881729E-2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6"/>
        <v>5.6120735217026846E-2</v>
      </c>
      <c r="AK100" s="9">
        <f t="shared" si="97"/>
        <v>13.818291666666667</v>
      </c>
      <c r="AL100" s="1">
        <f t="shared" si="98"/>
        <v>0.45</v>
      </c>
      <c r="AM100" s="17">
        <f t="shared" si="99"/>
        <v>844166.66666666663</v>
      </c>
      <c r="AN100" s="1">
        <f t="shared" si="100"/>
        <v>6546450772.6478748</v>
      </c>
      <c r="AO100" s="1">
        <f>SUM(AN89:AN100)</f>
        <v>98828105667.468872</v>
      </c>
    </row>
    <row r="101" spans="1:50" x14ac:dyDescent="0.15">
      <c r="C101" s="7">
        <v>12</v>
      </c>
      <c r="D101" s="8">
        <v>16.583147875161298</v>
      </c>
      <c r="E101" s="10">
        <f t="shared" si="101"/>
        <v>19.512137243000002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17.010710336129002</v>
      </c>
      <c r="E105" s="7"/>
      <c r="F105" s="7"/>
      <c r="G105" s="1">
        <v>1</v>
      </c>
      <c r="H105" s="9">
        <f t="shared" ref="H105:H116" si="103">E106</f>
        <v>17.010710336129002</v>
      </c>
      <c r="I105" s="9">
        <f t="shared" ref="I105:I116" si="104">H105+273.15</f>
        <v>290.160710336129</v>
      </c>
      <c r="J105" s="9">
        <f t="shared" ref="J105:J116" si="105">EXP(($C$15*(I105-$C$13))/($C$16*I105*$C$13))</f>
        <v>0.14085830132215388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7.3418163815133053E-2</v>
      </c>
      <c r="Q105" s="12">
        <f t="shared" ref="Q105:Q116" si="109">P105*$B$107</f>
        <v>2.2025449144539914E-2</v>
      </c>
      <c r="R105" s="9">
        <f t="shared" ref="R105:R116" si="110">L105*$B$107</f>
        <v>0.156366</v>
      </c>
      <c r="S105" s="13">
        <f t="shared" ref="S105:S116" si="111">Q105/R105</f>
        <v>0.14085830132215388</v>
      </c>
      <c r="T105" s="2">
        <f t="shared" ref="T105:T116" si="112">$B$106/100</f>
        <v>0.01</v>
      </c>
      <c r="U105" s="14">
        <f t="shared" ref="U105:U116" si="113">S105*T105</f>
        <v>1.4085830132215388E-3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1.1358583013221537E-2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52333.333333333336</v>
      </c>
      <c r="AX105" s="1">
        <f t="shared" ref="AX105:AX116" si="120">AW105*10000*AV105*0.67*AU105*AT105</f>
        <v>62275852.792713843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15.7022544780645</v>
      </c>
      <c r="E106" s="10">
        <f t="shared" ref="E106:E117" si="121">D105</f>
        <v>17.010710336129002</v>
      </c>
      <c r="F106" s="7" t="s">
        <v>83</v>
      </c>
      <c r="G106" s="1">
        <v>2</v>
      </c>
      <c r="H106" s="9">
        <f t="shared" si="103"/>
        <v>15.7022544780645</v>
      </c>
      <c r="I106" s="9">
        <f t="shared" si="104"/>
        <v>288.85225447806448</v>
      </c>
      <c r="J106" s="9">
        <f t="shared" si="105"/>
        <v>0.12099491502059993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2">L106+O105-P105-N106</f>
        <v>0.96902183618486704</v>
      </c>
      <c r="P106" s="9">
        <f t="shared" si="108"/>
        <v>0.1172467147222937</v>
      </c>
      <c r="Q106" s="12">
        <f t="shared" si="109"/>
        <v>3.5174014416688111E-2</v>
      </c>
      <c r="R106" s="9">
        <f t="shared" si="110"/>
        <v>0.156366</v>
      </c>
      <c r="S106" s="13">
        <f t="shared" si="111"/>
        <v>0.22494669184277982</v>
      </c>
      <c r="T106" s="2">
        <f t="shared" si="112"/>
        <v>0.01</v>
      </c>
      <c r="U106" s="14">
        <f t="shared" si="113"/>
        <v>2.2494669184277981E-3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1.2199466918427798E-2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52333.333333333336</v>
      </c>
      <c r="AX106" s="1">
        <f t="shared" si="120"/>
        <v>66886178.062638089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18.997686988571399</v>
      </c>
      <c r="E107" s="10">
        <f t="shared" si="121"/>
        <v>15.7022544780645</v>
      </c>
      <c r="F107" s="7" t="s">
        <v>83</v>
      </c>
      <c r="G107" s="1">
        <v>3</v>
      </c>
      <c r="H107" s="9">
        <f t="shared" si="103"/>
        <v>18.997686988571399</v>
      </c>
      <c r="I107" s="9">
        <f t="shared" si="104"/>
        <v>292.14768698857137</v>
      </c>
      <c r="J107" s="9">
        <f t="shared" si="105"/>
        <v>0.17697025469471755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2"/>
        <v>1.3729951214625733</v>
      </c>
      <c r="P107" s="9">
        <f t="shared" si="108"/>
        <v>0.24297929633983625</v>
      </c>
      <c r="Q107" s="12">
        <f t="shared" si="109"/>
        <v>7.2893788901950876E-2</v>
      </c>
      <c r="R107" s="9">
        <f t="shared" si="110"/>
        <v>0.156366</v>
      </c>
      <c r="S107" s="13">
        <f t="shared" si="111"/>
        <v>0.46617416127515493</v>
      </c>
      <c r="T107" s="2">
        <f t="shared" si="112"/>
        <v>0.01</v>
      </c>
      <c r="U107" s="14">
        <f t="shared" si="113"/>
        <v>4.6617416127515496E-3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1.4611741612751548E-2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52333.333333333336</v>
      </c>
      <c r="AX107" s="1">
        <f t="shared" si="120"/>
        <v>80111988.322987378</v>
      </c>
    </row>
    <row r="108" spans="1:50" x14ac:dyDescent="0.15">
      <c r="C108" s="7">
        <v>3</v>
      </c>
      <c r="D108" s="8">
        <v>23.570414154516101</v>
      </c>
      <c r="E108" s="10">
        <f t="shared" si="121"/>
        <v>18.997686988571399</v>
      </c>
      <c r="F108" s="7" t="s">
        <v>83</v>
      </c>
      <c r="G108" s="1">
        <v>4</v>
      </c>
      <c r="H108" s="9">
        <f t="shared" si="103"/>
        <v>23.570414154516101</v>
      </c>
      <c r="I108" s="9">
        <f t="shared" si="104"/>
        <v>296.72041415451611</v>
      </c>
      <c r="J108" s="9">
        <f t="shared" si="105"/>
        <v>0.29577551690843445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2"/>
        <v>1.651235825122737</v>
      </c>
      <c r="P108" s="9">
        <f t="shared" si="108"/>
        <v>0.48839512971340282</v>
      </c>
      <c r="Q108" s="12">
        <f t="shared" si="109"/>
        <v>0.14651853891402083</v>
      </c>
      <c r="R108" s="9">
        <f t="shared" si="110"/>
        <v>0.156366</v>
      </c>
      <c r="S108" s="13">
        <f t="shared" si="111"/>
        <v>0.93702300317217824</v>
      </c>
      <c r="T108" s="2">
        <f t="shared" si="112"/>
        <v>0.01</v>
      </c>
      <c r="U108" s="14">
        <f t="shared" si="113"/>
        <v>9.3702300317217834E-3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2.4270230031721782E-2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52333.333333333336</v>
      </c>
      <c r="AX108" s="1">
        <f t="shared" si="120"/>
        <v>133066710.07655285</v>
      </c>
    </row>
    <row r="109" spans="1:50" x14ac:dyDescent="0.15">
      <c r="C109" s="7">
        <v>4</v>
      </c>
      <c r="D109" s="8">
        <v>26.995749367666701</v>
      </c>
      <c r="E109" s="10">
        <f t="shared" si="121"/>
        <v>23.570414154516101</v>
      </c>
      <c r="F109" s="7" t="s">
        <v>83</v>
      </c>
      <c r="G109" s="1">
        <v>5</v>
      </c>
      <c r="H109" s="9">
        <f t="shared" si="103"/>
        <v>26.995749367666701</v>
      </c>
      <c r="I109" s="9">
        <f t="shared" si="104"/>
        <v>300.14574936766667</v>
      </c>
      <c r="J109" s="9">
        <f t="shared" si="105"/>
        <v>0.43013104193171814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1.1046986606388676</v>
      </c>
      <c r="O109" s="9">
        <f t="shared" si="122"/>
        <v>0.57936203477046666</v>
      </c>
      <c r="P109" s="9">
        <f t="shared" si="108"/>
        <v>0.24920159567150113</v>
      </c>
      <c r="Q109" s="12">
        <f t="shared" si="109"/>
        <v>7.4760478701450334E-2</v>
      </c>
      <c r="R109" s="9">
        <f t="shared" si="110"/>
        <v>0.156366</v>
      </c>
      <c r="S109" s="13">
        <f t="shared" si="111"/>
        <v>0.47811211325640057</v>
      </c>
      <c r="T109" s="2">
        <f t="shared" si="112"/>
        <v>0.01</v>
      </c>
      <c r="U109" s="14">
        <f t="shared" si="113"/>
        <v>4.7811211325640059E-3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1.9681121132564004E-2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52333.333333333336</v>
      </c>
      <c r="AX109" s="1">
        <f t="shared" si="120"/>
        <v>107905942.23068522</v>
      </c>
    </row>
    <row r="110" spans="1:50" x14ac:dyDescent="0.15">
      <c r="C110" s="7">
        <v>5</v>
      </c>
      <c r="D110" s="8">
        <v>29.875788804516102</v>
      </c>
      <c r="E110" s="10">
        <f t="shared" si="121"/>
        <v>26.995749367666701</v>
      </c>
      <c r="F110" s="7" t="s">
        <v>85</v>
      </c>
      <c r="G110" s="1">
        <v>6</v>
      </c>
      <c r="H110" s="9">
        <f t="shared" si="103"/>
        <v>29.875788804516102</v>
      </c>
      <c r="I110" s="9">
        <f t="shared" si="104"/>
        <v>303.02578880451608</v>
      </c>
      <c r="J110" s="9">
        <f t="shared" si="105"/>
        <v>0.58546735045940723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2"/>
        <v>0.85138043909896555</v>
      </c>
      <c r="P110" s="9">
        <f t="shared" si="108"/>
        <v>0.49845544991223806</v>
      </c>
      <c r="Q110" s="12">
        <f t="shared" si="109"/>
        <v>0.14953663497367142</v>
      </c>
      <c r="R110" s="9">
        <f t="shared" si="110"/>
        <v>0.156366</v>
      </c>
      <c r="S110" s="13">
        <f t="shared" si="111"/>
        <v>0.95632448853121155</v>
      </c>
      <c r="T110" s="2">
        <f t="shared" si="112"/>
        <v>0.01</v>
      </c>
      <c r="U110" s="14">
        <f t="shared" si="113"/>
        <v>9.5632448853121155E-3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2.4463244885312117E-2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52333.333333333336</v>
      </c>
      <c r="AX110" s="1">
        <f t="shared" si="120"/>
        <v>134124955.15826836</v>
      </c>
    </row>
    <row r="111" spans="1:50" x14ac:dyDescent="0.15">
      <c r="C111" s="7">
        <v>6</v>
      </c>
      <c r="D111" s="8">
        <v>27.433646130666698</v>
      </c>
      <c r="E111" s="10">
        <f t="shared" si="121"/>
        <v>29.875788804516102</v>
      </c>
      <c r="F111" s="7" t="s">
        <v>83</v>
      </c>
      <c r="G111" s="1">
        <v>7</v>
      </c>
      <c r="H111" s="9">
        <f t="shared" si="103"/>
        <v>27.433646130666698</v>
      </c>
      <c r="I111" s="9">
        <f t="shared" si="104"/>
        <v>300.58364613066669</v>
      </c>
      <c r="J111" s="9">
        <f t="shared" si="105"/>
        <v>0.45094685814865354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2"/>
        <v>0.87414498918672745</v>
      </c>
      <c r="P111" s="9">
        <f t="shared" si="108"/>
        <v>0.39419293644014347</v>
      </c>
      <c r="Q111" s="12">
        <f t="shared" si="109"/>
        <v>0.11825788093204304</v>
      </c>
      <c r="R111" s="9">
        <f t="shared" si="110"/>
        <v>0.156366</v>
      </c>
      <c r="S111" s="13">
        <f t="shared" si="111"/>
        <v>0.75628896903446419</v>
      </c>
      <c r="T111" s="2">
        <f t="shared" si="112"/>
        <v>0.01</v>
      </c>
      <c r="U111" s="14">
        <f t="shared" si="113"/>
        <v>7.5628896903446423E-3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2.2462889690344642E-2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52333.333333333336</v>
      </c>
      <c r="AX111" s="1">
        <f t="shared" si="120"/>
        <v>123157581.36613871</v>
      </c>
    </row>
    <row r="112" spans="1:50" x14ac:dyDescent="0.15">
      <c r="C112" s="7">
        <v>7</v>
      </c>
      <c r="D112" s="8">
        <v>26.1303270393548</v>
      </c>
      <c r="E112" s="10">
        <f t="shared" si="121"/>
        <v>27.433646130666698</v>
      </c>
      <c r="F112" s="7" t="s">
        <v>83</v>
      </c>
      <c r="G112" s="1">
        <v>8</v>
      </c>
      <c r="H112" s="9">
        <f t="shared" si="103"/>
        <v>26.1303270393548</v>
      </c>
      <c r="I112" s="9">
        <f t="shared" si="104"/>
        <v>299.2803270393548</v>
      </c>
      <c r="J112" s="9">
        <f t="shared" si="105"/>
        <v>0.39161659600032683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2"/>
        <v>1.0011720527465839</v>
      </c>
      <c r="P112" s="9">
        <f t="shared" si="108"/>
        <v>0.39207559130727687</v>
      </c>
      <c r="Q112" s="12">
        <f t="shared" si="109"/>
        <v>0.11762267739218306</v>
      </c>
      <c r="R112" s="9">
        <f t="shared" si="110"/>
        <v>0.156366</v>
      </c>
      <c r="S112" s="13">
        <f t="shared" si="111"/>
        <v>0.75222668222109057</v>
      </c>
      <c r="T112" s="2">
        <f t="shared" si="112"/>
        <v>0.01</v>
      </c>
      <c r="U112" s="14">
        <f t="shared" si="113"/>
        <v>7.5222668222109058E-3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2.2422266822210907E-2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52333.333333333336</v>
      </c>
      <c r="AX112" s="1">
        <f t="shared" si="120"/>
        <v>122934857.83161248</v>
      </c>
    </row>
    <row r="113" spans="1:53" x14ac:dyDescent="0.15">
      <c r="C113" s="7">
        <v>8</v>
      </c>
      <c r="D113" s="8">
        <v>25.714364088064499</v>
      </c>
      <c r="E113" s="10">
        <f t="shared" si="121"/>
        <v>26.1303270393548</v>
      </c>
      <c r="F113" s="7" t="s">
        <v>83</v>
      </c>
      <c r="G113" s="1">
        <v>9</v>
      </c>
      <c r="H113" s="9">
        <f t="shared" si="103"/>
        <v>25.714364088064499</v>
      </c>
      <c r="I113" s="9">
        <f t="shared" si="104"/>
        <v>298.86436408806446</v>
      </c>
      <c r="J113" s="9">
        <f t="shared" si="105"/>
        <v>0.37427921031519712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2"/>
        <v>1.1303164614393071</v>
      </c>
      <c r="P113" s="9">
        <f t="shared" si="108"/>
        <v>0.42305395259377182</v>
      </c>
      <c r="Q113" s="12">
        <f t="shared" si="109"/>
        <v>0.12691618577813155</v>
      </c>
      <c r="R113" s="9">
        <f t="shared" si="110"/>
        <v>0.156366</v>
      </c>
      <c r="S113" s="13">
        <f t="shared" si="111"/>
        <v>0.81166101184484829</v>
      </c>
      <c r="T113" s="2">
        <f t="shared" si="112"/>
        <v>0.01</v>
      </c>
      <c r="U113" s="14">
        <f t="shared" si="113"/>
        <v>8.1166101184484835E-3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2.3016610118448487E-2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52333.333333333336</v>
      </c>
      <c r="AX113" s="1">
        <f t="shared" si="120"/>
        <v>126193471.6553389</v>
      </c>
    </row>
    <row r="114" spans="1:53" x14ac:dyDescent="0.15">
      <c r="C114" s="7">
        <v>9</v>
      </c>
      <c r="D114" s="8">
        <v>25.923955554999999</v>
      </c>
      <c r="E114" s="10">
        <f t="shared" si="121"/>
        <v>25.714364088064499</v>
      </c>
      <c r="F114" s="7" t="s">
        <v>83</v>
      </c>
      <c r="G114" s="1">
        <v>10</v>
      </c>
      <c r="H114" s="9">
        <f t="shared" si="103"/>
        <v>25.923955554999999</v>
      </c>
      <c r="I114" s="9">
        <f t="shared" si="104"/>
        <v>299.073955555</v>
      </c>
      <c r="J114" s="9">
        <f t="shared" si="105"/>
        <v>0.38292290847651284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2"/>
        <v>1.2284825088455353</v>
      </c>
      <c r="P114" s="9">
        <f t="shared" si="108"/>
        <v>0.47041409529965578</v>
      </c>
      <c r="Q114" s="12">
        <f t="shared" si="109"/>
        <v>0.14112422858989673</v>
      </c>
      <c r="R114" s="9">
        <f t="shared" si="110"/>
        <v>0.156366</v>
      </c>
      <c r="S114" s="13">
        <f t="shared" si="111"/>
        <v>0.90252502839425919</v>
      </c>
      <c r="T114" s="2">
        <f t="shared" si="112"/>
        <v>0.01</v>
      </c>
      <c r="U114" s="14">
        <f t="shared" si="113"/>
        <v>9.0252502839425919E-3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2.3925250283942594E-2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52333.333333333336</v>
      </c>
      <c r="AX114" s="1">
        <f t="shared" si="120"/>
        <v>131175285.06657082</v>
      </c>
    </row>
    <row r="115" spans="1:53" x14ac:dyDescent="0.15">
      <c r="C115" s="7">
        <v>10</v>
      </c>
      <c r="D115" s="8">
        <v>23.9035653803226</v>
      </c>
      <c r="E115" s="10">
        <f t="shared" si="121"/>
        <v>25.923955554999999</v>
      </c>
      <c r="F115" s="7" t="s">
        <v>83</v>
      </c>
      <c r="G115" s="1">
        <v>11</v>
      </c>
      <c r="H115" s="9">
        <f t="shared" si="103"/>
        <v>23.9035653803226</v>
      </c>
      <c r="I115" s="9">
        <f t="shared" si="104"/>
        <v>297.0535653803226</v>
      </c>
      <c r="J115" s="9">
        <f t="shared" si="105"/>
        <v>0.30686351731486894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0.72016499286858549</v>
      </c>
      <c r="O115" s="9">
        <f t="shared" si="122"/>
        <v>0.55912342067729404</v>
      </c>
      <c r="P115" s="9">
        <f t="shared" si="108"/>
        <v>0.17157457948215557</v>
      </c>
      <c r="Q115" s="12">
        <f t="shared" si="109"/>
        <v>5.1472373844646667E-2</v>
      </c>
      <c r="R115" s="9">
        <f t="shared" si="110"/>
        <v>0.156366</v>
      </c>
      <c r="S115" s="13">
        <f t="shared" si="111"/>
        <v>0.32917881025700385</v>
      </c>
      <c r="T115" s="2">
        <f t="shared" si="112"/>
        <v>0.01</v>
      </c>
      <c r="U115" s="14">
        <f t="shared" si="113"/>
        <v>3.2917881025700388E-3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1.8191788102570036E-2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52333.333333333336</v>
      </c>
      <c r="AX115" s="1">
        <f t="shared" si="120"/>
        <v>99740356.397727951</v>
      </c>
    </row>
    <row r="116" spans="1:53" x14ac:dyDescent="0.15">
      <c r="C116" s="7">
        <v>11</v>
      </c>
      <c r="D116" s="8">
        <v>19.512137243000002</v>
      </c>
      <c r="E116" s="10">
        <f t="shared" si="121"/>
        <v>23.9035653803226</v>
      </c>
      <c r="F116" s="7" t="s">
        <v>85</v>
      </c>
      <c r="G116" s="1">
        <v>12</v>
      </c>
      <c r="H116" s="9">
        <f t="shared" si="103"/>
        <v>19.512137243000002</v>
      </c>
      <c r="I116" s="9">
        <f t="shared" si="104"/>
        <v>292.66213724299996</v>
      </c>
      <c r="J116" s="9">
        <f t="shared" si="105"/>
        <v>0.18764786882119339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2"/>
        <v>0.90876884119513834</v>
      </c>
      <c r="P116" s="9">
        <f t="shared" si="108"/>
        <v>0.17052853630137324</v>
      </c>
      <c r="Q116" s="12">
        <f t="shared" si="109"/>
        <v>5.1158560890411972E-2</v>
      </c>
      <c r="R116" s="9">
        <f t="shared" si="110"/>
        <v>0.156366</v>
      </c>
      <c r="S116" s="13">
        <f t="shared" si="111"/>
        <v>0.32717189728209439</v>
      </c>
      <c r="T116" s="2">
        <f t="shared" si="112"/>
        <v>0.01</v>
      </c>
      <c r="U116" s="14">
        <f t="shared" si="113"/>
        <v>3.2717189728209439E-3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1.8171718972820945E-2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52333.333333333336</v>
      </c>
      <c r="AX116" s="1">
        <f t="shared" si="120"/>
        <v>99630323.115541473</v>
      </c>
      <c r="AY116" s="1">
        <f>SUM(AX105:AX116)</f>
        <v>1287203502.076776</v>
      </c>
    </row>
    <row r="117" spans="1:53" x14ac:dyDescent="0.15">
      <c r="C117" s="7">
        <v>12</v>
      </c>
      <c r="D117" s="8">
        <v>16.583147875161298</v>
      </c>
      <c r="E117" s="10">
        <f t="shared" si="121"/>
        <v>19.512137243000002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17.010710336129002</v>
      </c>
      <c r="E121" s="7"/>
      <c r="F121" s="7"/>
      <c r="G121" s="1">
        <v>1</v>
      </c>
      <c r="H121" s="9">
        <f t="shared" ref="H121:H132" si="123">E122</f>
        <v>17.010710336129002</v>
      </c>
      <c r="I121" s="9">
        <f t="shared" ref="I121:I132" si="124">H121+273.15</f>
        <v>290.160710336129</v>
      </c>
      <c r="J121" s="9">
        <f t="shared" ref="J121:J132" si="125">EXP(($C$15*(I121-$C$13))/($C$16*I121*$C$13))</f>
        <v>0.14085830132215388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4.0102358386417208E-2</v>
      </c>
      <c r="Q121" s="12">
        <f t="shared" ref="Q121:Q132" si="129">P121*$B$123</f>
        <v>1.323377826751768E-2</v>
      </c>
      <c r="R121" s="9">
        <f t="shared" ref="R121:R132" si="130">L121*$B$123</f>
        <v>9.3951000000000007E-2</v>
      </c>
      <c r="S121" s="13">
        <f t="shared" ref="S121:S132" si="131">Q121/R121</f>
        <v>0.14085830132215388</v>
      </c>
      <c r="T121" s="2">
        <f t="shared" ref="T121:T132" si="132">$B$122/100</f>
        <v>0.01</v>
      </c>
      <c r="U121" s="14">
        <f t="shared" ref="U121:U132" si="133">S121*T121</f>
        <v>1.4085830132215388E-3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4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5">AR121*AQ121</f>
        <v>7.4999999999999997E-3</v>
      </c>
      <c r="AT121" s="1">
        <f t="shared" ref="AT121:AT132" si="136">(AS121+AM121+AD121+AA121+U121+X121+AG121+AJ121+AP121)</f>
        <v>1.1358583013221537E-2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25250</v>
      </c>
      <c r="AX121" s="1">
        <f t="shared" ref="AX121:AX132" si="140">AW121*10000*AV121*0.67*AU121*AT121</f>
        <v>18053514.061282299</v>
      </c>
      <c r="AZ121" s="1">
        <f t="shared" ref="AZ121:AZ132" si="141">$E$9/12</f>
        <v>16666.666666666668</v>
      </c>
      <c r="BA121" s="1">
        <f t="shared" ref="BA121:BA132" si="142">AZ121*10000*AV121*0.67*AU121*AT121</f>
        <v>11916510.931539474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15.7022544780645</v>
      </c>
      <c r="E122" s="10">
        <f t="shared" ref="E122:E133" si="143">D121</f>
        <v>17.010710336129002</v>
      </c>
      <c r="F122" s="7" t="s">
        <v>83</v>
      </c>
      <c r="G122" s="1">
        <v>2</v>
      </c>
      <c r="H122" s="9">
        <f t="shared" si="123"/>
        <v>15.7022544780645</v>
      </c>
      <c r="I122" s="9">
        <f t="shared" si="124"/>
        <v>288.85225447806448</v>
      </c>
      <c r="J122" s="9">
        <f t="shared" si="125"/>
        <v>0.12099491502059993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0.52929764161358284</v>
      </c>
      <c r="P122" s="9">
        <f t="shared" si="128"/>
        <v>6.4042323167639414E-2</v>
      </c>
      <c r="Q122" s="12">
        <f t="shared" si="129"/>
        <v>2.1133966645321009E-2</v>
      </c>
      <c r="R122" s="9">
        <f t="shared" si="130"/>
        <v>9.3951000000000007E-2</v>
      </c>
      <c r="S122" s="13">
        <f t="shared" si="131"/>
        <v>0.22494669184277982</v>
      </c>
      <c r="T122" s="2">
        <f t="shared" si="132"/>
        <v>0.01</v>
      </c>
      <c r="U122" s="14">
        <f t="shared" si="133"/>
        <v>2.2494669184277981E-3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4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5"/>
        <v>7.4999999999999997E-3</v>
      </c>
      <c r="AT122" s="1">
        <f t="shared" si="136"/>
        <v>1.2199466918427798E-2</v>
      </c>
      <c r="AU122" s="9">
        <f t="shared" si="137"/>
        <v>28.47</v>
      </c>
      <c r="AV122" s="1">
        <f t="shared" si="138"/>
        <v>0.33</v>
      </c>
      <c r="AW122" s="1">
        <f t="shared" si="139"/>
        <v>25250</v>
      </c>
      <c r="AX122" s="1">
        <f t="shared" si="140"/>
        <v>19390028.430097181</v>
      </c>
      <c r="AZ122" s="1">
        <f t="shared" si="141"/>
        <v>16666.666666666668</v>
      </c>
      <c r="BA122" s="1">
        <f t="shared" si="142"/>
        <v>12798698.633727513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18.997686988571399</v>
      </c>
      <c r="E123" s="10">
        <f t="shared" si="143"/>
        <v>15.7022544780645</v>
      </c>
      <c r="F123" s="7" t="s">
        <v>83</v>
      </c>
      <c r="G123" s="1">
        <v>3</v>
      </c>
      <c r="H123" s="9">
        <f t="shared" si="123"/>
        <v>18.997686988571399</v>
      </c>
      <c r="I123" s="9">
        <f t="shared" si="124"/>
        <v>292.14768698857137</v>
      </c>
      <c r="J123" s="9">
        <f t="shared" si="125"/>
        <v>0.17697025469471755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0.74995531844594332</v>
      </c>
      <c r="P123" s="9">
        <f t="shared" si="128"/>
        <v>0.13271978371503659</v>
      </c>
      <c r="Q123" s="12">
        <f t="shared" si="129"/>
        <v>4.3797528625962076E-2</v>
      </c>
      <c r="R123" s="9">
        <f t="shared" si="130"/>
        <v>9.3951000000000007E-2</v>
      </c>
      <c r="S123" s="13">
        <f t="shared" si="131"/>
        <v>0.46617416127515482</v>
      </c>
      <c r="T123" s="2">
        <f t="shared" si="132"/>
        <v>0.01</v>
      </c>
      <c r="U123" s="14">
        <f t="shared" si="133"/>
        <v>4.6617416127515479E-3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4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5"/>
        <v>7.4999999999999997E-3</v>
      </c>
      <c r="AT123" s="1">
        <f t="shared" si="136"/>
        <v>1.4611741612751548E-2</v>
      </c>
      <c r="AU123" s="9">
        <f t="shared" si="137"/>
        <v>28.47</v>
      </c>
      <c r="AV123" s="1">
        <f t="shared" si="138"/>
        <v>0.33</v>
      </c>
      <c r="AW123" s="1">
        <f t="shared" si="139"/>
        <v>25250</v>
      </c>
      <c r="AX123" s="1">
        <f t="shared" si="140"/>
        <v>23224136.528172135</v>
      </c>
      <c r="AZ123" s="1">
        <f t="shared" si="141"/>
        <v>16666.666666666668</v>
      </c>
      <c r="BA123" s="1">
        <f t="shared" si="142"/>
        <v>15329463.0548991</v>
      </c>
    </row>
    <row r="124" spans="1:53" x14ac:dyDescent="0.15">
      <c r="C124" s="7">
        <v>3</v>
      </c>
      <c r="D124" s="8">
        <v>23.570414154516101</v>
      </c>
      <c r="E124" s="10">
        <f t="shared" si="143"/>
        <v>18.997686988571399</v>
      </c>
      <c r="F124" s="7" t="s">
        <v>83</v>
      </c>
      <c r="G124" s="1">
        <v>4</v>
      </c>
      <c r="H124" s="9">
        <f t="shared" si="123"/>
        <v>23.570414154516101</v>
      </c>
      <c r="I124" s="9">
        <f t="shared" si="124"/>
        <v>296.72041415451611</v>
      </c>
      <c r="J124" s="9">
        <f t="shared" si="125"/>
        <v>0.29577551690843445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0.90193553473090671</v>
      </c>
      <c r="P124" s="9">
        <f t="shared" si="128"/>
        <v>0.26677044900311919</v>
      </c>
      <c r="Q124" s="12">
        <f t="shared" si="129"/>
        <v>8.8034248171029339E-2</v>
      </c>
      <c r="R124" s="9">
        <f t="shared" si="130"/>
        <v>9.3951000000000007E-2</v>
      </c>
      <c r="S124" s="13">
        <f t="shared" si="131"/>
        <v>0.93702300317217835</v>
      </c>
      <c r="T124" s="2">
        <f t="shared" si="132"/>
        <v>0.01</v>
      </c>
      <c r="U124" s="14">
        <f t="shared" si="133"/>
        <v>9.3702300317217834E-3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4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5"/>
        <v>0.01</v>
      </c>
      <c r="AT124" s="1">
        <f t="shared" si="136"/>
        <v>2.4270230031721782E-2</v>
      </c>
      <c r="AU124" s="9">
        <f t="shared" si="137"/>
        <v>28.47</v>
      </c>
      <c r="AV124" s="1">
        <f t="shared" si="138"/>
        <v>0.33</v>
      </c>
      <c r="AW124" s="1">
        <f t="shared" si="139"/>
        <v>25250</v>
      </c>
      <c r="AX124" s="1">
        <f t="shared" si="140"/>
        <v>38575492.967583887</v>
      </c>
      <c r="AZ124" s="1">
        <f t="shared" si="141"/>
        <v>16666.666666666668</v>
      </c>
      <c r="BA124" s="1">
        <f t="shared" si="142"/>
        <v>25462371.595764942</v>
      </c>
    </row>
    <row r="125" spans="1:53" x14ac:dyDescent="0.15">
      <c r="C125" s="7">
        <v>4</v>
      </c>
      <c r="D125" s="8">
        <v>26.995749367666701</v>
      </c>
      <c r="E125" s="10">
        <f t="shared" si="143"/>
        <v>23.570414154516101</v>
      </c>
      <c r="F125" s="7" t="s">
        <v>83</v>
      </c>
      <c r="G125" s="1">
        <v>5</v>
      </c>
      <c r="H125" s="9">
        <f t="shared" si="123"/>
        <v>26.995749367666701</v>
      </c>
      <c r="I125" s="9">
        <f t="shared" si="124"/>
        <v>300.14574936766667</v>
      </c>
      <c r="J125" s="9">
        <f t="shared" si="125"/>
        <v>0.43013104193171814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0.60340683144139817</v>
      </c>
      <c r="O125" s="9">
        <f t="shared" si="144"/>
        <v>0.31645825428638941</v>
      </c>
      <c r="P125" s="9">
        <f t="shared" si="128"/>
        <v>0.13611851864409727</v>
      </c>
      <c r="Q125" s="12">
        <f t="shared" si="129"/>
        <v>4.4919111152552101E-2</v>
      </c>
      <c r="R125" s="9">
        <f t="shared" si="130"/>
        <v>9.3951000000000007E-2</v>
      </c>
      <c r="S125" s="13">
        <f t="shared" si="131"/>
        <v>0.47811211325640063</v>
      </c>
      <c r="T125" s="2">
        <f t="shared" si="132"/>
        <v>0.01</v>
      </c>
      <c r="U125" s="14">
        <f t="shared" si="133"/>
        <v>4.7811211325640068E-3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4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5"/>
        <v>0.01</v>
      </c>
      <c r="AT125" s="1">
        <f t="shared" si="136"/>
        <v>1.9681121132564004E-2</v>
      </c>
      <c r="AU125" s="9">
        <f t="shared" si="137"/>
        <v>28.47</v>
      </c>
      <c r="AV125" s="1">
        <f t="shared" si="138"/>
        <v>0.33</v>
      </c>
      <c r="AW125" s="1">
        <f t="shared" si="139"/>
        <v>25250</v>
      </c>
      <c r="AX125" s="1">
        <f t="shared" si="140"/>
        <v>31281489.662482999</v>
      </c>
      <c r="AZ125" s="1">
        <f t="shared" si="141"/>
        <v>16666.666666666668</v>
      </c>
      <c r="BA125" s="1">
        <f t="shared" si="142"/>
        <v>20647847.962034985</v>
      </c>
    </row>
    <row r="126" spans="1:53" x14ac:dyDescent="0.15">
      <c r="C126" s="7">
        <v>5</v>
      </c>
      <c r="D126" s="8">
        <v>29.875788804516102</v>
      </c>
      <c r="E126" s="10">
        <f t="shared" si="143"/>
        <v>26.995749367666701</v>
      </c>
      <c r="F126" s="7" t="s">
        <v>85</v>
      </c>
      <c r="G126" s="1">
        <v>6</v>
      </c>
      <c r="H126" s="9">
        <f t="shared" si="123"/>
        <v>29.875788804516102</v>
      </c>
      <c r="I126" s="9">
        <f t="shared" si="124"/>
        <v>303.02578880451608</v>
      </c>
      <c r="J126" s="9">
        <f t="shared" si="125"/>
        <v>0.58546735045940723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0.46503973564229206</v>
      </c>
      <c r="P126" s="9">
        <f t="shared" si="128"/>
        <v>0.27226558188483591</v>
      </c>
      <c r="Q126" s="12">
        <f t="shared" si="129"/>
        <v>8.9847642021995855E-2</v>
      </c>
      <c r="R126" s="9">
        <f t="shared" si="130"/>
        <v>9.3951000000000007E-2</v>
      </c>
      <c r="S126" s="13">
        <f t="shared" si="131"/>
        <v>0.95632448853121144</v>
      </c>
      <c r="T126" s="2">
        <f t="shared" si="132"/>
        <v>0.01</v>
      </c>
      <c r="U126" s="14">
        <f t="shared" si="133"/>
        <v>9.5632448853121138E-3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4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5"/>
        <v>0.01</v>
      </c>
      <c r="AT126" s="1">
        <f t="shared" si="136"/>
        <v>2.4463244885312117E-2</v>
      </c>
      <c r="AU126" s="9">
        <f t="shared" si="137"/>
        <v>28.47</v>
      </c>
      <c r="AV126" s="1">
        <f t="shared" si="138"/>
        <v>0.33</v>
      </c>
      <c r="AW126" s="1">
        <f t="shared" si="139"/>
        <v>25250</v>
      </c>
      <c r="AX126" s="1">
        <f t="shared" si="140"/>
        <v>38882273.872321151</v>
      </c>
      <c r="AZ126" s="1">
        <f t="shared" si="141"/>
        <v>16666.666666666668</v>
      </c>
      <c r="BA126" s="1">
        <f t="shared" si="142"/>
        <v>25664867.242456209</v>
      </c>
    </row>
    <row r="127" spans="1:53" x14ac:dyDescent="0.15">
      <c r="C127" s="7">
        <v>6</v>
      </c>
      <c r="D127" s="8">
        <v>27.433646130666698</v>
      </c>
      <c r="E127" s="10">
        <f t="shared" si="143"/>
        <v>29.875788804516102</v>
      </c>
      <c r="F127" s="7" t="s">
        <v>83</v>
      </c>
      <c r="G127" s="1">
        <v>7</v>
      </c>
      <c r="H127" s="9">
        <f t="shared" si="123"/>
        <v>27.433646130666698</v>
      </c>
      <c r="I127" s="9">
        <f t="shared" si="124"/>
        <v>300.58364613066669</v>
      </c>
      <c r="J127" s="9">
        <f t="shared" si="125"/>
        <v>0.45094685814865354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0.47747415375745622</v>
      </c>
      <c r="P127" s="9">
        <f t="shared" si="128"/>
        <v>0.21531546948411201</v>
      </c>
      <c r="Q127" s="12">
        <f t="shared" si="129"/>
        <v>7.1054104929756973E-2</v>
      </c>
      <c r="R127" s="9">
        <f t="shared" si="130"/>
        <v>9.3951000000000007E-2</v>
      </c>
      <c r="S127" s="13">
        <f t="shared" si="131"/>
        <v>0.75628896903446441</v>
      </c>
      <c r="T127" s="2">
        <f t="shared" si="132"/>
        <v>0.01</v>
      </c>
      <c r="U127" s="14">
        <f t="shared" si="133"/>
        <v>7.562889690344644E-3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4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5"/>
        <v>0.01</v>
      </c>
      <c r="AT127" s="1">
        <f t="shared" si="136"/>
        <v>2.2462889690344642E-2</v>
      </c>
      <c r="AU127" s="9">
        <f t="shared" si="137"/>
        <v>28.47</v>
      </c>
      <c r="AV127" s="1">
        <f t="shared" si="138"/>
        <v>0.33</v>
      </c>
      <c r="AW127" s="1">
        <f t="shared" si="139"/>
        <v>25250</v>
      </c>
      <c r="AX127" s="1">
        <f t="shared" si="140"/>
        <v>35702877.234741628</v>
      </c>
      <c r="AZ127" s="1">
        <f t="shared" si="141"/>
        <v>16666.666666666668</v>
      </c>
      <c r="BA127" s="1">
        <f t="shared" si="142"/>
        <v>23566255.600489527</v>
      </c>
    </row>
    <row r="128" spans="1:53" x14ac:dyDescent="0.15">
      <c r="C128" s="7">
        <v>7</v>
      </c>
      <c r="D128" s="8">
        <v>26.1303270393548</v>
      </c>
      <c r="E128" s="10">
        <f t="shared" si="143"/>
        <v>27.433646130666698</v>
      </c>
      <c r="F128" s="7" t="s">
        <v>83</v>
      </c>
      <c r="G128" s="1">
        <v>8</v>
      </c>
      <c r="H128" s="9">
        <f t="shared" si="123"/>
        <v>26.1303270393548</v>
      </c>
      <c r="I128" s="9">
        <f t="shared" si="124"/>
        <v>299.2803270393548</v>
      </c>
      <c r="J128" s="9">
        <f t="shared" si="125"/>
        <v>0.39161659600032683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0.54685868427334428</v>
      </c>
      <c r="P128" s="9">
        <f t="shared" si="128"/>
        <v>0.21415893642834455</v>
      </c>
      <c r="Q128" s="12">
        <f t="shared" si="129"/>
        <v>7.0672449021353709E-2</v>
      </c>
      <c r="R128" s="9">
        <f t="shared" si="130"/>
        <v>9.3951000000000007E-2</v>
      </c>
      <c r="S128" s="13">
        <f t="shared" si="131"/>
        <v>0.75222668222109079</v>
      </c>
      <c r="T128" s="2">
        <f t="shared" si="132"/>
        <v>0.01</v>
      </c>
      <c r="U128" s="14">
        <f t="shared" si="133"/>
        <v>7.5222668222109084E-3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4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5"/>
        <v>0.01</v>
      </c>
      <c r="AT128" s="1">
        <f t="shared" si="136"/>
        <v>2.2422266822210907E-2</v>
      </c>
      <c r="AU128" s="9">
        <f t="shared" si="137"/>
        <v>28.47</v>
      </c>
      <c r="AV128" s="1">
        <f t="shared" si="138"/>
        <v>0.33</v>
      </c>
      <c r="AW128" s="1">
        <f t="shared" si="139"/>
        <v>25250</v>
      </c>
      <c r="AX128" s="1">
        <f t="shared" si="140"/>
        <v>35638310.596437514</v>
      </c>
      <c r="AZ128" s="1">
        <f t="shared" si="141"/>
        <v>16666.666666666668</v>
      </c>
      <c r="BA128" s="1">
        <f t="shared" si="142"/>
        <v>23523637.357384499</v>
      </c>
    </row>
    <row r="129" spans="1:54" x14ac:dyDescent="0.15">
      <c r="C129" s="7">
        <v>8</v>
      </c>
      <c r="D129" s="8">
        <v>25.714364088064499</v>
      </c>
      <c r="E129" s="10">
        <f t="shared" si="143"/>
        <v>26.1303270393548</v>
      </c>
      <c r="F129" s="7" t="s">
        <v>83</v>
      </c>
      <c r="G129" s="1">
        <v>9</v>
      </c>
      <c r="H129" s="9">
        <f t="shared" si="123"/>
        <v>25.714364088064499</v>
      </c>
      <c r="I129" s="9">
        <f t="shared" si="124"/>
        <v>298.86436408806446</v>
      </c>
      <c r="J129" s="9">
        <f t="shared" si="125"/>
        <v>0.37427921031519712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0.61739974784499974</v>
      </c>
      <c r="P129" s="9">
        <f t="shared" si="128"/>
        <v>0.23107989007222832</v>
      </c>
      <c r="Q129" s="12">
        <f t="shared" si="129"/>
        <v>7.6256363723835346E-2</v>
      </c>
      <c r="R129" s="9">
        <f t="shared" si="130"/>
        <v>9.3951000000000007E-2</v>
      </c>
      <c r="S129" s="13">
        <f t="shared" si="131"/>
        <v>0.81166101184484829</v>
      </c>
      <c r="T129" s="2">
        <f t="shared" si="132"/>
        <v>0.01</v>
      </c>
      <c r="U129" s="14">
        <f t="shared" si="133"/>
        <v>8.1166101184484835E-3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4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5"/>
        <v>0.01</v>
      </c>
      <c r="AT129" s="1">
        <f t="shared" si="136"/>
        <v>2.3016610118448487E-2</v>
      </c>
      <c r="AU129" s="9">
        <f t="shared" si="137"/>
        <v>28.47</v>
      </c>
      <c r="AV129" s="1">
        <f t="shared" si="138"/>
        <v>0.33</v>
      </c>
      <c r="AW129" s="1">
        <f t="shared" si="139"/>
        <v>25250</v>
      </c>
      <c r="AX129" s="1">
        <f t="shared" si="140"/>
        <v>36582969.366229847</v>
      </c>
      <c r="AZ129" s="1">
        <f t="shared" si="141"/>
        <v>16666.666666666668</v>
      </c>
      <c r="BA129" s="1">
        <f t="shared" si="142"/>
        <v>24147174.49916162</v>
      </c>
    </row>
    <row r="130" spans="1:54" x14ac:dyDescent="0.15">
      <c r="C130" s="7">
        <v>9</v>
      </c>
      <c r="D130" s="8">
        <v>25.923955554999999</v>
      </c>
      <c r="E130" s="10">
        <f t="shared" si="143"/>
        <v>25.714364088064499</v>
      </c>
      <c r="F130" s="7" t="s">
        <v>83</v>
      </c>
      <c r="G130" s="1">
        <v>10</v>
      </c>
      <c r="H130" s="9">
        <f t="shared" si="123"/>
        <v>25.923955554999999</v>
      </c>
      <c r="I130" s="9">
        <f t="shared" si="124"/>
        <v>299.073955555</v>
      </c>
      <c r="J130" s="9">
        <f t="shared" si="125"/>
        <v>0.38292290847651284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0.6710198577727714</v>
      </c>
      <c r="P130" s="9">
        <f t="shared" si="128"/>
        <v>0.2569488755838456</v>
      </c>
      <c r="Q130" s="12">
        <f t="shared" si="129"/>
        <v>8.4793128942669049E-2</v>
      </c>
      <c r="R130" s="9">
        <f t="shared" si="130"/>
        <v>9.3951000000000007E-2</v>
      </c>
      <c r="S130" s="13">
        <f t="shared" si="131"/>
        <v>0.90252502839425919</v>
      </c>
      <c r="T130" s="2">
        <f t="shared" si="132"/>
        <v>0.01</v>
      </c>
      <c r="U130" s="14">
        <f t="shared" si="133"/>
        <v>9.0252502839425919E-3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4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5"/>
        <v>0.01</v>
      </c>
      <c r="AT130" s="1">
        <f t="shared" si="136"/>
        <v>2.3925250283942594E-2</v>
      </c>
      <c r="AU130" s="9">
        <f t="shared" si="137"/>
        <v>28.47</v>
      </c>
      <c r="AV130" s="1">
        <f t="shared" si="138"/>
        <v>0.33</v>
      </c>
      <c r="AW130" s="1">
        <f t="shared" si="139"/>
        <v>25250</v>
      </c>
      <c r="AX130" s="1">
        <f t="shared" si="140"/>
        <v>38027176.622126035</v>
      </c>
      <c r="AZ130" s="1">
        <f t="shared" si="141"/>
        <v>16666.666666666668</v>
      </c>
      <c r="BA130" s="1">
        <f t="shared" si="142"/>
        <v>25100446.615264714</v>
      </c>
    </row>
    <row r="131" spans="1:54" x14ac:dyDescent="0.15">
      <c r="C131" s="7">
        <v>10</v>
      </c>
      <c r="D131" s="8">
        <v>23.9035653803226</v>
      </c>
      <c r="E131" s="10">
        <f t="shared" si="143"/>
        <v>25.923955554999999</v>
      </c>
      <c r="F131" s="7" t="s">
        <v>83</v>
      </c>
      <c r="G131" s="1">
        <v>11</v>
      </c>
      <c r="H131" s="9">
        <f t="shared" si="123"/>
        <v>23.9035653803226</v>
      </c>
      <c r="I131" s="9">
        <f t="shared" si="124"/>
        <v>297.0535653803226</v>
      </c>
      <c r="J131" s="9">
        <f t="shared" si="125"/>
        <v>0.30686351731486894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0.39336743307947947</v>
      </c>
      <c r="O131" s="9">
        <f t="shared" si="144"/>
        <v>0.30540354910944639</v>
      </c>
      <c r="P131" s="9">
        <f t="shared" si="128"/>
        <v>9.3717207280169024E-2</v>
      </c>
      <c r="Q131" s="12">
        <f t="shared" si="129"/>
        <v>3.092667840245578E-2</v>
      </c>
      <c r="R131" s="9">
        <f t="shared" si="130"/>
        <v>9.3951000000000007E-2</v>
      </c>
      <c r="S131" s="13">
        <f t="shared" si="131"/>
        <v>0.32917881025700396</v>
      </c>
      <c r="T131" s="2">
        <f t="shared" si="132"/>
        <v>0.01</v>
      </c>
      <c r="U131" s="14">
        <f t="shared" si="133"/>
        <v>3.2917881025700396E-3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4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5"/>
        <v>0.01</v>
      </c>
      <c r="AT131" s="1">
        <f t="shared" si="136"/>
        <v>1.819178810257004E-2</v>
      </c>
      <c r="AU131" s="9">
        <f t="shared" si="137"/>
        <v>28.47</v>
      </c>
      <c r="AV131" s="1">
        <f t="shared" si="138"/>
        <v>0.33</v>
      </c>
      <c r="AW131" s="1">
        <f t="shared" si="139"/>
        <v>25250</v>
      </c>
      <c r="AX131" s="1">
        <f t="shared" si="140"/>
        <v>28914319.851985458</v>
      </c>
      <c r="AZ131" s="1">
        <f t="shared" si="141"/>
        <v>16666.666666666668</v>
      </c>
      <c r="BA131" s="1">
        <f t="shared" si="142"/>
        <v>19085359.63827423</v>
      </c>
    </row>
    <row r="132" spans="1:54" x14ac:dyDescent="0.15">
      <c r="C132" s="7">
        <v>11</v>
      </c>
      <c r="D132" s="8">
        <v>19.512137243000002</v>
      </c>
      <c r="E132" s="10">
        <f t="shared" si="143"/>
        <v>23.9035653803226</v>
      </c>
      <c r="F132" s="7" t="s">
        <v>85</v>
      </c>
      <c r="G132" s="1">
        <v>12</v>
      </c>
      <c r="H132" s="9">
        <f t="shared" si="123"/>
        <v>19.512137243000002</v>
      </c>
      <c r="I132" s="9">
        <f t="shared" si="124"/>
        <v>292.66213724299996</v>
      </c>
      <c r="J132" s="9">
        <f t="shared" si="125"/>
        <v>0.18764786882119339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0.49638634182927738</v>
      </c>
      <c r="P132" s="9">
        <f t="shared" si="128"/>
        <v>9.3145839156212301E-2</v>
      </c>
      <c r="Q132" s="12">
        <f t="shared" si="129"/>
        <v>3.073812692155006E-2</v>
      </c>
      <c r="R132" s="9">
        <f t="shared" si="130"/>
        <v>9.3951000000000007E-2</v>
      </c>
      <c r="S132" s="13">
        <f t="shared" si="131"/>
        <v>0.32717189728209445</v>
      </c>
      <c r="T132" s="2">
        <f t="shared" si="132"/>
        <v>0.01</v>
      </c>
      <c r="U132" s="14">
        <f t="shared" si="133"/>
        <v>3.2717189728209447E-3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4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5"/>
        <v>0.01</v>
      </c>
      <c r="AT132" s="1">
        <f t="shared" si="136"/>
        <v>1.8171718972820945E-2</v>
      </c>
      <c r="AU132" s="9">
        <f t="shared" si="137"/>
        <v>28.47</v>
      </c>
      <c r="AV132" s="1">
        <f t="shared" si="138"/>
        <v>0.33</v>
      </c>
      <c r="AW132" s="1">
        <f t="shared" si="139"/>
        <v>25250</v>
      </c>
      <c r="AX132" s="1">
        <f t="shared" si="140"/>
        <v>28882421.655203231</v>
      </c>
      <c r="AY132" s="1">
        <f>SUM(AX121:AX132)</f>
        <v>373155010.84866339</v>
      </c>
      <c r="AZ132" s="1">
        <f t="shared" si="141"/>
        <v>16666.666666666668</v>
      </c>
      <c r="BA132" s="1">
        <f t="shared" si="142"/>
        <v>19064304.722906426</v>
      </c>
      <c r="BB132" s="1">
        <f>SUM(BA121:BA132)</f>
        <v>246306937.85390323</v>
      </c>
    </row>
    <row r="133" spans="1:54" x14ac:dyDescent="0.15">
      <c r="C133" s="7">
        <v>12</v>
      </c>
      <c r="D133" s="8">
        <v>16.583147875161298</v>
      </c>
      <c r="E133" s="10">
        <f t="shared" si="143"/>
        <v>19.512137243000002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17.010710336129002</v>
      </c>
      <c r="E136" s="7"/>
      <c r="F136" s="7"/>
      <c r="G136" s="1">
        <v>1</v>
      </c>
      <c r="H136" s="9">
        <f t="shared" ref="H136:H147" si="145">E137</f>
        <v>17.010710336129002</v>
      </c>
      <c r="I136" s="9">
        <f t="shared" ref="I136:I147" si="146">H136+273.15</f>
        <v>290.160710336129</v>
      </c>
      <c r="J136" s="9">
        <f t="shared" ref="J136:J147" si="147">EXP(($C$15*(I136-$C$13))/($C$16*I136*$C$13))</f>
        <v>0.14085830132215388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0.10691820016378649</v>
      </c>
      <c r="Q136" s="12">
        <f t="shared" ref="Q136:Q147" si="151">P136*$B$138</f>
        <v>2.7798732042584488E-2</v>
      </c>
      <c r="R136" s="9">
        <f t="shared" ref="R136:R147" si="152">L136*$B$138</f>
        <v>0.19735245833333334</v>
      </c>
      <c r="S136" s="13">
        <f t="shared" ref="S136:S147" si="153">Q136/R136</f>
        <v>0.14085830132215388</v>
      </c>
      <c r="T136" s="2">
        <f t="shared" ref="T136:T147" si="154">$B$137/100</f>
        <v>0.01</v>
      </c>
      <c r="U136" s="14">
        <f t="shared" ref="U136:U147" si="155">S136*T136</f>
        <v>1.4085830132215388E-3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6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7">AR136*AQ136</f>
        <v>7.4999999999999997E-3</v>
      </c>
      <c r="AT136" s="1">
        <f t="shared" ref="AT136:AT147" si="158">(AS136+AM136+AD136+AA136+U136+X136+AG136+AJ136+AP136)</f>
        <v>1.1358583013221537E-2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31666.666666666668</v>
      </c>
      <c r="AX136" s="1">
        <f t="shared" ref="AX136:AX147" si="162">AW136*10000*AV136*0.67*AU136*AT136</f>
        <v>47560219.491875283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15.7022544780645</v>
      </c>
      <c r="E137" s="10">
        <f t="shared" ref="E137:E148" si="163">D136</f>
        <v>17.010710336129002</v>
      </c>
      <c r="F137" s="7" t="s">
        <v>83</v>
      </c>
      <c r="G137" s="1">
        <v>2</v>
      </c>
      <c r="H137" s="9">
        <f t="shared" si="145"/>
        <v>15.7022544780645</v>
      </c>
      <c r="I137" s="9">
        <f t="shared" si="146"/>
        <v>288.85225447806448</v>
      </c>
      <c r="J137" s="9">
        <f t="shared" si="147"/>
        <v>0.12099491502059993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1.4111776331695469</v>
      </c>
      <c r="P137" s="9">
        <f t="shared" si="150"/>
        <v>0.17074531780432067</v>
      </c>
      <c r="Q137" s="12">
        <f t="shared" si="151"/>
        <v>4.4393782629123378E-2</v>
      </c>
      <c r="R137" s="9">
        <f t="shared" si="152"/>
        <v>0.19735245833333334</v>
      </c>
      <c r="S137" s="13">
        <f t="shared" si="153"/>
        <v>0.22494669184277982</v>
      </c>
      <c r="T137" s="2">
        <f t="shared" si="154"/>
        <v>0.01</v>
      </c>
      <c r="U137" s="14">
        <f t="shared" si="155"/>
        <v>2.2494669184277981E-3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6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7"/>
        <v>7.4999999999999997E-3</v>
      </c>
      <c r="AT137" s="1">
        <f t="shared" si="158"/>
        <v>1.2199466918427798E-2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31666.666666666668</v>
      </c>
      <c r="AX137" s="1">
        <f t="shared" si="162"/>
        <v>51081136.057985961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18.997686988571399</v>
      </c>
      <c r="E138" s="10">
        <f t="shared" si="163"/>
        <v>15.7022544780645</v>
      </c>
      <c r="F138" s="7" t="s">
        <v>83</v>
      </c>
      <c r="G138" s="1">
        <v>3</v>
      </c>
      <c r="H138" s="9">
        <f t="shared" si="145"/>
        <v>18.997686988571399</v>
      </c>
      <c r="I138" s="9">
        <f t="shared" si="146"/>
        <v>292.14768698857137</v>
      </c>
      <c r="J138" s="9">
        <f t="shared" si="147"/>
        <v>0.17697025469471755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1.999480232031893</v>
      </c>
      <c r="P138" s="9">
        <f t="shared" si="150"/>
        <v>0.35384852591973703</v>
      </c>
      <c r="Q138" s="12">
        <f t="shared" si="151"/>
        <v>9.2000616739131638E-2</v>
      </c>
      <c r="R138" s="9">
        <f t="shared" si="152"/>
        <v>0.19735245833333334</v>
      </c>
      <c r="S138" s="13">
        <f t="shared" si="153"/>
        <v>0.46617416127515499</v>
      </c>
      <c r="T138" s="2">
        <f t="shared" si="154"/>
        <v>0.01</v>
      </c>
      <c r="U138" s="14">
        <f t="shared" si="155"/>
        <v>4.6617416127515496E-3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6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7"/>
        <v>7.4999999999999997E-3</v>
      </c>
      <c r="AT138" s="1">
        <f t="shared" si="158"/>
        <v>1.4611741612751548E-2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31666.666666666668</v>
      </c>
      <c r="AX138" s="1">
        <f t="shared" si="162"/>
        <v>61181719.361659378</v>
      </c>
    </row>
    <row r="139" spans="1:54" x14ac:dyDescent="0.15">
      <c r="C139" s="7">
        <v>3</v>
      </c>
      <c r="D139" s="8">
        <v>23.570414154516101</v>
      </c>
      <c r="E139" s="10">
        <f t="shared" si="163"/>
        <v>18.997686988571399</v>
      </c>
      <c r="F139" s="7" t="s">
        <v>83</v>
      </c>
      <c r="G139" s="1">
        <v>4</v>
      </c>
      <c r="H139" s="9">
        <f t="shared" si="145"/>
        <v>23.570414154516101</v>
      </c>
      <c r="I139" s="9">
        <f t="shared" si="146"/>
        <v>296.72041415451611</v>
      </c>
      <c r="J139" s="9">
        <f t="shared" si="147"/>
        <v>0.29577551690843445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2.404679622778823</v>
      </c>
      <c r="P139" s="9">
        <f t="shared" si="150"/>
        <v>0.71124535842658554</v>
      </c>
      <c r="Q139" s="12">
        <f t="shared" si="151"/>
        <v>0.18492379319091223</v>
      </c>
      <c r="R139" s="9">
        <f t="shared" si="152"/>
        <v>0.19735245833333334</v>
      </c>
      <c r="S139" s="13">
        <f t="shared" si="153"/>
        <v>0.93702300317217846</v>
      </c>
      <c r="T139" s="2">
        <f t="shared" si="154"/>
        <v>0.01</v>
      </c>
      <c r="U139" s="14">
        <f t="shared" si="155"/>
        <v>9.3702300317217851E-3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6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7"/>
        <v>0.01</v>
      </c>
      <c r="AT139" s="1">
        <f t="shared" si="158"/>
        <v>2.4270230031721789E-2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31666.666666666668</v>
      </c>
      <c r="AX139" s="1">
        <f t="shared" si="162"/>
        <v>101623368.52082469</v>
      </c>
    </row>
    <row r="140" spans="1:54" x14ac:dyDescent="0.15">
      <c r="C140" s="7">
        <v>4</v>
      </c>
      <c r="D140" s="8">
        <v>26.995749367666701</v>
      </c>
      <c r="E140" s="10">
        <f t="shared" si="163"/>
        <v>23.570414154516101</v>
      </c>
      <c r="F140" s="7" t="s">
        <v>83</v>
      </c>
      <c r="G140" s="1">
        <v>5</v>
      </c>
      <c r="H140" s="9">
        <f t="shared" si="145"/>
        <v>26.995749367666701</v>
      </c>
      <c r="I140" s="9">
        <f t="shared" si="146"/>
        <v>300.14574936766667</v>
      </c>
      <c r="J140" s="9">
        <f t="shared" si="147"/>
        <v>0.43013104193171814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2.4524821810189041</v>
      </c>
      <c r="P140" s="9">
        <f t="shared" si="150"/>
        <v>1.0548887158406337</v>
      </c>
      <c r="Q140" s="12">
        <f t="shared" si="151"/>
        <v>0.27427106611856478</v>
      </c>
      <c r="R140" s="9">
        <f t="shared" si="152"/>
        <v>0.19735245833333334</v>
      </c>
      <c r="S140" s="13">
        <f t="shared" si="153"/>
        <v>1.3897524684253688</v>
      </c>
      <c r="T140" s="2">
        <f t="shared" si="154"/>
        <v>0.01</v>
      </c>
      <c r="U140" s="14">
        <f t="shared" si="155"/>
        <v>1.3897524684253688E-2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6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7"/>
        <v>0.01</v>
      </c>
      <c r="AT140" s="1">
        <f t="shared" si="158"/>
        <v>2.8797524684253686E-2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31666.666666666668</v>
      </c>
      <c r="AX140" s="1">
        <f t="shared" si="162"/>
        <v>120579881.59364161</v>
      </c>
    </row>
    <row r="141" spans="1:54" x14ac:dyDescent="0.15">
      <c r="C141" s="7">
        <v>5</v>
      </c>
      <c r="D141" s="8">
        <v>29.875788804516102</v>
      </c>
      <c r="E141" s="10">
        <f t="shared" si="163"/>
        <v>26.995749367666701</v>
      </c>
      <c r="F141" s="7" t="s">
        <v>85</v>
      </c>
      <c r="G141" s="1">
        <v>6</v>
      </c>
      <c r="H141" s="9">
        <f t="shared" si="145"/>
        <v>29.875788804516102</v>
      </c>
      <c r="I141" s="9">
        <f t="shared" si="146"/>
        <v>303.02578880451608</v>
      </c>
      <c r="J141" s="9">
        <f t="shared" si="147"/>
        <v>0.58546735045940723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2.1566413818449375</v>
      </c>
      <c r="P141" s="9">
        <f t="shared" si="150"/>
        <v>1.2626431157198703</v>
      </c>
      <c r="Q141" s="12">
        <f t="shared" si="151"/>
        <v>0.32828721008716627</v>
      </c>
      <c r="R141" s="9">
        <f t="shared" si="152"/>
        <v>0.19735245833333334</v>
      </c>
      <c r="S141" s="13">
        <f t="shared" si="153"/>
        <v>1.6634564010987936</v>
      </c>
      <c r="T141" s="2">
        <f t="shared" si="154"/>
        <v>0.01</v>
      </c>
      <c r="U141" s="14">
        <f t="shared" si="155"/>
        <v>1.6634564010987937E-2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6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7"/>
        <v>0.01</v>
      </c>
      <c r="AT141" s="1">
        <f t="shared" si="158"/>
        <v>3.1534564010987941E-2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31666.666666666668</v>
      </c>
      <c r="AX141" s="1">
        <f t="shared" si="162"/>
        <v>132040306.8056466</v>
      </c>
    </row>
    <row r="142" spans="1:54" x14ac:dyDescent="0.15">
      <c r="C142" s="7">
        <v>6</v>
      </c>
      <c r="D142" s="8">
        <v>27.433646130666698</v>
      </c>
      <c r="E142" s="10">
        <f t="shared" si="163"/>
        <v>29.875788804516102</v>
      </c>
      <c r="F142" s="7" t="s">
        <v>83</v>
      </c>
      <c r="G142" s="1">
        <v>7</v>
      </c>
      <c r="H142" s="9">
        <f t="shared" si="145"/>
        <v>27.433646130666698</v>
      </c>
      <c r="I142" s="9">
        <f t="shared" si="146"/>
        <v>300.58364613066669</v>
      </c>
      <c r="J142" s="9">
        <f t="shared" si="147"/>
        <v>0.45094685814865354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1.653046182791734</v>
      </c>
      <c r="P142" s="9">
        <f t="shared" si="150"/>
        <v>0.74543598250455723</v>
      </c>
      <c r="Q142" s="12">
        <f t="shared" si="151"/>
        <v>0.19381335545118489</v>
      </c>
      <c r="R142" s="9">
        <f t="shared" si="152"/>
        <v>0.19735245833333334</v>
      </c>
      <c r="S142" s="13">
        <f t="shared" si="153"/>
        <v>0.98206709502361089</v>
      </c>
      <c r="T142" s="2">
        <f t="shared" si="154"/>
        <v>0.01</v>
      </c>
      <c r="U142" s="14">
        <f t="shared" si="155"/>
        <v>9.8206709502361086E-3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6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7"/>
        <v>0.01</v>
      </c>
      <c r="AT142" s="1">
        <f t="shared" si="158"/>
        <v>2.4720670950236112E-2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31666.666666666668</v>
      </c>
      <c r="AX142" s="1">
        <f t="shared" si="162"/>
        <v>103509437.31371254</v>
      </c>
    </row>
    <row r="143" spans="1:54" x14ac:dyDescent="0.15">
      <c r="C143" s="7">
        <v>7</v>
      </c>
      <c r="D143" s="8">
        <v>26.1303270393548</v>
      </c>
      <c r="E143" s="10">
        <f t="shared" si="163"/>
        <v>27.433646130666698</v>
      </c>
      <c r="F143" s="7" t="s">
        <v>83</v>
      </c>
      <c r="G143" s="1">
        <v>8</v>
      </c>
      <c r="H143" s="9">
        <f t="shared" si="145"/>
        <v>26.1303270393548</v>
      </c>
      <c r="I143" s="9">
        <f t="shared" si="146"/>
        <v>299.2803270393548</v>
      </c>
      <c r="J143" s="9">
        <f t="shared" si="147"/>
        <v>0.39161659600032683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1.6666581169538435</v>
      </c>
      <c r="P143" s="9">
        <f t="shared" si="150"/>
        <v>0.65269097845777879</v>
      </c>
      <c r="Q143" s="12">
        <f t="shared" si="151"/>
        <v>0.16969965439902249</v>
      </c>
      <c r="R143" s="9">
        <f t="shared" si="152"/>
        <v>0.19735245833333334</v>
      </c>
      <c r="S143" s="13">
        <f t="shared" si="153"/>
        <v>0.85988112756313095</v>
      </c>
      <c r="T143" s="2">
        <f t="shared" si="154"/>
        <v>0.01</v>
      </c>
      <c r="U143" s="14">
        <f t="shared" si="155"/>
        <v>8.5988112756313091E-3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6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7"/>
        <v>0.01</v>
      </c>
      <c r="AT143" s="1">
        <f t="shared" si="158"/>
        <v>2.3498811275631311E-2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31666.666666666668</v>
      </c>
      <c r="AX143" s="1">
        <f t="shared" si="162"/>
        <v>98393313.740478739</v>
      </c>
    </row>
    <row r="144" spans="1:54" x14ac:dyDescent="0.15">
      <c r="C144" s="7">
        <v>8</v>
      </c>
      <c r="D144" s="8">
        <v>25.714364088064499</v>
      </c>
      <c r="E144" s="10">
        <f t="shared" si="163"/>
        <v>26.1303270393548</v>
      </c>
      <c r="F144" s="7" t="s">
        <v>83</v>
      </c>
      <c r="G144" s="1">
        <v>9</v>
      </c>
      <c r="H144" s="9">
        <f t="shared" si="145"/>
        <v>25.714364088064499</v>
      </c>
      <c r="I144" s="9">
        <f t="shared" si="146"/>
        <v>298.86436408806446</v>
      </c>
      <c r="J144" s="9">
        <f t="shared" si="147"/>
        <v>0.37427921031519712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1.7730150551627315</v>
      </c>
      <c r="P144" s="9">
        <f t="shared" si="150"/>
        <v>0.66360267472326284</v>
      </c>
      <c r="Q144" s="12">
        <f t="shared" si="151"/>
        <v>0.17253669542804834</v>
      </c>
      <c r="R144" s="9">
        <f t="shared" si="152"/>
        <v>0.19735245833333334</v>
      </c>
      <c r="S144" s="13">
        <f t="shared" si="153"/>
        <v>0.87425663143566956</v>
      </c>
      <c r="T144" s="2">
        <f t="shared" si="154"/>
        <v>0.01</v>
      </c>
      <c r="U144" s="14">
        <f t="shared" si="155"/>
        <v>8.7425663143566954E-3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6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7"/>
        <v>0.01</v>
      </c>
      <c r="AT144" s="1">
        <f t="shared" si="158"/>
        <v>2.3642566314356697E-2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31666.666666666668</v>
      </c>
      <c r="AX144" s="1">
        <f t="shared" si="162"/>
        <v>98995239.278803721</v>
      </c>
    </row>
    <row r="145" spans="3:51" x14ac:dyDescent="0.15">
      <c r="C145" s="7">
        <v>9</v>
      </c>
      <c r="D145" s="8">
        <v>25.923955554999999</v>
      </c>
      <c r="E145" s="10">
        <f t="shared" si="163"/>
        <v>25.714364088064499</v>
      </c>
      <c r="F145" s="7" t="s">
        <v>83</v>
      </c>
      <c r="G145" s="1">
        <v>10</v>
      </c>
      <c r="H145" s="9">
        <f t="shared" si="145"/>
        <v>25.923955554999999</v>
      </c>
      <c r="I145" s="9">
        <f t="shared" si="146"/>
        <v>299.073955555</v>
      </c>
      <c r="J145" s="9">
        <f t="shared" si="147"/>
        <v>0.38292290847651284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1.8684602971061353</v>
      </c>
      <c r="P145" s="9">
        <f t="shared" si="150"/>
        <v>0.71547625134077064</v>
      </c>
      <c r="Q145" s="12">
        <f t="shared" si="151"/>
        <v>0.18602382534860037</v>
      </c>
      <c r="R145" s="9">
        <f t="shared" si="152"/>
        <v>0.19735245833333334</v>
      </c>
      <c r="S145" s="13">
        <f t="shared" si="153"/>
        <v>0.94259695024625123</v>
      </c>
      <c r="T145" s="2">
        <f t="shared" si="154"/>
        <v>0.01</v>
      </c>
      <c r="U145" s="14">
        <f t="shared" si="155"/>
        <v>9.4259695024625119E-3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6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7"/>
        <v>0.01</v>
      </c>
      <c r="AT145" s="1">
        <f t="shared" si="158"/>
        <v>2.4325969502462512E-2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31666.666666666668</v>
      </c>
      <c r="AX145" s="1">
        <f t="shared" si="162"/>
        <v>101856758.6769475</v>
      </c>
    </row>
    <row r="146" spans="3:51" x14ac:dyDescent="0.15">
      <c r="C146" s="7">
        <v>10</v>
      </c>
      <c r="D146" s="8">
        <v>23.9035653803226</v>
      </c>
      <c r="E146" s="10">
        <f t="shared" si="163"/>
        <v>25.923955554999999</v>
      </c>
      <c r="F146" s="7" t="s">
        <v>83</v>
      </c>
      <c r="G146" s="1">
        <v>11</v>
      </c>
      <c r="H146" s="9">
        <f t="shared" si="145"/>
        <v>23.9035653803226</v>
      </c>
      <c r="I146" s="9">
        <f t="shared" si="146"/>
        <v>297.0535653803226</v>
      </c>
      <c r="J146" s="9">
        <f t="shared" si="147"/>
        <v>0.30686351731486894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1.9120319624320312</v>
      </c>
      <c r="P146" s="9">
        <f t="shared" si="150"/>
        <v>0.58673285321034441</v>
      </c>
      <c r="Q146" s="12">
        <f t="shared" si="151"/>
        <v>0.15255054183468955</v>
      </c>
      <c r="R146" s="9">
        <f t="shared" si="152"/>
        <v>0.19735245833333334</v>
      </c>
      <c r="S146" s="13">
        <f t="shared" si="153"/>
        <v>0.77298526262605649</v>
      </c>
      <c r="T146" s="2">
        <f t="shared" si="154"/>
        <v>0.01</v>
      </c>
      <c r="U146" s="14">
        <f t="shared" si="155"/>
        <v>7.7298526262605648E-3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6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7"/>
        <v>0.01</v>
      </c>
      <c r="AT146" s="1">
        <f t="shared" si="158"/>
        <v>2.2629852626260563E-2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31666.666666666668</v>
      </c>
      <c r="AX146" s="1">
        <f t="shared" si="162"/>
        <v>94754843.691412747</v>
      </c>
    </row>
    <row r="147" spans="3:51" x14ac:dyDescent="0.15">
      <c r="C147" s="7">
        <v>11</v>
      </c>
      <c r="D147" s="8">
        <v>19.512137243000002</v>
      </c>
      <c r="E147" s="10">
        <f t="shared" si="163"/>
        <v>23.9035653803226</v>
      </c>
      <c r="F147" s="7" t="s">
        <v>85</v>
      </c>
      <c r="G147" s="1">
        <v>12</v>
      </c>
      <c r="H147" s="9">
        <f t="shared" si="145"/>
        <v>19.512137243000002</v>
      </c>
      <c r="I147" s="9">
        <f t="shared" si="146"/>
        <v>292.66213724299996</v>
      </c>
      <c r="J147" s="9">
        <f t="shared" si="147"/>
        <v>0.18764786882119339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2.0843470258883539</v>
      </c>
      <c r="P147" s="9">
        <f t="shared" si="150"/>
        <v>0.3911232772917424</v>
      </c>
      <c r="Q147" s="12">
        <f t="shared" si="151"/>
        <v>0.10169205209585302</v>
      </c>
      <c r="R147" s="9">
        <f t="shared" si="152"/>
        <v>0.19735245833333334</v>
      </c>
      <c r="S147" s="13">
        <f t="shared" si="153"/>
        <v>0.51528140543399037</v>
      </c>
      <c r="T147" s="2">
        <f t="shared" si="154"/>
        <v>0.01</v>
      </c>
      <c r="U147" s="14">
        <f t="shared" si="155"/>
        <v>5.1528140543399036E-3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6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7"/>
        <v>0.01</v>
      </c>
      <c r="AT147" s="1">
        <f t="shared" si="158"/>
        <v>2.0052814054339903E-2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31666.666666666668</v>
      </c>
      <c r="AX147" s="1">
        <f t="shared" si="162"/>
        <v>83964367.451822937</v>
      </c>
      <c r="AY147" s="1">
        <f>SUM(AX136:AX147)</f>
        <v>1095540591.9848118</v>
      </c>
    </row>
    <row r="148" spans="3:51" x14ac:dyDescent="0.15">
      <c r="C148" s="7">
        <v>12</v>
      </c>
      <c r="D148" s="8">
        <v>16.583147875161298</v>
      </c>
      <c r="E148" s="10">
        <f t="shared" si="163"/>
        <v>19.512137243000002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1109636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12686239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18500322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14925898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7598694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434206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20602041.4377946</v>
      </c>
      <c r="J13" s="6" t="s">
        <v>37</v>
      </c>
      <c r="K13" s="6">
        <f>I13/(10000*1000)</f>
        <v>2.06020414377946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25.259133497419398</v>
      </c>
      <c r="E26" s="7"/>
      <c r="F26" s="7"/>
      <c r="G26" s="1">
        <v>1</v>
      </c>
      <c r="H26" s="9">
        <f t="shared" ref="H26:H37" si="0">E27</f>
        <v>25.259133497419398</v>
      </c>
      <c r="I26" s="9">
        <f t="shared" ref="I26:I37" si="1">H26+273.15</f>
        <v>298.40913349741936</v>
      </c>
      <c r="J26" s="9">
        <f t="shared" ref="J26:J37" si="2">EXP(($C$15*(I26-$C$13))/($C$16*I26*$C$13))</f>
        <v>0.35613203527991966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0.45203394073036096</v>
      </c>
      <c r="Q26" s="12">
        <f t="shared" ref="Q26:Q37" si="6">P26*$B$28</f>
        <v>4.5203394073036099E-2</v>
      </c>
      <c r="R26" s="9">
        <f t="shared" ref="R26:R37" si="7">L26*$B$28</f>
        <v>0.12692875000000001</v>
      </c>
      <c r="S26" s="13">
        <f t="shared" ref="S26:S37" si="8">Q26/R26</f>
        <v>0.3561320352799196</v>
      </c>
      <c r="T26" s="2">
        <f t="shared" ref="T26:T37" si="9">$B$27/100</f>
        <v>0.01</v>
      </c>
      <c r="U26" s="14">
        <f t="shared" ref="U26:U37" si="10">S26*T26</f>
        <v>3.5613203527991959E-3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3.9661320352799206E-2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92469.666666666672</v>
      </c>
      <c r="AU26" s="1">
        <f t="shared" ref="AU26:AU37" si="19">AT26*10000*AS26*0.67*AR26*AQ26</f>
        <v>311889867.5812543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25.374175430322602</v>
      </c>
      <c r="E27" s="10">
        <f t="shared" ref="E27:E38" si="20">D26</f>
        <v>25.259133497419398</v>
      </c>
      <c r="F27" s="7" t="s">
        <v>83</v>
      </c>
      <c r="G27" s="1">
        <v>2</v>
      </c>
      <c r="H27" s="9">
        <f t="shared" si="0"/>
        <v>25.374175430322602</v>
      </c>
      <c r="I27" s="9">
        <f t="shared" si="1"/>
        <v>298.5241754303226</v>
      </c>
      <c r="J27" s="9">
        <f t="shared" si="2"/>
        <v>0.36063838269928927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2.086541059269639</v>
      </c>
      <c r="P27" s="9">
        <f t="shared" si="5"/>
        <v>0.75248679305066446</v>
      </c>
      <c r="Q27" s="12">
        <f t="shared" si="6"/>
        <v>7.5248679305066457E-2</v>
      </c>
      <c r="R27" s="9">
        <f t="shared" si="7"/>
        <v>0.12692875000000001</v>
      </c>
      <c r="S27" s="13">
        <f t="shared" si="8"/>
        <v>0.59284188416782213</v>
      </c>
      <c r="T27" s="2">
        <f t="shared" si="9"/>
        <v>0.01</v>
      </c>
      <c r="U27" s="14">
        <f t="shared" si="10"/>
        <v>5.9284188416782214E-3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4.2028418841678225E-2</v>
      </c>
      <c r="AR27" s="9">
        <f t="shared" si="16"/>
        <v>126.92874999999999</v>
      </c>
      <c r="AS27" s="1">
        <f t="shared" si="17"/>
        <v>0.1</v>
      </c>
      <c r="AT27" s="1">
        <f t="shared" si="18"/>
        <v>92469.666666666672</v>
      </c>
      <c r="AU27" s="1">
        <f t="shared" si="19"/>
        <v>330504326.90033638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25.2835219753571</v>
      </c>
      <c r="E28" s="10">
        <f t="shared" si="20"/>
        <v>25.374175430322602</v>
      </c>
      <c r="F28" s="7" t="s">
        <v>83</v>
      </c>
      <c r="G28" s="1">
        <v>3</v>
      </c>
      <c r="H28" s="9">
        <f t="shared" si="0"/>
        <v>25.2835219753571</v>
      </c>
      <c r="I28" s="9">
        <f t="shared" si="1"/>
        <v>298.43352197535705</v>
      </c>
      <c r="J28" s="9">
        <f t="shared" si="2"/>
        <v>0.35708292672078445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2.6033417662189744</v>
      </c>
      <c r="P28" s="9">
        <f t="shared" si="5"/>
        <v>0.92960889713592765</v>
      </c>
      <c r="Q28" s="12">
        <f t="shared" si="6"/>
        <v>9.2960889713592773E-2</v>
      </c>
      <c r="R28" s="9">
        <f t="shared" si="7"/>
        <v>0.12692875000000001</v>
      </c>
      <c r="S28" s="13">
        <f t="shared" si="8"/>
        <v>0.73238639562425978</v>
      </c>
      <c r="T28" s="2">
        <f t="shared" si="9"/>
        <v>0.01</v>
      </c>
      <c r="U28" s="14">
        <f t="shared" si="10"/>
        <v>7.323863956242598E-3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4.3423863956242606E-2</v>
      </c>
      <c r="AR28" s="9">
        <f t="shared" si="16"/>
        <v>126.92874999999999</v>
      </c>
      <c r="AS28" s="1">
        <f t="shared" si="17"/>
        <v>0.1</v>
      </c>
      <c r="AT28" s="1">
        <f t="shared" si="18"/>
        <v>92469.666666666672</v>
      </c>
      <c r="AU28" s="1">
        <f t="shared" si="19"/>
        <v>341477869.58945858</v>
      </c>
    </row>
    <row r="29" spans="1:47" x14ac:dyDescent="0.15">
      <c r="C29" s="7">
        <v>3</v>
      </c>
      <c r="D29" s="8">
        <v>25.738536785161301</v>
      </c>
      <c r="E29" s="10">
        <f t="shared" si="20"/>
        <v>25.2835219753571</v>
      </c>
      <c r="F29" s="7" t="s">
        <v>83</v>
      </c>
      <c r="G29" s="1">
        <v>4</v>
      </c>
      <c r="H29" s="9">
        <f t="shared" si="0"/>
        <v>25.738536785161301</v>
      </c>
      <c r="I29" s="9">
        <f t="shared" si="1"/>
        <v>298.88853678516125</v>
      </c>
      <c r="J29" s="9">
        <f t="shared" si="2"/>
        <v>0.3752666838487469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2.9430203690830465</v>
      </c>
      <c r="P29" s="9">
        <f t="shared" si="5"/>
        <v>1.1044174944051099</v>
      </c>
      <c r="Q29" s="12">
        <f t="shared" si="6"/>
        <v>0.11044174944051099</v>
      </c>
      <c r="R29" s="9">
        <f t="shared" si="7"/>
        <v>0.12692875000000001</v>
      </c>
      <c r="S29" s="13">
        <f t="shared" si="8"/>
        <v>0.87010822560303314</v>
      </c>
      <c r="T29" s="2">
        <f t="shared" si="9"/>
        <v>0.01</v>
      </c>
      <c r="U29" s="14">
        <f t="shared" si="10"/>
        <v>8.7010822560303312E-3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4.4801082256030342E-2</v>
      </c>
      <c r="AR29" s="9">
        <f t="shared" si="16"/>
        <v>126.92874999999999</v>
      </c>
      <c r="AS29" s="1">
        <f t="shared" si="17"/>
        <v>0.1</v>
      </c>
      <c r="AT29" s="1">
        <f t="shared" si="18"/>
        <v>92469.666666666672</v>
      </c>
      <c r="AU29" s="1">
        <f t="shared" si="19"/>
        <v>352308079.71182436</v>
      </c>
    </row>
    <row r="30" spans="1:47" x14ac:dyDescent="0.15">
      <c r="C30" s="7">
        <v>4</v>
      </c>
      <c r="D30" s="8">
        <v>25.693885634000001</v>
      </c>
      <c r="E30" s="10">
        <f t="shared" si="20"/>
        <v>25.738536785161301</v>
      </c>
      <c r="F30" s="7" t="s">
        <v>83</v>
      </c>
      <c r="G30" s="1">
        <v>5</v>
      </c>
      <c r="H30" s="9">
        <f t="shared" si="0"/>
        <v>25.693885634000001</v>
      </c>
      <c r="I30" s="9">
        <f t="shared" si="1"/>
        <v>298.843885634</v>
      </c>
      <c r="J30" s="9">
        <f t="shared" si="2"/>
        <v>0.37344455832244483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1.7466727309440397</v>
      </c>
      <c r="O30" s="9">
        <f t="shared" si="21"/>
        <v>1.3612176437338968</v>
      </c>
      <c r="P30" s="9">
        <f t="shared" si="5"/>
        <v>0.50833932174492413</v>
      </c>
      <c r="Q30" s="12">
        <f t="shared" si="6"/>
        <v>5.0833932174492419E-2</v>
      </c>
      <c r="R30" s="9">
        <f t="shared" si="7"/>
        <v>0.12692875000000001</v>
      </c>
      <c r="S30" s="13">
        <f t="shared" si="8"/>
        <v>0.40049186787463376</v>
      </c>
      <c r="T30" s="2">
        <f t="shared" si="9"/>
        <v>0.01</v>
      </c>
      <c r="U30" s="14">
        <f t="shared" si="10"/>
        <v>4.0049186787463375E-3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4.0104918678746347E-2</v>
      </c>
      <c r="AR30" s="9">
        <f t="shared" si="16"/>
        <v>126.92874999999999</v>
      </c>
      <c r="AS30" s="1">
        <f t="shared" si="17"/>
        <v>0.1</v>
      </c>
      <c r="AT30" s="1">
        <f t="shared" si="18"/>
        <v>92469.666666666672</v>
      </c>
      <c r="AU30" s="1">
        <f t="shared" si="19"/>
        <v>315378249.25660503</v>
      </c>
    </row>
    <row r="31" spans="1:47" x14ac:dyDescent="0.15">
      <c r="C31" s="7">
        <v>5</v>
      </c>
      <c r="D31" s="8">
        <v>25.683184751612899</v>
      </c>
      <c r="E31" s="10">
        <f t="shared" si="20"/>
        <v>25.693885634000001</v>
      </c>
      <c r="F31" s="7" t="s">
        <v>85</v>
      </c>
      <c r="G31" s="1">
        <v>6</v>
      </c>
      <c r="H31" s="9">
        <f t="shared" si="0"/>
        <v>25.683184751612899</v>
      </c>
      <c r="I31" s="9">
        <f t="shared" si="1"/>
        <v>298.83318475161286</v>
      </c>
      <c r="J31" s="9">
        <f t="shared" si="2"/>
        <v>0.37300911165597062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2.1221658219889727</v>
      </c>
      <c r="P31" s="9">
        <f t="shared" si="5"/>
        <v>0.79158718804676942</v>
      </c>
      <c r="Q31" s="12">
        <f t="shared" si="6"/>
        <v>7.9158718804676953E-2</v>
      </c>
      <c r="R31" s="9">
        <f t="shared" si="7"/>
        <v>0.12692875000000001</v>
      </c>
      <c r="S31" s="13">
        <f t="shared" si="8"/>
        <v>0.62364687909301042</v>
      </c>
      <c r="T31" s="2">
        <f t="shared" si="9"/>
        <v>0.01</v>
      </c>
      <c r="U31" s="14">
        <f t="shared" si="10"/>
        <v>6.2364687909301046E-3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4.2336468790930115E-2</v>
      </c>
      <c r="AR31" s="9">
        <f t="shared" si="16"/>
        <v>126.92874999999999</v>
      </c>
      <c r="AS31" s="1">
        <f t="shared" si="17"/>
        <v>0.1</v>
      </c>
      <c r="AT31" s="1">
        <f t="shared" si="18"/>
        <v>92469.666666666672</v>
      </c>
      <c r="AU31" s="1">
        <f t="shared" si="19"/>
        <v>332926779.22985905</v>
      </c>
    </row>
    <row r="32" spans="1:47" x14ac:dyDescent="0.15">
      <c r="C32" s="7">
        <v>6</v>
      </c>
      <c r="D32" s="8">
        <v>25.708583398999998</v>
      </c>
      <c r="E32" s="10">
        <f t="shared" si="20"/>
        <v>25.683184751612899</v>
      </c>
      <c r="F32" s="7" t="s">
        <v>83</v>
      </c>
      <c r="G32" s="1">
        <v>7</v>
      </c>
      <c r="H32" s="9">
        <f t="shared" si="0"/>
        <v>25.708583398999998</v>
      </c>
      <c r="I32" s="9">
        <f t="shared" si="1"/>
        <v>298.858583399</v>
      </c>
      <c r="J32" s="9">
        <f t="shared" si="2"/>
        <v>0.37404342628877835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2.5998661339422031</v>
      </c>
      <c r="P32" s="9">
        <f t="shared" si="5"/>
        <v>0.97246283663190158</v>
      </c>
      <c r="Q32" s="12">
        <f t="shared" si="6"/>
        <v>9.7246283663190158E-2</v>
      </c>
      <c r="R32" s="9">
        <f t="shared" si="7"/>
        <v>0.12692875000000001</v>
      </c>
      <c r="S32" s="13">
        <f t="shared" si="8"/>
        <v>0.76614859646211086</v>
      </c>
      <c r="T32" s="2">
        <f t="shared" si="9"/>
        <v>0.01</v>
      </c>
      <c r="U32" s="14">
        <f t="shared" si="10"/>
        <v>7.6614859646211087E-3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4.3761485964621115E-2</v>
      </c>
      <c r="AR32" s="9">
        <f t="shared" si="16"/>
        <v>126.92874999999999</v>
      </c>
      <c r="AS32" s="1">
        <f t="shared" si="17"/>
        <v>0.1</v>
      </c>
      <c r="AT32" s="1">
        <f t="shared" si="18"/>
        <v>92469.666666666672</v>
      </c>
      <c r="AU32" s="1">
        <f t="shared" si="19"/>
        <v>344132871.55482453</v>
      </c>
    </row>
    <row r="33" spans="1:48" x14ac:dyDescent="0.15">
      <c r="C33" s="7">
        <v>7</v>
      </c>
      <c r="D33" s="8">
        <v>24.716385484193601</v>
      </c>
      <c r="E33" s="10">
        <f t="shared" si="20"/>
        <v>25.708583398999998</v>
      </c>
      <c r="F33" s="7" t="s">
        <v>83</v>
      </c>
      <c r="G33" s="1">
        <v>8</v>
      </c>
      <c r="H33" s="9">
        <f t="shared" si="0"/>
        <v>24.716385484193601</v>
      </c>
      <c r="I33" s="9">
        <f t="shared" si="1"/>
        <v>297.86638548419359</v>
      </c>
      <c r="J33" s="9">
        <f t="shared" si="2"/>
        <v>0.33557572560587678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2.8966907973103013</v>
      </c>
      <c r="P33" s="9">
        <f t="shared" si="5"/>
        <v>0.97205911616327012</v>
      </c>
      <c r="Q33" s="12">
        <f t="shared" si="6"/>
        <v>9.7205911616327023E-2</v>
      </c>
      <c r="R33" s="9">
        <f t="shared" si="7"/>
        <v>0.12692875000000001</v>
      </c>
      <c r="S33" s="13">
        <f t="shared" si="8"/>
        <v>0.76583052788534522</v>
      </c>
      <c r="T33" s="2">
        <f t="shared" si="9"/>
        <v>0.01</v>
      </c>
      <c r="U33" s="14">
        <f t="shared" si="10"/>
        <v>7.6583052788534523E-3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4.3758305278853458E-2</v>
      </c>
      <c r="AR33" s="9">
        <f t="shared" si="16"/>
        <v>126.92874999999999</v>
      </c>
      <c r="AS33" s="1">
        <f t="shared" si="17"/>
        <v>0.1</v>
      </c>
      <c r="AT33" s="1">
        <f t="shared" si="18"/>
        <v>92469.666666666672</v>
      </c>
      <c r="AU33" s="1">
        <f t="shared" si="19"/>
        <v>344107859.18372673</v>
      </c>
    </row>
    <row r="34" spans="1:48" x14ac:dyDescent="0.15">
      <c r="C34" s="7">
        <v>8</v>
      </c>
      <c r="D34" s="8">
        <v>24.7945581096774</v>
      </c>
      <c r="E34" s="10">
        <f t="shared" si="20"/>
        <v>24.716385484193601</v>
      </c>
      <c r="F34" s="7" t="s">
        <v>83</v>
      </c>
      <c r="G34" s="1">
        <v>9</v>
      </c>
      <c r="H34" s="9">
        <f t="shared" si="0"/>
        <v>24.7945581096774</v>
      </c>
      <c r="I34" s="9">
        <f t="shared" si="1"/>
        <v>297.94455810967736</v>
      </c>
      <c r="J34" s="9">
        <f t="shared" si="2"/>
        <v>0.33846619088455626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3.1939191811470318</v>
      </c>
      <c r="P34" s="9">
        <f t="shared" si="5"/>
        <v>1.0810336592359568</v>
      </c>
      <c r="Q34" s="12">
        <f t="shared" si="6"/>
        <v>0.10810336592359569</v>
      </c>
      <c r="R34" s="9">
        <f t="shared" si="7"/>
        <v>0.12692875000000001</v>
      </c>
      <c r="S34" s="13">
        <f t="shared" si="8"/>
        <v>0.85168542133752745</v>
      </c>
      <c r="T34" s="2">
        <f t="shared" si="9"/>
        <v>0.01</v>
      </c>
      <c r="U34" s="14">
        <f t="shared" si="10"/>
        <v>8.5168542133752748E-3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4.461685421337528E-2</v>
      </c>
      <c r="AR34" s="9">
        <f t="shared" si="16"/>
        <v>126.92874999999999</v>
      </c>
      <c r="AS34" s="1">
        <f t="shared" si="17"/>
        <v>0.1</v>
      </c>
      <c r="AT34" s="1">
        <f t="shared" si="18"/>
        <v>92469.666666666672</v>
      </c>
      <c r="AU34" s="1">
        <f t="shared" si="19"/>
        <v>350859341.76469278</v>
      </c>
    </row>
    <row r="35" spans="1:48" x14ac:dyDescent="0.15">
      <c r="C35" s="7">
        <v>9</v>
      </c>
      <c r="D35" s="8">
        <v>25.101339142666699</v>
      </c>
      <c r="E35" s="10">
        <f t="shared" si="20"/>
        <v>24.7945581096774</v>
      </c>
      <c r="F35" s="7" t="s">
        <v>83</v>
      </c>
      <c r="G35" s="1">
        <v>10</v>
      </c>
      <c r="H35" s="9">
        <f t="shared" si="0"/>
        <v>25.101339142666699</v>
      </c>
      <c r="I35" s="9">
        <f t="shared" si="1"/>
        <v>298.25133914266667</v>
      </c>
      <c r="J35" s="9">
        <f t="shared" si="2"/>
        <v>0.35003693907858102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3.3821730219110746</v>
      </c>
      <c r="P35" s="9">
        <f t="shared" si="5"/>
        <v>1.183885492023907</v>
      </c>
      <c r="Q35" s="12">
        <f t="shared" si="6"/>
        <v>0.11838854920239071</v>
      </c>
      <c r="R35" s="9">
        <f t="shared" si="7"/>
        <v>0.12692875000000001</v>
      </c>
      <c r="S35" s="13">
        <f t="shared" si="8"/>
        <v>0.93271657683850751</v>
      </c>
      <c r="T35" s="2">
        <f t="shared" si="9"/>
        <v>0.01</v>
      </c>
      <c r="U35" s="14">
        <f t="shared" si="10"/>
        <v>9.3271657683850744E-3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4.5427165768385083E-2</v>
      </c>
      <c r="AR35" s="9">
        <f t="shared" si="16"/>
        <v>126.92874999999999</v>
      </c>
      <c r="AS35" s="1">
        <f t="shared" si="17"/>
        <v>0.1</v>
      </c>
      <c r="AT35" s="1">
        <f t="shared" si="18"/>
        <v>92469.666666666672</v>
      </c>
      <c r="AU35" s="1">
        <f t="shared" si="19"/>
        <v>357231493.80964434</v>
      </c>
    </row>
    <row r="36" spans="1:48" x14ac:dyDescent="0.15">
      <c r="C36" s="7">
        <v>10</v>
      </c>
      <c r="D36" s="8">
        <v>25.419661927096801</v>
      </c>
      <c r="E36" s="10">
        <f t="shared" si="20"/>
        <v>25.101339142666699</v>
      </c>
      <c r="F36" s="7" t="s">
        <v>83</v>
      </c>
      <c r="G36" s="1">
        <v>11</v>
      </c>
      <c r="H36" s="9">
        <f t="shared" si="0"/>
        <v>25.419661927096801</v>
      </c>
      <c r="I36" s="9">
        <f t="shared" si="1"/>
        <v>298.56966192709677</v>
      </c>
      <c r="J36" s="9">
        <f t="shared" si="2"/>
        <v>0.36243487135538927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2.0883731533928089</v>
      </c>
      <c r="O36" s="9">
        <f t="shared" si="21"/>
        <v>1.3792018764943585</v>
      </c>
      <c r="P36" s="9">
        <f t="shared" si="5"/>
        <v>0.49987085468034431</v>
      </c>
      <c r="Q36" s="12">
        <f t="shared" si="6"/>
        <v>4.9987085468034431E-2</v>
      </c>
      <c r="R36" s="9">
        <f t="shared" si="7"/>
        <v>0.12692875000000001</v>
      </c>
      <c r="S36" s="13">
        <f t="shared" si="8"/>
        <v>0.39382004051906622</v>
      </c>
      <c r="T36" s="2">
        <f t="shared" si="9"/>
        <v>0.01</v>
      </c>
      <c r="U36" s="14">
        <f t="shared" si="10"/>
        <v>3.9382004051906625E-3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4.0038200405190669E-2</v>
      </c>
      <c r="AR36" s="9">
        <f t="shared" si="16"/>
        <v>126.92874999999999</v>
      </c>
      <c r="AS36" s="1">
        <f t="shared" si="17"/>
        <v>0.1</v>
      </c>
      <c r="AT36" s="1">
        <f t="shared" si="18"/>
        <v>92469.666666666672</v>
      </c>
      <c r="AU36" s="1">
        <f t="shared" si="19"/>
        <v>314853588.11775661</v>
      </c>
    </row>
    <row r="37" spans="1:48" x14ac:dyDescent="0.15">
      <c r="C37" s="7">
        <v>11</v>
      </c>
      <c r="D37" s="8">
        <v>25.255013534333301</v>
      </c>
      <c r="E37" s="10">
        <f t="shared" si="20"/>
        <v>25.419661927096801</v>
      </c>
      <c r="F37" s="7" t="s">
        <v>85</v>
      </c>
      <c r="G37" s="1">
        <v>12</v>
      </c>
      <c r="H37" s="9">
        <f t="shared" si="0"/>
        <v>25.255013534333301</v>
      </c>
      <c r="I37" s="9">
        <f t="shared" si="1"/>
        <v>298.40501353433331</v>
      </c>
      <c r="J37" s="9">
        <f t="shared" si="2"/>
        <v>0.35597163538340432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2.1486185218140141</v>
      </c>
      <c r="P37" s="9">
        <f t="shared" si="5"/>
        <v>0.7648472490252074</v>
      </c>
      <c r="Q37" s="12">
        <f t="shared" si="6"/>
        <v>7.6484724902520743E-2</v>
      </c>
      <c r="R37" s="9">
        <f t="shared" si="7"/>
        <v>0.12692875000000001</v>
      </c>
      <c r="S37" s="13">
        <f t="shared" si="8"/>
        <v>0.60257998997485396</v>
      </c>
      <c r="T37" s="2">
        <f t="shared" si="9"/>
        <v>0.01</v>
      </c>
      <c r="U37" s="14">
        <f t="shared" si="10"/>
        <v>6.0257998997485396E-3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4.2125799899748545E-2</v>
      </c>
      <c r="AR37" s="9">
        <f t="shared" si="16"/>
        <v>126.92874999999999</v>
      </c>
      <c r="AS37" s="1">
        <f t="shared" si="17"/>
        <v>0.1</v>
      </c>
      <c r="AT37" s="1">
        <f t="shared" si="18"/>
        <v>92469.666666666672</v>
      </c>
      <c r="AU37" s="1">
        <f t="shared" si="19"/>
        <v>331270114.95369178</v>
      </c>
      <c r="AV37" s="1">
        <f>SUM(AU26:AU37)</f>
        <v>4026940441.6536746</v>
      </c>
    </row>
    <row r="38" spans="1:48" x14ac:dyDescent="0.15">
      <c r="C38" s="7">
        <v>12</v>
      </c>
      <c r="D38" s="8">
        <v>25.125496911290298</v>
      </c>
      <c r="E38" s="10">
        <f t="shared" si="20"/>
        <v>25.255013534333301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8">
        <v>25.259133497419398</v>
      </c>
      <c r="E42" s="7"/>
      <c r="F42" s="7"/>
      <c r="G42" s="1">
        <v>1</v>
      </c>
      <c r="H42" s="9">
        <f t="shared" ref="H42:H53" si="22">E43</f>
        <v>25.259133497419398</v>
      </c>
      <c r="I42" s="9">
        <f t="shared" ref="I42:I53" si="23">H42+273.15</f>
        <v>298.40913349741936</v>
      </c>
      <c r="J42" s="9">
        <f t="shared" ref="J42:J53" si="24">EXP(($C$15*(I42-$C$13))/($C$16*I42*$C$13))</f>
        <v>0.35613203527991966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0.43529796089742528</v>
      </c>
      <c r="Q42" s="12">
        <f t="shared" ref="Q42:Q53" si="28">P42*$B$44</f>
        <v>0.10447151061538207</v>
      </c>
      <c r="R42" s="9">
        <f t="shared" ref="R42:R53" si="29">L42*$B$44</f>
        <v>0.29335049999999996</v>
      </c>
      <c r="S42" s="13">
        <f t="shared" ref="S42:S53" si="30">Q42/R42</f>
        <v>0.35613203527991971</v>
      </c>
      <c r="T42" s="2">
        <f t="shared" ref="T42:T53" si="31">$B$43/100</f>
        <v>0.01</v>
      </c>
      <c r="U42" s="14">
        <f t="shared" ref="U42:U53" si="32">S42*T42</f>
        <v>3.5613203527991972E-3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3.9661320352799199E-2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1057186.5833333333</v>
      </c>
      <c r="AU42" s="1">
        <f t="shared" ref="AU42:AU53" si="41">AT42*10000*AS42*0.67*AR42*AQ42</f>
        <v>8241010101.0683308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25.374175430322602</v>
      </c>
      <c r="E43" s="10">
        <f t="shared" ref="E43:E54" si="42">D42</f>
        <v>25.259133497419398</v>
      </c>
      <c r="F43" s="7" t="s">
        <v>83</v>
      </c>
      <c r="G43" s="1">
        <v>2</v>
      </c>
      <c r="H43" s="9">
        <f t="shared" si="22"/>
        <v>25.374175430322602</v>
      </c>
      <c r="I43" s="9">
        <f t="shared" si="23"/>
        <v>298.5241754303226</v>
      </c>
      <c r="J43" s="9">
        <f t="shared" si="24"/>
        <v>0.36063838269928927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2.0092895391025745</v>
      </c>
      <c r="P43" s="9">
        <f t="shared" si="27"/>
        <v>0.72462692975655285</v>
      </c>
      <c r="Q43" s="12">
        <f t="shared" si="28"/>
        <v>0.17391046314157269</v>
      </c>
      <c r="R43" s="9">
        <f t="shared" si="29"/>
        <v>0.29335049999999996</v>
      </c>
      <c r="S43" s="13">
        <f t="shared" si="30"/>
        <v>0.59284188416782213</v>
      </c>
      <c r="T43" s="2">
        <f t="shared" si="31"/>
        <v>0.01</v>
      </c>
      <c r="U43" s="14">
        <f t="shared" si="32"/>
        <v>5.9284188416782214E-3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4.2028418841678225E-2</v>
      </c>
      <c r="AR43" s="9">
        <f t="shared" si="38"/>
        <v>122.229375</v>
      </c>
      <c r="AS43" s="1">
        <f t="shared" si="39"/>
        <v>0.24</v>
      </c>
      <c r="AT43" s="1">
        <f t="shared" si="40"/>
        <v>1057186.5833333333</v>
      </c>
      <c r="AU43" s="1">
        <f t="shared" si="41"/>
        <v>8732856625.1767712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25.2835219753571</v>
      </c>
      <c r="E44" s="10">
        <f t="shared" si="42"/>
        <v>25.374175430322602</v>
      </c>
      <c r="F44" s="7" t="s">
        <v>83</v>
      </c>
      <c r="G44" s="1">
        <v>3</v>
      </c>
      <c r="H44" s="9">
        <f t="shared" si="22"/>
        <v>25.2835219753571</v>
      </c>
      <c r="I44" s="9">
        <f t="shared" si="23"/>
        <v>298.43352197535705</v>
      </c>
      <c r="J44" s="9">
        <f t="shared" si="24"/>
        <v>0.35708292672078445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2.5069563593460216</v>
      </c>
      <c r="P44" s="9">
        <f t="shared" si="27"/>
        <v>0.89519131395656004</v>
      </c>
      <c r="Q44" s="12">
        <f t="shared" si="28"/>
        <v>0.2148459153495744</v>
      </c>
      <c r="R44" s="9">
        <f t="shared" si="29"/>
        <v>0.29335049999999996</v>
      </c>
      <c r="S44" s="13">
        <f t="shared" si="30"/>
        <v>0.73238639562425978</v>
      </c>
      <c r="T44" s="2">
        <f t="shared" si="31"/>
        <v>0.01</v>
      </c>
      <c r="U44" s="14">
        <f t="shared" si="32"/>
        <v>7.323863956242598E-3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4.3423863956242599E-2</v>
      </c>
      <c r="AR44" s="9">
        <f t="shared" si="38"/>
        <v>122.229375</v>
      </c>
      <c r="AS44" s="1">
        <f t="shared" si="39"/>
        <v>0.24</v>
      </c>
      <c r="AT44" s="1">
        <f t="shared" si="40"/>
        <v>1057186.5833333333</v>
      </c>
      <c r="AU44" s="1">
        <f t="shared" si="41"/>
        <v>9022808577.9185524</v>
      </c>
    </row>
    <row r="45" spans="1:48" x14ac:dyDescent="0.15">
      <c r="C45" s="7">
        <v>3</v>
      </c>
      <c r="D45" s="8">
        <v>25.738536785161301</v>
      </c>
      <c r="E45" s="10">
        <f t="shared" si="42"/>
        <v>25.2835219753571</v>
      </c>
      <c r="F45" s="7" t="s">
        <v>83</v>
      </c>
      <c r="G45" s="1">
        <v>4</v>
      </c>
      <c r="H45" s="9">
        <f t="shared" si="22"/>
        <v>25.738536785161301</v>
      </c>
      <c r="I45" s="9">
        <f t="shared" si="23"/>
        <v>298.88853678516125</v>
      </c>
      <c r="J45" s="9">
        <f t="shared" si="24"/>
        <v>0.3752666838487469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2.8340587953894616</v>
      </c>
      <c r="P45" s="9">
        <f t="shared" si="27"/>
        <v>1.0635278459781776</v>
      </c>
      <c r="Q45" s="12">
        <f t="shared" si="28"/>
        <v>0.25524668303476261</v>
      </c>
      <c r="R45" s="9">
        <f t="shared" si="29"/>
        <v>0.29335049999999996</v>
      </c>
      <c r="S45" s="13">
        <f t="shared" si="30"/>
        <v>0.87010822560303336</v>
      </c>
      <c r="T45" s="2">
        <f t="shared" si="31"/>
        <v>0.01</v>
      </c>
      <c r="U45" s="14">
        <f t="shared" si="32"/>
        <v>8.701082256030333E-3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4.4801082256030335E-2</v>
      </c>
      <c r="AR45" s="9">
        <f t="shared" si="38"/>
        <v>122.229375</v>
      </c>
      <c r="AS45" s="1">
        <f t="shared" si="39"/>
        <v>0.24</v>
      </c>
      <c r="AT45" s="1">
        <f t="shared" si="40"/>
        <v>1057186.5833333333</v>
      </c>
      <c r="AU45" s="1">
        <f t="shared" si="41"/>
        <v>9308973279.9246426</v>
      </c>
    </row>
    <row r="46" spans="1:48" x14ac:dyDescent="0.15">
      <c r="C46" s="7">
        <v>4</v>
      </c>
      <c r="D46" s="8">
        <v>25.693885634000001</v>
      </c>
      <c r="E46" s="10">
        <f t="shared" si="42"/>
        <v>25.738536785161301</v>
      </c>
      <c r="F46" s="7" t="s">
        <v>83</v>
      </c>
      <c r="G46" s="1">
        <v>5</v>
      </c>
      <c r="H46" s="9">
        <f t="shared" si="22"/>
        <v>25.693885634000001</v>
      </c>
      <c r="I46" s="9">
        <f t="shared" si="23"/>
        <v>298.843885634</v>
      </c>
      <c r="J46" s="9">
        <f t="shared" si="24"/>
        <v>0.37344455832244483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1.6820044019407197</v>
      </c>
      <c r="O46" s="9">
        <f t="shared" si="43"/>
        <v>1.3108202974705645</v>
      </c>
      <c r="P46" s="9">
        <f t="shared" si="27"/>
        <v>0.4895187070289907</v>
      </c>
      <c r="Q46" s="12">
        <f t="shared" si="28"/>
        <v>0.11748448968695777</v>
      </c>
      <c r="R46" s="9">
        <f t="shared" si="29"/>
        <v>0.29335049999999996</v>
      </c>
      <c r="S46" s="13">
        <f t="shared" si="30"/>
        <v>0.40049186787463387</v>
      </c>
      <c r="T46" s="2">
        <f t="shared" si="31"/>
        <v>0.01</v>
      </c>
      <c r="U46" s="14">
        <f t="shared" si="32"/>
        <v>4.0049186787463383E-3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4.010491867874634E-2</v>
      </c>
      <c r="AR46" s="9">
        <f t="shared" si="38"/>
        <v>122.229375</v>
      </c>
      <c r="AS46" s="1">
        <f t="shared" si="39"/>
        <v>0.24</v>
      </c>
      <c r="AT46" s="1">
        <f t="shared" si="40"/>
        <v>1057186.5833333333</v>
      </c>
      <c r="AU46" s="1">
        <f t="shared" si="41"/>
        <v>8333182985.1889019</v>
      </c>
    </row>
    <row r="47" spans="1:48" x14ac:dyDescent="0.15">
      <c r="C47" s="7">
        <v>5</v>
      </c>
      <c r="D47" s="8">
        <v>25.683184751612899</v>
      </c>
      <c r="E47" s="10">
        <f t="shared" si="42"/>
        <v>25.693885634000001</v>
      </c>
      <c r="F47" s="7" t="s">
        <v>85</v>
      </c>
      <c r="G47" s="1">
        <v>6</v>
      </c>
      <c r="H47" s="9">
        <f t="shared" si="22"/>
        <v>25.683184751612899</v>
      </c>
      <c r="I47" s="9">
        <f t="shared" si="23"/>
        <v>298.83318475161286</v>
      </c>
      <c r="J47" s="9">
        <f t="shared" si="24"/>
        <v>0.37300911165597062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2.0435953404415739</v>
      </c>
      <c r="P47" s="9">
        <f t="shared" si="27"/>
        <v>0.76227968252239231</v>
      </c>
      <c r="Q47" s="12">
        <f t="shared" si="28"/>
        <v>0.18294712380537415</v>
      </c>
      <c r="R47" s="9">
        <f t="shared" si="29"/>
        <v>0.29335049999999996</v>
      </c>
      <c r="S47" s="13">
        <f t="shared" si="30"/>
        <v>0.62364687909301053</v>
      </c>
      <c r="T47" s="2">
        <f t="shared" si="31"/>
        <v>0.01</v>
      </c>
      <c r="U47" s="14">
        <f t="shared" si="32"/>
        <v>6.2364687909301055E-3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4.2336468790930108E-2</v>
      </c>
      <c r="AR47" s="9">
        <f t="shared" si="38"/>
        <v>122.229375</v>
      </c>
      <c r="AS47" s="1">
        <f t="shared" si="39"/>
        <v>0.24</v>
      </c>
      <c r="AT47" s="1">
        <f t="shared" si="40"/>
        <v>1057186.5833333333</v>
      </c>
      <c r="AU47" s="1">
        <f t="shared" si="41"/>
        <v>8796864649.136549</v>
      </c>
    </row>
    <row r="48" spans="1:48" x14ac:dyDescent="0.15">
      <c r="C48" s="7">
        <v>6</v>
      </c>
      <c r="D48" s="8">
        <v>25.708583398999998</v>
      </c>
      <c r="E48" s="10">
        <f t="shared" si="42"/>
        <v>25.683184751612899</v>
      </c>
      <c r="F48" s="7" t="s">
        <v>83</v>
      </c>
      <c r="G48" s="1">
        <v>7</v>
      </c>
      <c r="H48" s="9">
        <f t="shared" si="22"/>
        <v>25.708583398999998</v>
      </c>
      <c r="I48" s="9">
        <f t="shared" si="23"/>
        <v>298.858583399</v>
      </c>
      <c r="J48" s="9">
        <f t="shared" si="24"/>
        <v>0.37404342628877835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2.5036094079191815</v>
      </c>
      <c r="P48" s="9">
        <f t="shared" si="27"/>
        <v>0.93645864102691034</v>
      </c>
      <c r="Q48" s="12">
        <f t="shared" si="28"/>
        <v>0.22475007384645848</v>
      </c>
      <c r="R48" s="9">
        <f t="shared" si="29"/>
        <v>0.29335049999999996</v>
      </c>
      <c r="S48" s="13">
        <f t="shared" si="30"/>
        <v>0.76614859646211109</v>
      </c>
      <c r="T48" s="2">
        <f t="shared" si="31"/>
        <v>0.01</v>
      </c>
      <c r="U48" s="14">
        <f t="shared" si="32"/>
        <v>7.6614859646211113E-3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4.3761485964621108E-2</v>
      </c>
      <c r="AR48" s="9">
        <f t="shared" si="38"/>
        <v>122.229375</v>
      </c>
      <c r="AS48" s="1">
        <f t="shared" si="39"/>
        <v>0.24</v>
      </c>
      <c r="AT48" s="1">
        <f t="shared" si="40"/>
        <v>1057186.5833333333</v>
      </c>
      <c r="AU48" s="1">
        <f t="shared" si="41"/>
        <v>9092961219.2487068</v>
      </c>
    </row>
    <row r="49" spans="1:48" x14ac:dyDescent="0.15">
      <c r="C49" s="7">
        <v>7</v>
      </c>
      <c r="D49" s="8">
        <v>24.716385484193601</v>
      </c>
      <c r="E49" s="10">
        <f t="shared" si="42"/>
        <v>25.708583398999998</v>
      </c>
      <c r="F49" s="7" t="s">
        <v>83</v>
      </c>
      <c r="G49" s="1">
        <v>8</v>
      </c>
      <c r="H49" s="9">
        <f t="shared" si="22"/>
        <v>24.716385484193601</v>
      </c>
      <c r="I49" s="9">
        <f t="shared" si="23"/>
        <v>297.86638548419359</v>
      </c>
      <c r="J49" s="9">
        <f t="shared" si="24"/>
        <v>0.33557572560587678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2.7894445168922712</v>
      </c>
      <c r="P49" s="9">
        <f t="shared" si="27"/>
        <v>0.93606986779345835</v>
      </c>
      <c r="Q49" s="12">
        <f t="shared" si="28"/>
        <v>0.22465676827042999</v>
      </c>
      <c r="R49" s="9">
        <f t="shared" si="29"/>
        <v>0.29335049999999996</v>
      </c>
      <c r="S49" s="13">
        <f t="shared" si="30"/>
        <v>0.76583052788534545</v>
      </c>
      <c r="T49" s="2">
        <f t="shared" si="31"/>
        <v>0.01</v>
      </c>
      <c r="U49" s="14">
        <f t="shared" si="32"/>
        <v>7.6583052788534549E-3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4.3758305278853452E-2</v>
      </c>
      <c r="AR49" s="9">
        <f t="shared" si="38"/>
        <v>122.229375</v>
      </c>
      <c r="AS49" s="1">
        <f t="shared" si="39"/>
        <v>0.24</v>
      </c>
      <c r="AT49" s="1">
        <f t="shared" si="40"/>
        <v>1057186.5833333333</v>
      </c>
      <c r="AU49" s="1">
        <f t="shared" si="41"/>
        <v>9092300321.8477516</v>
      </c>
    </row>
    <row r="50" spans="1:48" x14ac:dyDescent="0.15">
      <c r="C50" s="7">
        <v>8</v>
      </c>
      <c r="D50" s="8">
        <v>24.7945581096774</v>
      </c>
      <c r="E50" s="10">
        <f t="shared" si="42"/>
        <v>24.716385484193601</v>
      </c>
      <c r="F50" s="7" t="s">
        <v>83</v>
      </c>
      <c r="G50" s="1">
        <v>9</v>
      </c>
      <c r="H50" s="9">
        <f t="shared" si="22"/>
        <v>24.7945581096774</v>
      </c>
      <c r="I50" s="9">
        <f t="shared" si="23"/>
        <v>297.94455810967736</v>
      </c>
      <c r="J50" s="9">
        <f t="shared" si="24"/>
        <v>0.33846619088455626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3.075668399098813</v>
      </c>
      <c r="P50" s="9">
        <f t="shared" si="27"/>
        <v>1.0410097674669765</v>
      </c>
      <c r="Q50" s="12">
        <f t="shared" si="28"/>
        <v>0.24984234419207435</v>
      </c>
      <c r="R50" s="9">
        <f t="shared" si="29"/>
        <v>0.29335049999999996</v>
      </c>
      <c r="S50" s="13">
        <f t="shared" si="30"/>
        <v>0.85168542133752756</v>
      </c>
      <c r="T50" s="2">
        <f t="shared" si="31"/>
        <v>0.01</v>
      </c>
      <c r="U50" s="14">
        <f t="shared" si="32"/>
        <v>8.5168542133752766E-3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4.4616854213375273E-2</v>
      </c>
      <c r="AR50" s="9">
        <f t="shared" si="38"/>
        <v>122.229375</v>
      </c>
      <c r="AS50" s="1">
        <f t="shared" si="39"/>
        <v>0.24</v>
      </c>
      <c r="AT50" s="1">
        <f t="shared" si="40"/>
        <v>1057186.5833333333</v>
      </c>
      <c r="AU50" s="1">
        <f t="shared" si="41"/>
        <v>9270693536.6655846</v>
      </c>
    </row>
    <row r="51" spans="1:48" x14ac:dyDescent="0.15">
      <c r="C51" s="7">
        <v>9</v>
      </c>
      <c r="D51" s="8">
        <v>25.101339142666699</v>
      </c>
      <c r="E51" s="10">
        <f t="shared" si="42"/>
        <v>24.7945581096774</v>
      </c>
      <c r="F51" s="7" t="s">
        <v>83</v>
      </c>
      <c r="G51" s="1">
        <v>10</v>
      </c>
      <c r="H51" s="9">
        <f t="shared" si="22"/>
        <v>25.101339142666699</v>
      </c>
      <c r="I51" s="9">
        <f t="shared" si="23"/>
        <v>298.25133914266667</v>
      </c>
      <c r="J51" s="9">
        <f t="shared" si="24"/>
        <v>0.35003693907858102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3.2569523816318369</v>
      </c>
      <c r="P51" s="9">
        <f t="shared" si="27"/>
        <v>1.1400536423911027</v>
      </c>
      <c r="Q51" s="12">
        <f t="shared" si="28"/>
        <v>0.27361287417386465</v>
      </c>
      <c r="R51" s="9">
        <f t="shared" si="29"/>
        <v>0.29335049999999996</v>
      </c>
      <c r="S51" s="13">
        <f t="shared" si="30"/>
        <v>0.93271657683850784</v>
      </c>
      <c r="T51" s="2">
        <f t="shared" si="31"/>
        <v>0.01</v>
      </c>
      <c r="U51" s="14">
        <f t="shared" si="32"/>
        <v>9.3271657683850779E-3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4.5427165768385076E-2</v>
      </c>
      <c r="AR51" s="9">
        <f t="shared" si="38"/>
        <v>122.229375</v>
      </c>
      <c r="AS51" s="1">
        <f t="shared" si="39"/>
        <v>0.24</v>
      </c>
      <c r="AT51" s="1">
        <f t="shared" si="40"/>
        <v>1057186.5833333333</v>
      </c>
      <c r="AU51" s="1">
        <f t="shared" si="41"/>
        <v>9439063768.6812439</v>
      </c>
    </row>
    <row r="52" spans="1:48" x14ac:dyDescent="0.15">
      <c r="C52" s="7">
        <v>10</v>
      </c>
      <c r="D52" s="8">
        <v>25.419661927096801</v>
      </c>
      <c r="E52" s="10">
        <f t="shared" si="42"/>
        <v>25.101339142666699</v>
      </c>
      <c r="F52" s="7" t="s">
        <v>83</v>
      </c>
      <c r="G52" s="1">
        <v>11</v>
      </c>
      <c r="H52" s="9">
        <f t="shared" si="22"/>
        <v>25.419661927096801</v>
      </c>
      <c r="I52" s="9">
        <f t="shared" si="23"/>
        <v>298.56966192709677</v>
      </c>
      <c r="J52" s="9">
        <f t="shared" si="24"/>
        <v>0.36243487135538927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2.0110538022786977</v>
      </c>
      <c r="O52" s="9">
        <f t="shared" si="43"/>
        <v>1.3281386869620362</v>
      </c>
      <c r="P52" s="9">
        <f t="shared" si="27"/>
        <v>0.48136377415120118</v>
      </c>
      <c r="Q52" s="12">
        <f t="shared" si="28"/>
        <v>0.11552730579628828</v>
      </c>
      <c r="R52" s="9">
        <f t="shared" si="29"/>
        <v>0.29335049999999996</v>
      </c>
      <c r="S52" s="13">
        <f t="shared" si="30"/>
        <v>0.39382004051906611</v>
      </c>
      <c r="T52" s="2">
        <f t="shared" si="31"/>
        <v>0.01</v>
      </c>
      <c r="U52" s="14">
        <f t="shared" si="32"/>
        <v>3.9382004051906607E-3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4.0038200405190662E-2</v>
      </c>
      <c r="AR52" s="9">
        <f t="shared" si="38"/>
        <v>122.229375</v>
      </c>
      <c r="AS52" s="1">
        <f t="shared" si="39"/>
        <v>0.24</v>
      </c>
      <c r="AT52" s="1">
        <f t="shared" si="40"/>
        <v>1057186.5833333333</v>
      </c>
      <c r="AU52" s="1">
        <f t="shared" si="41"/>
        <v>8319319957.9016781</v>
      </c>
    </row>
    <row r="53" spans="1:48" x14ac:dyDescent="0.15">
      <c r="C53" s="7">
        <v>11</v>
      </c>
      <c r="D53" s="8">
        <v>25.255013534333301</v>
      </c>
      <c r="E53" s="10">
        <f t="shared" si="42"/>
        <v>25.419661927096801</v>
      </c>
      <c r="F53" s="7" t="s">
        <v>85</v>
      </c>
      <c r="G53" s="1">
        <v>12</v>
      </c>
      <c r="H53" s="9">
        <f t="shared" si="22"/>
        <v>25.255013534333301</v>
      </c>
      <c r="I53" s="9">
        <f t="shared" si="23"/>
        <v>298.40501353433331</v>
      </c>
      <c r="J53" s="9">
        <f t="shared" si="24"/>
        <v>0.35597163538340432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2.0690686628108348</v>
      </c>
      <c r="P53" s="9">
        <f t="shared" si="27"/>
        <v>0.73652975562132639</v>
      </c>
      <c r="Q53" s="12">
        <f t="shared" si="28"/>
        <v>0.17676714134911833</v>
      </c>
      <c r="R53" s="9">
        <f t="shared" si="29"/>
        <v>0.29335049999999996</v>
      </c>
      <c r="S53" s="13">
        <f t="shared" si="30"/>
        <v>0.60257998997485385</v>
      </c>
      <c r="T53" s="2">
        <f t="shared" si="31"/>
        <v>0.01</v>
      </c>
      <c r="U53" s="14">
        <f t="shared" si="32"/>
        <v>6.0257998997485388E-3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4.2125799899748538E-2</v>
      </c>
      <c r="AR53" s="9">
        <f t="shared" si="38"/>
        <v>122.229375</v>
      </c>
      <c r="AS53" s="1">
        <f t="shared" si="39"/>
        <v>0.24</v>
      </c>
      <c r="AT53" s="1">
        <f t="shared" si="40"/>
        <v>1057186.5833333333</v>
      </c>
      <c r="AU53" s="1">
        <f t="shared" si="41"/>
        <v>8753090905.7320213</v>
      </c>
      <c r="AV53" s="1">
        <f>SUM(AU42:AU53)</f>
        <v>106403125928.49074</v>
      </c>
    </row>
    <row r="54" spans="1:48" x14ac:dyDescent="0.15">
      <c r="C54" s="7">
        <v>12</v>
      </c>
      <c r="D54" s="8">
        <v>25.125496911290298</v>
      </c>
      <c r="E54" s="10">
        <f t="shared" si="42"/>
        <v>25.255013534333301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25.259133497419398</v>
      </c>
      <c r="E58" s="7"/>
      <c r="F58" s="7"/>
      <c r="G58" s="1">
        <v>1</v>
      </c>
      <c r="H58" s="9">
        <f t="shared" ref="H58:H69" si="44">E59</f>
        <v>25.259133497419398</v>
      </c>
      <c r="I58" s="9">
        <f t="shared" ref="I58:I69" si="45">H58+273.15</f>
        <v>298.40913349741936</v>
      </c>
      <c r="J58" s="9">
        <f t="shared" ref="J58:J69" si="46">EXP(($C$15*(I58-$C$13))/($C$16*I58*$C$13))</f>
        <v>0.35613203527991966</v>
      </c>
      <c r="K58" s="9">
        <f t="shared" ref="K58:K69" si="47">$B$58/12</f>
        <v>7.8262083333333337</v>
      </c>
      <c r="L58" s="9">
        <f t="shared" ref="L58:L69" si="48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9">O58*J58</f>
        <v>2.7871635022746682E-2</v>
      </c>
      <c r="Q58" s="12">
        <f t="shared" ref="Q58:Q69" si="50">P58*$B$60</f>
        <v>5.2956106543218693E-3</v>
      </c>
      <c r="R58" s="9">
        <f t="shared" ref="R58:R69" si="51">L58*$B$60</f>
        <v>1.4869795833333335E-2</v>
      </c>
      <c r="S58" s="13">
        <f t="shared" ref="S58:S69" si="52">Q58/R58</f>
        <v>0.35613203527991966</v>
      </c>
      <c r="T58" s="2">
        <f t="shared" ref="T58:T69" si="53">$B$59/100</f>
        <v>0.01</v>
      </c>
      <c r="U58" s="14">
        <f t="shared" ref="U58:U69" si="54">S58*T58</f>
        <v>3.5613203527991967E-3</v>
      </c>
      <c r="V58" s="13"/>
      <c r="W58" s="2"/>
      <c r="X58" s="14"/>
      <c r="Y58" s="2">
        <v>0.05</v>
      </c>
      <c r="Z58" s="2">
        <v>0.16</v>
      </c>
      <c r="AA58" s="2">
        <f t="shared" ref="AA58:AA69" si="55">Y58*Z58</f>
        <v>8.0000000000000002E-3</v>
      </c>
      <c r="AB58" s="2">
        <v>0.02</v>
      </c>
      <c r="AC58" s="2">
        <v>0.03</v>
      </c>
      <c r="AD58" s="2">
        <f t="shared" ref="AD58:AD69" si="56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7">AO58*AN58</f>
        <v>1.6E-2</v>
      </c>
      <c r="AQ58" s="1">
        <f t="shared" ref="AQ58:AQ69" si="58">(AP58+AM58+AD58+AA58+U58+X58+AG58+AJ58)</f>
        <v>2.8161320352799196E-2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1243824.8333333333</v>
      </c>
      <c r="AU58" s="1">
        <f t="shared" ref="AU58:AU69" si="62">AT58*10000*AS58*0.67*AR58*AQ58</f>
        <v>348973174.92847681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25.374175430322602</v>
      </c>
      <c r="E59" s="10">
        <f t="shared" ref="E59:E70" si="63">D58</f>
        <v>25.259133497419398</v>
      </c>
      <c r="F59" s="7" t="s">
        <v>83</v>
      </c>
      <c r="G59" s="1">
        <v>2</v>
      </c>
      <c r="H59" s="9">
        <f t="shared" si="44"/>
        <v>25.374175430322602</v>
      </c>
      <c r="I59" s="9">
        <f t="shared" si="45"/>
        <v>298.5241754303226</v>
      </c>
      <c r="J59" s="9">
        <f t="shared" si="46"/>
        <v>0.36063838269928927</v>
      </c>
      <c r="K59" s="9">
        <f t="shared" si="47"/>
        <v>7.8262083333333337</v>
      </c>
      <c r="L59" s="9">
        <f t="shared" si="48"/>
        <v>7.8262083333333343E-2</v>
      </c>
      <c r="M59" s="1" t="s">
        <v>83</v>
      </c>
      <c r="O59" s="9">
        <f t="shared" ref="O59:O69" si="64">L59+O58-P58-N59</f>
        <v>0.12865253164392002</v>
      </c>
      <c r="P59" s="9">
        <f t="shared" si="49"/>
        <v>4.6397040942232452E-2</v>
      </c>
      <c r="Q59" s="12">
        <f t="shared" si="50"/>
        <v>8.8154377790241652E-3</v>
      </c>
      <c r="R59" s="9">
        <f t="shared" si="51"/>
        <v>1.4869795833333335E-2</v>
      </c>
      <c r="S59" s="13">
        <f t="shared" si="52"/>
        <v>0.59284188416782213</v>
      </c>
      <c r="T59" s="2">
        <f t="shared" si="53"/>
        <v>0.01</v>
      </c>
      <c r="U59" s="14">
        <f t="shared" si="54"/>
        <v>5.9284188416782214E-3</v>
      </c>
      <c r="V59" s="13"/>
      <c r="W59" s="2"/>
      <c r="X59" s="14"/>
      <c r="Y59" s="2">
        <v>0.05</v>
      </c>
      <c r="Z59" s="2">
        <v>0.16</v>
      </c>
      <c r="AA59" s="2">
        <f t="shared" si="55"/>
        <v>8.0000000000000002E-3</v>
      </c>
      <c r="AB59" s="2">
        <v>0.02</v>
      </c>
      <c r="AC59" s="2">
        <v>0.03</v>
      </c>
      <c r="AD59" s="2">
        <f t="shared" si="56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7"/>
        <v>1.6E-2</v>
      </c>
      <c r="AQ59" s="1">
        <f t="shared" si="58"/>
        <v>3.0528418841678222E-2</v>
      </c>
      <c r="AR59" s="9">
        <f t="shared" si="59"/>
        <v>7.8262083333333337</v>
      </c>
      <c r="AS59" s="1">
        <f t="shared" si="60"/>
        <v>0.19</v>
      </c>
      <c r="AT59" s="1">
        <f t="shared" si="61"/>
        <v>1243824.8333333333</v>
      </c>
      <c r="AU59" s="1">
        <f t="shared" si="62"/>
        <v>378306099.11966819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25.2835219753571</v>
      </c>
      <c r="E60" s="10">
        <f t="shared" si="63"/>
        <v>25.374175430322602</v>
      </c>
      <c r="F60" s="7" t="s">
        <v>83</v>
      </c>
      <c r="G60" s="1">
        <v>3</v>
      </c>
      <c r="H60" s="9">
        <f t="shared" si="44"/>
        <v>25.2835219753571</v>
      </c>
      <c r="I60" s="9">
        <f t="shared" si="45"/>
        <v>298.43352197535705</v>
      </c>
      <c r="J60" s="9">
        <f t="shared" si="46"/>
        <v>0.35708292672078445</v>
      </c>
      <c r="K60" s="9">
        <f t="shared" si="47"/>
        <v>7.8262083333333337</v>
      </c>
      <c r="L60" s="9">
        <f t="shared" si="48"/>
        <v>7.8262083333333343E-2</v>
      </c>
      <c r="M60" s="1" t="s">
        <v>83</v>
      </c>
      <c r="O60" s="9">
        <f t="shared" si="64"/>
        <v>0.1605175740350209</v>
      </c>
      <c r="P60" s="9">
        <f t="shared" si="49"/>
        <v>5.7318085126545459E-2</v>
      </c>
      <c r="Q60" s="12">
        <f t="shared" si="50"/>
        <v>1.0890436174043637E-2</v>
      </c>
      <c r="R60" s="9">
        <f t="shared" si="51"/>
        <v>1.4869795833333335E-2</v>
      </c>
      <c r="S60" s="13">
        <f t="shared" si="52"/>
        <v>0.73238639562425978</v>
      </c>
      <c r="T60" s="2">
        <f t="shared" si="53"/>
        <v>0.01</v>
      </c>
      <c r="U60" s="14">
        <f t="shared" si="54"/>
        <v>7.323863956242598E-3</v>
      </c>
      <c r="V60" s="13"/>
      <c r="W60" s="2"/>
      <c r="X60" s="14"/>
      <c r="Y60" s="2">
        <v>0.05</v>
      </c>
      <c r="Z60" s="2">
        <v>0.16</v>
      </c>
      <c r="AA60" s="2">
        <f t="shared" si="55"/>
        <v>8.0000000000000002E-3</v>
      </c>
      <c r="AB60" s="2">
        <v>0.02</v>
      </c>
      <c r="AC60" s="2">
        <v>0.03</v>
      </c>
      <c r="AD60" s="2">
        <f t="shared" si="56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7"/>
        <v>1.6E-2</v>
      </c>
      <c r="AQ60" s="1">
        <f t="shared" si="58"/>
        <v>3.1923863956242596E-2</v>
      </c>
      <c r="AR60" s="9">
        <f t="shared" si="59"/>
        <v>7.8262083333333337</v>
      </c>
      <c r="AS60" s="1">
        <f t="shared" si="60"/>
        <v>0.19</v>
      </c>
      <c r="AT60" s="1">
        <f t="shared" si="61"/>
        <v>1243824.8333333333</v>
      </c>
      <c r="AU60" s="1">
        <f t="shared" si="62"/>
        <v>395598360.48977673</v>
      </c>
    </row>
    <row r="61" spans="1:48" x14ac:dyDescent="0.15">
      <c r="C61" s="7">
        <v>3</v>
      </c>
      <c r="D61" s="8">
        <v>25.738536785161301</v>
      </c>
      <c r="E61" s="10">
        <f t="shared" si="63"/>
        <v>25.2835219753571</v>
      </c>
      <c r="F61" s="7" t="s">
        <v>83</v>
      </c>
      <c r="G61" s="1">
        <v>4</v>
      </c>
      <c r="H61" s="9">
        <f t="shared" si="44"/>
        <v>25.738536785161301</v>
      </c>
      <c r="I61" s="9">
        <f t="shared" si="45"/>
        <v>298.88853678516125</v>
      </c>
      <c r="J61" s="9">
        <f t="shared" si="46"/>
        <v>0.3752666838487469</v>
      </c>
      <c r="K61" s="9">
        <f t="shared" si="47"/>
        <v>7.8262083333333337</v>
      </c>
      <c r="L61" s="9">
        <f t="shared" si="48"/>
        <v>7.8262083333333343E-2</v>
      </c>
      <c r="M61" s="1" t="s">
        <v>83</v>
      </c>
      <c r="O61" s="9">
        <f t="shared" si="64"/>
        <v>0.18146157224180878</v>
      </c>
      <c r="P61" s="9">
        <f t="shared" si="49"/>
        <v>6.8096482461163399E-2</v>
      </c>
      <c r="Q61" s="12">
        <f t="shared" si="50"/>
        <v>1.2938331667621046E-2</v>
      </c>
      <c r="R61" s="9">
        <f t="shared" si="51"/>
        <v>1.4869795833333335E-2</v>
      </c>
      <c r="S61" s="13">
        <f t="shared" si="52"/>
        <v>0.87010822560303336</v>
      </c>
      <c r="T61" s="2">
        <f t="shared" si="53"/>
        <v>0.01</v>
      </c>
      <c r="U61" s="14">
        <f t="shared" si="54"/>
        <v>8.701082256030333E-3</v>
      </c>
      <c r="V61" s="13"/>
      <c r="W61" s="2"/>
      <c r="X61" s="14"/>
      <c r="Y61" s="2">
        <v>0.05</v>
      </c>
      <c r="Z61" s="2">
        <v>0.16</v>
      </c>
      <c r="AA61" s="2">
        <f t="shared" si="55"/>
        <v>8.0000000000000002E-3</v>
      </c>
      <c r="AB61" s="2">
        <v>0.02</v>
      </c>
      <c r="AC61" s="2">
        <v>0.03</v>
      </c>
      <c r="AD61" s="2">
        <f t="shared" si="56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7"/>
        <v>1.6E-2</v>
      </c>
      <c r="AQ61" s="1">
        <f t="shared" si="58"/>
        <v>3.3301082256030332E-2</v>
      </c>
      <c r="AR61" s="9">
        <f t="shared" si="59"/>
        <v>7.8262083333333337</v>
      </c>
      <c r="AS61" s="1">
        <f t="shared" si="60"/>
        <v>0.19</v>
      </c>
      <c r="AT61" s="1">
        <f t="shared" si="61"/>
        <v>1243824.8333333333</v>
      </c>
      <c r="AU61" s="1">
        <f t="shared" si="62"/>
        <v>412664756.4053629</v>
      </c>
    </row>
    <row r="62" spans="1:48" x14ac:dyDescent="0.15">
      <c r="C62" s="7">
        <v>4</v>
      </c>
      <c r="D62" s="8">
        <v>25.693885634000001</v>
      </c>
      <c r="E62" s="10">
        <f t="shared" si="63"/>
        <v>25.738536785161301</v>
      </c>
      <c r="F62" s="7" t="s">
        <v>83</v>
      </c>
      <c r="G62" s="1">
        <v>5</v>
      </c>
      <c r="H62" s="9">
        <f t="shared" si="44"/>
        <v>25.693885634000001</v>
      </c>
      <c r="I62" s="9">
        <f t="shared" si="45"/>
        <v>298.843885634</v>
      </c>
      <c r="J62" s="9">
        <f t="shared" si="46"/>
        <v>0.37344455832244483</v>
      </c>
      <c r="K62" s="9">
        <f t="shared" si="47"/>
        <v>7.8262083333333337</v>
      </c>
      <c r="L62" s="9">
        <f t="shared" si="48"/>
        <v>7.8262083333333343E-2</v>
      </c>
      <c r="M62" s="1" t="s">
        <v>85</v>
      </c>
      <c r="N62" s="9">
        <f>(O61-P61)*$C$21/100</f>
        <v>0.10769683529161311</v>
      </c>
      <c r="O62" s="9">
        <f t="shared" si="64"/>
        <v>8.3930337822365586E-2</v>
      </c>
      <c r="P62" s="9">
        <f t="shared" si="49"/>
        <v>3.13433279379269E-2</v>
      </c>
      <c r="Q62" s="12">
        <f t="shared" si="50"/>
        <v>5.9552323082061112E-3</v>
      </c>
      <c r="R62" s="9">
        <f t="shared" si="51"/>
        <v>1.4869795833333335E-2</v>
      </c>
      <c r="S62" s="13">
        <f t="shared" si="52"/>
        <v>0.40049186787463359</v>
      </c>
      <c r="T62" s="2">
        <f t="shared" si="53"/>
        <v>0.01</v>
      </c>
      <c r="U62" s="14">
        <f t="shared" si="54"/>
        <v>4.0049186787463357E-3</v>
      </c>
      <c r="V62" s="13"/>
      <c r="W62" s="2"/>
      <c r="X62" s="14"/>
      <c r="Y62" s="2">
        <v>0.05</v>
      </c>
      <c r="Z62" s="2">
        <v>0.16</v>
      </c>
      <c r="AA62" s="2">
        <f t="shared" si="55"/>
        <v>8.0000000000000002E-3</v>
      </c>
      <c r="AB62" s="2">
        <v>0.02</v>
      </c>
      <c r="AC62" s="2">
        <v>0.03</v>
      </c>
      <c r="AD62" s="2">
        <f t="shared" si="56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7"/>
        <v>1.6E-2</v>
      </c>
      <c r="AQ62" s="1">
        <f t="shared" si="58"/>
        <v>2.8604918678746337E-2</v>
      </c>
      <c r="AR62" s="9">
        <f t="shared" si="59"/>
        <v>7.8262083333333337</v>
      </c>
      <c r="AS62" s="1">
        <f t="shared" si="60"/>
        <v>0.19</v>
      </c>
      <c r="AT62" s="1">
        <f t="shared" si="61"/>
        <v>1243824.8333333333</v>
      </c>
      <c r="AU62" s="1">
        <f t="shared" si="62"/>
        <v>354470215.34630454</v>
      </c>
    </row>
    <row r="63" spans="1:48" x14ac:dyDescent="0.15">
      <c r="C63" s="7">
        <v>5</v>
      </c>
      <c r="D63" s="8">
        <v>25.683184751612899</v>
      </c>
      <c r="E63" s="10">
        <f t="shared" si="63"/>
        <v>25.693885634000001</v>
      </c>
      <c r="F63" s="7" t="s">
        <v>85</v>
      </c>
      <c r="G63" s="1">
        <v>6</v>
      </c>
      <c r="H63" s="9">
        <f t="shared" si="44"/>
        <v>25.683184751612899</v>
      </c>
      <c r="I63" s="9">
        <f t="shared" si="45"/>
        <v>298.83318475161286</v>
      </c>
      <c r="J63" s="9">
        <f t="shared" si="46"/>
        <v>0.37300911165597062</v>
      </c>
      <c r="K63" s="9">
        <f t="shared" si="47"/>
        <v>7.8262083333333337</v>
      </c>
      <c r="L63" s="9">
        <f t="shared" si="48"/>
        <v>7.8262083333333343E-2</v>
      </c>
      <c r="M63" s="1" t="s">
        <v>83</v>
      </c>
      <c r="O63" s="9">
        <f t="shared" si="64"/>
        <v>0.13084909321777202</v>
      </c>
      <c r="P63" s="9">
        <f t="shared" si="49"/>
        <v>4.8807904022150433E-2</v>
      </c>
      <c r="Q63" s="12">
        <f t="shared" si="50"/>
        <v>9.2735017642085818E-3</v>
      </c>
      <c r="R63" s="9">
        <f t="shared" si="51"/>
        <v>1.4869795833333335E-2</v>
      </c>
      <c r="S63" s="13">
        <f t="shared" si="52"/>
        <v>0.62364687909301031</v>
      </c>
      <c r="T63" s="2">
        <f t="shared" si="53"/>
        <v>0.01</v>
      </c>
      <c r="U63" s="14">
        <f t="shared" si="54"/>
        <v>6.2364687909301029E-3</v>
      </c>
      <c r="V63" s="13"/>
      <c r="W63" s="2"/>
      <c r="X63" s="14"/>
      <c r="Y63" s="2">
        <v>0.05</v>
      </c>
      <c r="Z63" s="2">
        <v>0.16</v>
      </c>
      <c r="AA63" s="2">
        <f t="shared" si="55"/>
        <v>8.0000000000000002E-3</v>
      </c>
      <c r="AB63" s="2">
        <v>0.02</v>
      </c>
      <c r="AC63" s="2">
        <v>0.03</v>
      </c>
      <c r="AD63" s="2">
        <f t="shared" si="56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7"/>
        <v>1.6E-2</v>
      </c>
      <c r="AQ63" s="1">
        <f t="shared" si="58"/>
        <v>3.0836468790930105E-2</v>
      </c>
      <c r="AR63" s="9">
        <f t="shared" si="59"/>
        <v>7.8262083333333337</v>
      </c>
      <c r="AS63" s="1">
        <f t="shared" si="60"/>
        <v>0.19</v>
      </c>
      <c r="AT63" s="1">
        <f t="shared" si="61"/>
        <v>1243824.8333333333</v>
      </c>
      <c r="AU63" s="1">
        <f t="shared" si="62"/>
        <v>382123433.23185587</v>
      </c>
    </row>
    <row r="64" spans="1:48" x14ac:dyDescent="0.15">
      <c r="C64" s="7">
        <v>6</v>
      </c>
      <c r="D64" s="8">
        <v>25.708583398999998</v>
      </c>
      <c r="E64" s="10">
        <f t="shared" si="63"/>
        <v>25.683184751612899</v>
      </c>
      <c r="F64" s="7" t="s">
        <v>83</v>
      </c>
      <c r="G64" s="1">
        <v>7</v>
      </c>
      <c r="H64" s="9">
        <f t="shared" si="44"/>
        <v>25.708583398999998</v>
      </c>
      <c r="I64" s="9">
        <f t="shared" si="45"/>
        <v>298.858583399</v>
      </c>
      <c r="J64" s="9">
        <f t="shared" si="46"/>
        <v>0.37404342628877835</v>
      </c>
      <c r="K64" s="9">
        <f t="shared" si="47"/>
        <v>7.8262083333333337</v>
      </c>
      <c r="L64" s="9">
        <f t="shared" si="48"/>
        <v>7.8262083333333343E-2</v>
      </c>
      <c r="M64" s="1" t="s">
        <v>83</v>
      </c>
      <c r="O64" s="9">
        <f t="shared" si="64"/>
        <v>0.16030327252895493</v>
      </c>
      <c r="P64" s="9">
        <f t="shared" si="49"/>
        <v>5.9960385302034104E-2</v>
      </c>
      <c r="Q64" s="12">
        <f t="shared" si="50"/>
        <v>1.139247320738648E-2</v>
      </c>
      <c r="R64" s="9">
        <f t="shared" si="51"/>
        <v>1.4869795833333335E-2</v>
      </c>
      <c r="S64" s="13">
        <f t="shared" si="52"/>
        <v>0.76614859646211098</v>
      </c>
      <c r="T64" s="2">
        <f t="shared" si="53"/>
        <v>0.01</v>
      </c>
      <c r="U64" s="14">
        <f t="shared" si="54"/>
        <v>7.6614859646211095E-3</v>
      </c>
      <c r="V64" s="13"/>
      <c r="W64" s="2"/>
      <c r="X64" s="14"/>
      <c r="Y64" s="2">
        <v>0.05</v>
      </c>
      <c r="Z64" s="2">
        <v>0.16</v>
      </c>
      <c r="AA64" s="2">
        <f t="shared" si="55"/>
        <v>8.0000000000000002E-3</v>
      </c>
      <c r="AB64" s="2">
        <v>0.02</v>
      </c>
      <c r="AC64" s="2">
        <v>0.03</v>
      </c>
      <c r="AD64" s="2">
        <f t="shared" si="56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7"/>
        <v>1.6E-2</v>
      </c>
      <c r="AQ64" s="1">
        <f t="shared" si="58"/>
        <v>3.2261485964621112E-2</v>
      </c>
      <c r="AR64" s="9">
        <f t="shared" si="59"/>
        <v>7.8262083333333337</v>
      </c>
      <c r="AS64" s="1">
        <f t="shared" si="60"/>
        <v>0.19</v>
      </c>
      <c r="AT64" s="1">
        <f t="shared" si="61"/>
        <v>1243824.8333333333</v>
      </c>
      <c r="AU64" s="1">
        <f t="shared" si="62"/>
        <v>399782149.55625308</v>
      </c>
    </row>
    <row r="65" spans="1:48" x14ac:dyDescent="0.15">
      <c r="C65" s="7">
        <v>7</v>
      </c>
      <c r="D65" s="8">
        <v>24.716385484193601</v>
      </c>
      <c r="E65" s="10">
        <f t="shared" si="63"/>
        <v>25.708583398999998</v>
      </c>
      <c r="F65" s="7" t="s">
        <v>83</v>
      </c>
      <c r="G65" s="1">
        <v>8</v>
      </c>
      <c r="H65" s="9">
        <f t="shared" si="44"/>
        <v>24.716385484193601</v>
      </c>
      <c r="I65" s="9">
        <f t="shared" si="45"/>
        <v>297.86638548419359</v>
      </c>
      <c r="J65" s="9">
        <f t="shared" si="46"/>
        <v>0.33557572560587678</v>
      </c>
      <c r="K65" s="9">
        <f t="shared" si="47"/>
        <v>7.8262083333333337</v>
      </c>
      <c r="L65" s="9">
        <f t="shared" si="48"/>
        <v>7.8262083333333343E-2</v>
      </c>
      <c r="M65" s="1" t="s">
        <v>83</v>
      </c>
      <c r="O65" s="9">
        <f t="shared" si="64"/>
        <v>0.17860497056025418</v>
      </c>
      <c r="P65" s="9">
        <f t="shared" si="49"/>
        <v>5.993549259257356E-2</v>
      </c>
      <c r="Q65" s="12">
        <f t="shared" si="50"/>
        <v>1.1387743592588977E-2</v>
      </c>
      <c r="R65" s="9">
        <f t="shared" si="51"/>
        <v>1.4869795833333335E-2</v>
      </c>
      <c r="S65" s="13">
        <f t="shared" si="52"/>
        <v>0.76583052788534534</v>
      </c>
      <c r="T65" s="2">
        <f t="shared" si="53"/>
        <v>0.01</v>
      </c>
      <c r="U65" s="14">
        <f t="shared" si="54"/>
        <v>7.6583052788534531E-3</v>
      </c>
      <c r="V65" s="13"/>
      <c r="W65" s="2"/>
      <c r="X65" s="14"/>
      <c r="Y65" s="2">
        <v>0.05</v>
      </c>
      <c r="Z65" s="2">
        <v>0.16</v>
      </c>
      <c r="AA65" s="2">
        <f t="shared" si="55"/>
        <v>8.0000000000000002E-3</v>
      </c>
      <c r="AB65" s="2">
        <v>0.02</v>
      </c>
      <c r="AC65" s="2">
        <v>0.03</v>
      </c>
      <c r="AD65" s="2">
        <f t="shared" si="56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7"/>
        <v>1.6E-2</v>
      </c>
      <c r="AQ65" s="1">
        <f t="shared" si="58"/>
        <v>3.2258305278853455E-2</v>
      </c>
      <c r="AR65" s="9">
        <f t="shared" si="59"/>
        <v>7.8262083333333337</v>
      </c>
      <c r="AS65" s="1">
        <f t="shared" si="60"/>
        <v>0.19</v>
      </c>
      <c r="AT65" s="1">
        <f t="shared" si="61"/>
        <v>1243824.8333333333</v>
      </c>
      <c r="AU65" s="1">
        <f t="shared" si="62"/>
        <v>399742734.7135936</v>
      </c>
    </row>
    <row r="66" spans="1:48" x14ac:dyDescent="0.15">
      <c r="C66" s="7">
        <v>8</v>
      </c>
      <c r="D66" s="8">
        <v>24.7945581096774</v>
      </c>
      <c r="E66" s="10">
        <f t="shared" si="63"/>
        <v>24.716385484193601</v>
      </c>
      <c r="F66" s="7" t="s">
        <v>83</v>
      </c>
      <c r="G66" s="1">
        <v>9</v>
      </c>
      <c r="H66" s="9">
        <f t="shared" si="44"/>
        <v>24.7945581096774</v>
      </c>
      <c r="I66" s="9">
        <f t="shared" si="45"/>
        <v>297.94455810967736</v>
      </c>
      <c r="J66" s="9">
        <f t="shared" si="46"/>
        <v>0.33846619088455626</v>
      </c>
      <c r="K66" s="9">
        <f t="shared" si="47"/>
        <v>7.8262083333333337</v>
      </c>
      <c r="L66" s="9">
        <f t="shared" si="48"/>
        <v>7.8262083333333343E-2</v>
      </c>
      <c r="M66" s="1" t="s">
        <v>83</v>
      </c>
      <c r="O66" s="9">
        <f t="shared" si="64"/>
        <v>0.196931561301014</v>
      </c>
      <c r="P66" s="9">
        <f t="shared" si="49"/>
        <v>6.6654675418502701E-2</v>
      </c>
      <c r="Q66" s="12">
        <f t="shared" si="50"/>
        <v>1.2664388329515514E-2</v>
      </c>
      <c r="R66" s="9">
        <f t="shared" si="51"/>
        <v>1.4869795833333335E-2</v>
      </c>
      <c r="S66" s="13">
        <f t="shared" si="52"/>
        <v>0.85168542133752767</v>
      </c>
      <c r="T66" s="2">
        <f t="shared" si="53"/>
        <v>0.01</v>
      </c>
      <c r="U66" s="14">
        <f t="shared" si="54"/>
        <v>8.5168542133752766E-3</v>
      </c>
      <c r="V66" s="13"/>
      <c r="W66" s="2"/>
      <c r="X66" s="14"/>
      <c r="Y66" s="2">
        <v>0.05</v>
      </c>
      <c r="Z66" s="2">
        <v>0.16</v>
      </c>
      <c r="AA66" s="2">
        <f t="shared" si="55"/>
        <v>8.0000000000000002E-3</v>
      </c>
      <c r="AB66" s="2">
        <v>0.02</v>
      </c>
      <c r="AC66" s="2">
        <v>0.03</v>
      </c>
      <c r="AD66" s="2">
        <f t="shared" si="56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7"/>
        <v>1.6E-2</v>
      </c>
      <c r="AQ66" s="1">
        <f t="shared" si="58"/>
        <v>3.3116854213375277E-2</v>
      </c>
      <c r="AR66" s="9">
        <f t="shared" si="59"/>
        <v>7.8262083333333337</v>
      </c>
      <c r="AS66" s="1">
        <f t="shared" si="60"/>
        <v>0.19</v>
      </c>
      <c r="AT66" s="1">
        <f t="shared" si="61"/>
        <v>1243824.8333333333</v>
      </c>
      <c r="AU66" s="1">
        <f t="shared" si="62"/>
        <v>410381814.97538823</v>
      </c>
    </row>
    <row r="67" spans="1:48" x14ac:dyDescent="0.15">
      <c r="C67" s="7">
        <v>9</v>
      </c>
      <c r="D67" s="8">
        <v>25.101339142666699</v>
      </c>
      <c r="E67" s="10">
        <f t="shared" si="63"/>
        <v>24.7945581096774</v>
      </c>
      <c r="F67" s="7" t="s">
        <v>83</v>
      </c>
      <c r="G67" s="1">
        <v>10</v>
      </c>
      <c r="H67" s="9">
        <f t="shared" si="44"/>
        <v>25.101339142666699</v>
      </c>
      <c r="I67" s="9">
        <f t="shared" si="45"/>
        <v>298.25133914266667</v>
      </c>
      <c r="J67" s="9">
        <f t="shared" si="46"/>
        <v>0.35003693907858102</v>
      </c>
      <c r="K67" s="9">
        <f t="shared" si="47"/>
        <v>7.8262083333333337</v>
      </c>
      <c r="L67" s="9">
        <f t="shared" si="48"/>
        <v>7.8262083333333343E-2</v>
      </c>
      <c r="M67" s="1" t="s">
        <v>83</v>
      </c>
      <c r="O67" s="9">
        <f t="shared" si="64"/>
        <v>0.20853896921584467</v>
      </c>
      <c r="P67" s="9">
        <f t="shared" si="49"/>
        <v>7.2996342462916697E-2</v>
      </c>
      <c r="Q67" s="12">
        <f t="shared" si="50"/>
        <v>1.3869305067954172E-2</v>
      </c>
      <c r="R67" s="9">
        <f t="shared" si="51"/>
        <v>1.4869795833333335E-2</v>
      </c>
      <c r="S67" s="13">
        <f t="shared" si="52"/>
        <v>0.93271657683850762</v>
      </c>
      <c r="T67" s="2">
        <f t="shared" si="53"/>
        <v>0.01</v>
      </c>
      <c r="U67" s="14">
        <f t="shared" si="54"/>
        <v>9.3271657683850762E-3</v>
      </c>
      <c r="V67" s="13"/>
      <c r="W67" s="2"/>
      <c r="X67" s="14"/>
      <c r="Y67" s="2">
        <v>0.05</v>
      </c>
      <c r="Z67" s="2">
        <v>0.16</v>
      </c>
      <c r="AA67" s="2">
        <f t="shared" si="55"/>
        <v>8.0000000000000002E-3</v>
      </c>
      <c r="AB67" s="2">
        <v>0.02</v>
      </c>
      <c r="AC67" s="2">
        <v>0.03</v>
      </c>
      <c r="AD67" s="2">
        <f t="shared" si="56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7"/>
        <v>1.6E-2</v>
      </c>
      <c r="AQ67" s="1">
        <f t="shared" si="58"/>
        <v>3.3927165768385073E-2</v>
      </c>
      <c r="AR67" s="9">
        <f t="shared" si="59"/>
        <v>7.8262083333333337</v>
      </c>
      <c r="AS67" s="1">
        <f t="shared" si="60"/>
        <v>0.19</v>
      </c>
      <c r="AT67" s="1">
        <f t="shared" si="61"/>
        <v>1243824.8333333333</v>
      </c>
      <c r="AU67" s="1">
        <f t="shared" si="62"/>
        <v>420423140.89656055</v>
      </c>
    </row>
    <row r="68" spans="1:48" x14ac:dyDescent="0.15">
      <c r="C68" s="7">
        <v>10</v>
      </c>
      <c r="D68" s="8">
        <v>25.419661927096801</v>
      </c>
      <c r="E68" s="10">
        <f t="shared" si="63"/>
        <v>25.101339142666699</v>
      </c>
      <c r="F68" s="7" t="s">
        <v>83</v>
      </c>
      <c r="G68" s="1">
        <v>11</v>
      </c>
      <c r="H68" s="9">
        <f t="shared" si="44"/>
        <v>25.419661927096801</v>
      </c>
      <c r="I68" s="9">
        <f t="shared" si="45"/>
        <v>298.56966192709677</v>
      </c>
      <c r="J68" s="9">
        <f t="shared" si="46"/>
        <v>0.36243487135538927</v>
      </c>
      <c r="K68" s="9">
        <f t="shared" si="47"/>
        <v>7.8262083333333337</v>
      </c>
      <c r="L68" s="9">
        <f t="shared" si="48"/>
        <v>7.8262083333333343E-2</v>
      </c>
      <c r="M68" s="1" t="s">
        <v>85</v>
      </c>
      <c r="N68" s="9">
        <f>(O67-P67)*$C$21/100</f>
        <v>0.12876549541528157</v>
      </c>
      <c r="O68" s="9">
        <f t="shared" si="64"/>
        <v>8.5039214670979718E-2</v>
      </c>
      <c r="P68" s="9">
        <f t="shared" si="49"/>
        <v>3.0821176829439866E-2</v>
      </c>
      <c r="Q68" s="12">
        <f t="shared" si="50"/>
        <v>5.8560235975935746E-3</v>
      </c>
      <c r="R68" s="9">
        <f t="shared" si="51"/>
        <v>1.4869795833333335E-2</v>
      </c>
      <c r="S68" s="13">
        <f t="shared" si="52"/>
        <v>0.39382004051906616</v>
      </c>
      <c r="T68" s="2">
        <f t="shared" si="53"/>
        <v>0.01</v>
      </c>
      <c r="U68" s="14">
        <f t="shared" si="54"/>
        <v>3.9382004051906616E-3</v>
      </c>
      <c r="V68" s="13"/>
      <c r="W68" s="2"/>
      <c r="X68" s="14"/>
      <c r="Y68" s="2">
        <v>0.05</v>
      </c>
      <c r="Z68" s="2">
        <v>0.16</v>
      </c>
      <c r="AA68" s="2">
        <f t="shared" si="55"/>
        <v>8.0000000000000002E-3</v>
      </c>
      <c r="AB68" s="2">
        <v>0.02</v>
      </c>
      <c r="AC68" s="2">
        <v>0.03</v>
      </c>
      <c r="AD68" s="2">
        <f t="shared" si="56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7"/>
        <v>1.6E-2</v>
      </c>
      <c r="AQ68" s="1">
        <f t="shared" si="58"/>
        <v>2.8538200405190662E-2</v>
      </c>
      <c r="AR68" s="9">
        <f t="shared" si="59"/>
        <v>7.8262083333333337</v>
      </c>
      <c r="AS68" s="1">
        <f t="shared" si="60"/>
        <v>0.19</v>
      </c>
      <c r="AT68" s="1">
        <f t="shared" si="61"/>
        <v>1243824.8333333333</v>
      </c>
      <c r="AU68" s="1">
        <f t="shared" si="62"/>
        <v>353643447.01808739</v>
      </c>
    </row>
    <row r="69" spans="1:48" x14ac:dyDescent="0.15">
      <c r="C69" s="7">
        <v>11</v>
      </c>
      <c r="D69" s="8">
        <v>25.255013534333301</v>
      </c>
      <c r="E69" s="10">
        <f t="shared" si="63"/>
        <v>25.419661927096801</v>
      </c>
      <c r="F69" s="7" t="s">
        <v>85</v>
      </c>
      <c r="G69" s="1">
        <v>12</v>
      </c>
      <c r="H69" s="9">
        <f t="shared" si="44"/>
        <v>25.255013534333301</v>
      </c>
      <c r="I69" s="9">
        <f t="shared" si="45"/>
        <v>298.40501353433331</v>
      </c>
      <c r="J69" s="9">
        <f t="shared" si="46"/>
        <v>0.35597163538340432</v>
      </c>
      <c r="K69" s="9">
        <f t="shared" si="47"/>
        <v>7.8262083333333337</v>
      </c>
      <c r="L69" s="9">
        <f t="shared" si="48"/>
        <v>7.8262083333333343E-2</v>
      </c>
      <c r="M69" s="1" t="s">
        <v>83</v>
      </c>
      <c r="O69" s="9">
        <f t="shared" si="64"/>
        <v>0.13248012117487321</v>
      </c>
      <c r="P69" s="9">
        <f t="shared" si="49"/>
        <v>4.7159165390411185E-2</v>
      </c>
      <c r="Q69" s="12">
        <f t="shared" si="50"/>
        <v>8.9602414241781256E-3</v>
      </c>
      <c r="R69" s="9">
        <f t="shared" si="51"/>
        <v>1.4869795833333335E-2</v>
      </c>
      <c r="S69" s="13">
        <f t="shared" si="52"/>
        <v>0.60257998997485396</v>
      </c>
      <c r="T69" s="2">
        <f t="shared" si="53"/>
        <v>0.01</v>
      </c>
      <c r="U69" s="14">
        <f t="shared" si="54"/>
        <v>6.0257998997485396E-3</v>
      </c>
      <c r="V69" s="13"/>
      <c r="W69" s="2"/>
      <c r="X69" s="14"/>
      <c r="Y69" s="2">
        <v>0.05</v>
      </c>
      <c r="Z69" s="2">
        <v>0.16</v>
      </c>
      <c r="AA69" s="2">
        <f t="shared" si="55"/>
        <v>8.0000000000000002E-3</v>
      </c>
      <c r="AB69" s="2">
        <v>0.02</v>
      </c>
      <c r="AC69" s="2">
        <v>0.03</v>
      </c>
      <c r="AD69" s="2">
        <f t="shared" si="56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7"/>
        <v>1.6E-2</v>
      </c>
      <c r="AQ69" s="1">
        <f t="shared" si="58"/>
        <v>3.0625799899748542E-2</v>
      </c>
      <c r="AR69" s="9">
        <f t="shared" si="59"/>
        <v>7.8262083333333337</v>
      </c>
      <c r="AS69" s="1">
        <f t="shared" si="60"/>
        <v>0.19</v>
      </c>
      <c r="AT69" s="1">
        <f t="shared" si="61"/>
        <v>1243824.8333333333</v>
      </c>
      <c r="AU69" s="1">
        <f t="shared" si="62"/>
        <v>379512838.5973261</v>
      </c>
      <c r="AV69" s="1">
        <f>SUM(AU58:AU69)</f>
        <v>4635622165.2786541</v>
      </c>
    </row>
    <row r="70" spans="1:48" x14ac:dyDescent="0.15">
      <c r="C70" s="7">
        <v>12</v>
      </c>
      <c r="D70" s="8">
        <v>25.125496911290298</v>
      </c>
      <c r="E70" s="10">
        <f t="shared" si="63"/>
        <v>25.255013534333301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25.259133497419398</v>
      </c>
      <c r="E73" s="7"/>
      <c r="F73" s="7"/>
      <c r="G73" s="1">
        <v>1</v>
      </c>
      <c r="H73" s="9">
        <f t="shared" ref="H73:H84" si="65">E74</f>
        <v>25.259133497419398</v>
      </c>
      <c r="I73" s="9">
        <f t="shared" ref="I73:I84" si="66">H73+273.15</f>
        <v>298.40913349741936</v>
      </c>
      <c r="J73" s="9">
        <f t="shared" ref="J73:J84" si="67">EXP(($C$15*(I73-$C$13))/($C$16*I73*$C$13))</f>
        <v>0.35613203527991966</v>
      </c>
      <c r="K73" s="9">
        <f t="shared" ref="K73:K84" si="68">$B$73/12</f>
        <v>7.5919999999999996</v>
      </c>
      <c r="L73" s="9">
        <f t="shared" ref="L73:L84" si="69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0">O73*J73</f>
        <v>2.7037544118451502E-2</v>
      </c>
      <c r="Q73" s="12">
        <f t="shared" ref="Q73:Q84" si="71">P73*$B$75</f>
        <v>4.8667579413212703E-3</v>
      </c>
      <c r="R73" s="9">
        <f t="shared" ref="R73:R84" si="72">L73*$B$75</f>
        <v>1.36656E-2</v>
      </c>
      <c r="S73" s="13">
        <f t="shared" ref="S73:S84" si="73">Q73/R73</f>
        <v>0.35613203527991966</v>
      </c>
      <c r="T73" s="2">
        <f t="shared" ref="T73:T84" si="74">$B$74/100</f>
        <v>0.01</v>
      </c>
      <c r="U73" s="14">
        <f t="shared" ref="U73:U84" si="75">S73*T73</f>
        <v>3.5613203527991967E-3</v>
      </c>
      <c r="V73" s="13"/>
      <c r="W73" s="2"/>
      <c r="X73" s="14"/>
      <c r="Y73" s="2">
        <v>0.05</v>
      </c>
      <c r="Z73" s="2">
        <v>0.5</v>
      </c>
      <c r="AA73" s="2">
        <f t="shared" ref="AA73:AA84" si="76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7">AO73*AN73</f>
        <v>9.7999999999999997E-3</v>
      </c>
      <c r="AQ73" s="1">
        <f t="shared" ref="AQ73:AQ84" si="78">(AP73+AM73+AD73+AA73+U73+X73+AG73+AJ73)</f>
        <v>3.8361320352799197E-2</v>
      </c>
      <c r="AR73" s="9">
        <f t="shared" ref="AR73:AR84" si="79">$B$73/12</f>
        <v>7.5919999999999996</v>
      </c>
      <c r="AS73" s="1">
        <f t="shared" ref="AS73:AS84" si="80">$B$75</f>
        <v>0.18</v>
      </c>
      <c r="AT73" s="1">
        <f t="shared" ref="AT73:AT84" si="81">$E$4/12</f>
        <v>1541693.5</v>
      </c>
      <c r="AU73" s="1">
        <f t="shared" ref="AU73:AU84" si="82">AT73*10000*AS73*0.67*AR73*AQ73</f>
        <v>541495803.49217379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25.374175430322602</v>
      </c>
      <c r="E74" s="10">
        <f t="shared" ref="E74:E85" si="83">D73</f>
        <v>25.259133497419398</v>
      </c>
      <c r="F74" s="7" t="s">
        <v>83</v>
      </c>
      <c r="G74" s="1">
        <v>2</v>
      </c>
      <c r="H74" s="9">
        <f t="shared" si="65"/>
        <v>25.374175430322602</v>
      </c>
      <c r="I74" s="9">
        <f t="shared" si="66"/>
        <v>298.5241754303226</v>
      </c>
      <c r="J74" s="9">
        <f t="shared" si="67"/>
        <v>0.36063838269928927</v>
      </c>
      <c r="K74" s="9">
        <f t="shared" si="68"/>
        <v>7.5919999999999996</v>
      </c>
      <c r="L74" s="9">
        <f t="shared" si="69"/>
        <v>7.5920000000000001E-2</v>
      </c>
      <c r="M74" s="1" t="s">
        <v>83</v>
      </c>
      <c r="O74" s="9">
        <f t="shared" ref="O74:O84" si="84">L74+O73-P73-N74</f>
        <v>0.12480245588154851</v>
      </c>
      <c r="P74" s="9">
        <f t="shared" si="70"/>
        <v>4.5008555846021057E-2</v>
      </c>
      <c r="Q74" s="12">
        <f t="shared" si="71"/>
        <v>8.1015400522837892E-3</v>
      </c>
      <c r="R74" s="9">
        <f t="shared" si="72"/>
        <v>1.36656E-2</v>
      </c>
      <c r="S74" s="13">
        <f t="shared" si="73"/>
        <v>0.59284188416782202</v>
      </c>
      <c r="T74" s="2">
        <f t="shared" si="74"/>
        <v>0.01</v>
      </c>
      <c r="U74" s="14">
        <f t="shared" si="75"/>
        <v>5.9284188416782206E-3</v>
      </c>
      <c r="V74" s="13"/>
      <c r="W74" s="2"/>
      <c r="X74" s="14"/>
      <c r="Y74" s="2">
        <v>0.05</v>
      </c>
      <c r="Z74" s="2">
        <v>0.5</v>
      </c>
      <c r="AA74" s="2">
        <f t="shared" si="76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7"/>
        <v>9.7999999999999997E-3</v>
      </c>
      <c r="AQ74" s="1">
        <f t="shared" si="78"/>
        <v>4.0728418841678216E-2</v>
      </c>
      <c r="AR74" s="9">
        <f t="shared" si="79"/>
        <v>7.5919999999999996</v>
      </c>
      <c r="AS74" s="1">
        <f t="shared" si="80"/>
        <v>0.18</v>
      </c>
      <c r="AT74" s="1">
        <f t="shared" si="81"/>
        <v>1541693.5</v>
      </c>
      <c r="AU74" s="1">
        <f t="shared" si="82"/>
        <v>574908988.60656786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25.2835219753571</v>
      </c>
      <c r="E75" s="10">
        <f t="shared" si="83"/>
        <v>25.374175430322602</v>
      </c>
      <c r="F75" s="7" t="s">
        <v>83</v>
      </c>
      <c r="G75" s="1">
        <v>3</v>
      </c>
      <c r="H75" s="9">
        <f t="shared" si="65"/>
        <v>25.2835219753571</v>
      </c>
      <c r="I75" s="9">
        <f t="shared" si="66"/>
        <v>298.43352197535705</v>
      </c>
      <c r="J75" s="9">
        <f t="shared" si="67"/>
        <v>0.35708292672078445</v>
      </c>
      <c r="K75" s="9">
        <f t="shared" si="68"/>
        <v>7.5919999999999996</v>
      </c>
      <c r="L75" s="9">
        <f t="shared" si="69"/>
        <v>7.5920000000000001E-2</v>
      </c>
      <c r="M75" s="1" t="s">
        <v>83</v>
      </c>
      <c r="O75" s="9">
        <f t="shared" si="84"/>
        <v>0.15571390003552746</v>
      </c>
      <c r="P75" s="9">
        <f t="shared" si="70"/>
        <v>5.5602775155793809E-2</v>
      </c>
      <c r="Q75" s="12">
        <f t="shared" si="71"/>
        <v>1.0008499528042886E-2</v>
      </c>
      <c r="R75" s="9">
        <f t="shared" si="72"/>
        <v>1.36656E-2</v>
      </c>
      <c r="S75" s="13">
        <f t="shared" si="73"/>
        <v>0.73238639562425989</v>
      </c>
      <c r="T75" s="2">
        <f t="shared" si="74"/>
        <v>0.01</v>
      </c>
      <c r="U75" s="14">
        <f t="shared" si="75"/>
        <v>7.3238639562425989E-3</v>
      </c>
      <c r="V75" s="13"/>
      <c r="W75" s="2"/>
      <c r="X75" s="14"/>
      <c r="Y75" s="2">
        <v>0.05</v>
      </c>
      <c r="Z75" s="2">
        <v>0.5</v>
      </c>
      <c r="AA75" s="2">
        <f t="shared" si="76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7"/>
        <v>9.7999999999999997E-3</v>
      </c>
      <c r="AQ75" s="1">
        <f t="shared" si="78"/>
        <v>4.2123863956242596E-2</v>
      </c>
      <c r="AR75" s="9">
        <f t="shared" si="79"/>
        <v>7.5919999999999996</v>
      </c>
      <c r="AS75" s="1">
        <f t="shared" si="80"/>
        <v>0.18</v>
      </c>
      <c r="AT75" s="1">
        <f t="shared" si="81"/>
        <v>1541693.5</v>
      </c>
      <c r="AU75" s="1">
        <f t="shared" si="82"/>
        <v>594606633.69779408</v>
      </c>
    </row>
    <row r="76" spans="1:48" x14ac:dyDescent="0.15">
      <c r="C76" s="7">
        <v>3</v>
      </c>
      <c r="D76" s="8">
        <v>25.738536785161301</v>
      </c>
      <c r="E76" s="10">
        <f t="shared" si="83"/>
        <v>25.2835219753571</v>
      </c>
      <c r="F76" s="7" t="s">
        <v>83</v>
      </c>
      <c r="G76" s="1">
        <v>4</v>
      </c>
      <c r="H76" s="9">
        <f t="shared" si="65"/>
        <v>25.738536785161301</v>
      </c>
      <c r="I76" s="9">
        <f t="shared" si="66"/>
        <v>298.88853678516125</v>
      </c>
      <c r="J76" s="9">
        <f t="shared" si="67"/>
        <v>0.3752666838487469</v>
      </c>
      <c r="K76" s="9">
        <f t="shared" si="68"/>
        <v>7.5919999999999996</v>
      </c>
      <c r="L76" s="9">
        <f t="shared" si="69"/>
        <v>7.5920000000000001E-2</v>
      </c>
      <c r="M76" s="1" t="s">
        <v>83</v>
      </c>
      <c r="O76" s="9">
        <f t="shared" si="84"/>
        <v>0.17603112487973366</v>
      </c>
      <c r="P76" s="9">
        <f t="shared" si="70"/>
        <v>6.6058616487782301E-2</v>
      </c>
      <c r="Q76" s="12">
        <f t="shared" si="71"/>
        <v>1.1890550967800813E-2</v>
      </c>
      <c r="R76" s="9">
        <f t="shared" si="72"/>
        <v>1.36656E-2</v>
      </c>
      <c r="S76" s="13">
        <f t="shared" si="73"/>
        <v>0.87010822560303336</v>
      </c>
      <c r="T76" s="2">
        <f t="shared" si="74"/>
        <v>0.01</v>
      </c>
      <c r="U76" s="14">
        <f t="shared" si="75"/>
        <v>8.701082256030333E-3</v>
      </c>
      <c r="V76" s="13"/>
      <c r="W76" s="2"/>
      <c r="X76" s="14"/>
      <c r="Y76" s="2">
        <v>0.05</v>
      </c>
      <c r="Z76" s="2">
        <v>0.5</v>
      </c>
      <c r="AA76" s="2">
        <f t="shared" si="76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7"/>
        <v>9.7999999999999997E-3</v>
      </c>
      <c r="AQ76" s="1">
        <f t="shared" si="78"/>
        <v>4.3501082256030332E-2</v>
      </c>
      <c r="AR76" s="9">
        <f t="shared" si="79"/>
        <v>7.5919999999999996</v>
      </c>
      <c r="AS76" s="1">
        <f t="shared" si="80"/>
        <v>0.18</v>
      </c>
      <c r="AT76" s="1">
        <f t="shared" si="81"/>
        <v>1541693.5</v>
      </c>
      <c r="AU76" s="1">
        <f t="shared" si="82"/>
        <v>614046995.05577493</v>
      </c>
    </row>
    <row r="77" spans="1:48" x14ac:dyDescent="0.15">
      <c r="C77" s="7">
        <v>4</v>
      </c>
      <c r="D77" s="8">
        <v>25.693885634000001</v>
      </c>
      <c r="E77" s="10">
        <f t="shared" si="83"/>
        <v>25.738536785161301</v>
      </c>
      <c r="F77" s="7" t="s">
        <v>83</v>
      </c>
      <c r="G77" s="1">
        <v>5</v>
      </c>
      <c r="H77" s="9">
        <f t="shared" si="65"/>
        <v>25.693885634000001</v>
      </c>
      <c r="I77" s="9">
        <f t="shared" si="66"/>
        <v>298.843885634</v>
      </c>
      <c r="J77" s="9">
        <f t="shared" si="67"/>
        <v>0.37344455832244483</v>
      </c>
      <c r="K77" s="9">
        <f t="shared" si="68"/>
        <v>7.5919999999999996</v>
      </c>
      <c r="L77" s="9">
        <f t="shared" si="69"/>
        <v>7.5920000000000001E-2</v>
      </c>
      <c r="M77" s="1" t="s">
        <v>85</v>
      </c>
      <c r="N77" s="9">
        <f>(O76-P76)*$C$21/100</f>
        <v>0.1044738829723538</v>
      </c>
      <c r="O77" s="9">
        <f t="shared" si="84"/>
        <v>8.1418625419597546E-2</v>
      </c>
      <c r="P77" s="9">
        <f t="shared" si="70"/>
        <v>3.0405342609042183E-2</v>
      </c>
      <c r="Q77" s="12">
        <f t="shared" si="71"/>
        <v>5.4729616696275931E-3</v>
      </c>
      <c r="R77" s="9">
        <f t="shared" si="72"/>
        <v>1.36656E-2</v>
      </c>
      <c r="S77" s="13">
        <f t="shared" si="73"/>
        <v>0.40049186787463359</v>
      </c>
      <c r="T77" s="2">
        <f t="shared" si="74"/>
        <v>0.01</v>
      </c>
      <c r="U77" s="14">
        <f t="shared" si="75"/>
        <v>4.0049186787463357E-3</v>
      </c>
      <c r="V77" s="13"/>
      <c r="W77" s="2"/>
      <c r="X77" s="14"/>
      <c r="Y77" s="2">
        <v>0.05</v>
      </c>
      <c r="Z77" s="2">
        <v>0.5</v>
      </c>
      <c r="AA77" s="2">
        <f t="shared" si="76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7"/>
        <v>9.7999999999999997E-3</v>
      </c>
      <c r="AQ77" s="1">
        <f t="shared" si="78"/>
        <v>3.8804918678746331E-2</v>
      </c>
      <c r="AR77" s="9">
        <f t="shared" si="79"/>
        <v>7.5919999999999996</v>
      </c>
      <c r="AS77" s="1">
        <f t="shared" si="80"/>
        <v>0.18</v>
      </c>
      <c r="AT77" s="1">
        <f t="shared" si="81"/>
        <v>1541693.5</v>
      </c>
      <c r="AU77" s="1">
        <f t="shared" si="82"/>
        <v>547757491.82113135</v>
      </c>
    </row>
    <row r="78" spans="1:48" x14ac:dyDescent="0.15">
      <c r="C78" s="7">
        <v>5</v>
      </c>
      <c r="D78" s="8">
        <v>25.683184751612899</v>
      </c>
      <c r="E78" s="10">
        <f t="shared" si="83"/>
        <v>25.693885634000001</v>
      </c>
      <c r="F78" s="7" t="s">
        <v>85</v>
      </c>
      <c r="G78" s="1">
        <v>6</v>
      </c>
      <c r="H78" s="9">
        <f t="shared" si="65"/>
        <v>25.683184751612899</v>
      </c>
      <c r="I78" s="9">
        <f t="shared" si="66"/>
        <v>298.83318475161286</v>
      </c>
      <c r="J78" s="9">
        <f t="shared" si="67"/>
        <v>0.37300911165597062</v>
      </c>
      <c r="K78" s="9">
        <f t="shared" si="68"/>
        <v>7.5919999999999996</v>
      </c>
      <c r="L78" s="9">
        <f t="shared" si="69"/>
        <v>7.5920000000000001E-2</v>
      </c>
      <c r="M78" s="1" t="s">
        <v>83</v>
      </c>
      <c r="O78" s="9">
        <f t="shared" si="84"/>
        <v>0.12693328281055535</v>
      </c>
      <c r="P78" s="9">
        <f t="shared" si="70"/>
        <v>4.7347271060741339E-2</v>
      </c>
      <c r="Q78" s="12">
        <f t="shared" si="71"/>
        <v>8.5225087909334401E-3</v>
      </c>
      <c r="R78" s="9">
        <f t="shared" si="72"/>
        <v>1.36656E-2</v>
      </c>
      <c r="S78" s="13">
        <f t="shared" si="73"/>
        <v>0.6236468790930102</v>
      </c>
      <c r="T78" s="2">
        <f t="shared" si="74"/>
        <v>0.01</v>
      </c>
      <c r="U78" s="14">
        <f t="shared" si="75"/>
        <v>6.236468790930102E-3</v>
      </c>
      <c r="V78" s="13"/>
      <c r="W78" s="2"/>
      <c r="X78" s="14"/>
      <c r="Y78" s="2">
        <v>0.05</v>
      </c>
      <c r="Z78" s="2">
        <v>0.5</v>
      </c>
      <c r="AA78" s="2">
        <f t="shared" si="76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7"/>
        <v>9.7999999999999997E-3</v>
      </c>
      <c r="AQ78" s="1">
        <f t="shared" si="78"/>
        <v>4.1036468790930099E-2</v>
      </c>
      <c r="AR78" s="9">
        <f t="shared" si="79"/>
        <v>7.5919999999999996</v>
      </c>
      <c r="AS78" s="1">
        <f t="shared" si="80"/>
        <v>0.18</v>
      </c>
      <c r="AT78" s="1">
        <f t="shared" si="81"/>
        <v>1541693.5</v>
      </c>
      <c r="AU78" s="1">
        <f t="shared" si="82"/>
        <v>579257320.55269969</v>
      </c>
    </row>
    <row r="79" spans="1:48" x14ac:dyDescent="0.15">
      <c r="C79" s="7">
        <v>6</v>
      </c>
      <c r="D79" s="8">
        <v>25.708583398999998</v>
      </c>
      <c r="E79" s="10">
        <f t="shared" si="83"/>
        <v>25.683184751612899</v>
      </c>
      <c r="F79" s="7" t="s">
        <v>83</v>
      </c>
      <c r="G79" s="1">
        <v>7</v>
      </c>
      <c r="H79" s="9">
        <f t="shared" si="65"/>
        <v>25.708583398999998</v>
      </c>
      <c r="I79" s="9">
        <f t="shared" si="66"/>
        <v>298.858583399</v>
      </c>
      <c r="J79" s="9">
        <f t="shared" si="67"/>
        <v>0.37404342628877835</v>
      </c>
      <c r="K79" s="9">
        <f t="shared" si="68"/>
        <v>7.5919999999999996</v>
      </c>
      <c r="L79" s="9">
        <f t="shared" si="69"/>
        <v>7.5920000000000001E-2</v>
      </c>
      <c r="M79" s="1" t="s">
        <v>83</v>
      </c>
      <c r="O79" s="9">
        <f t="shared" si="84"/>
        <v>0.15550601174981404</v>
      </c>
      <c r="P79" s="9">
        <f t="shared" si="70"/>
        <v>5.8166001443403469E-2</v>
      </c>
      <c r="Q79" s="12">
        <f t="shared" si="71"/>
        <v>1.0469880259812624E-2</v>
      </c>
      <c r="R79" s="9">
        <f t="shared" si="72"/>
        <v>1.36656E-2</v>
      </c>
      <c r="S79" s="13">
        <f t="shared" si="73"/>
        <v>0.76614859646211098</v>
      </c>
      <c r="T79" s="2">
        <f t="shared" si="74"/>
        <v>0.01</v>
      </c>
      <c r="U79" s="14">
        <f t="shared" si="75"/>
        <v>7.6614859646211095E-3</v>
      </c>
      <c r="V79" s="13"/>
      <c r="W79" s="2"/>
      <c r="X79" s="14"/>
      <c r="Y79" s="2">
        <v>0.05</v>
      </c>
      <c r="Z79" s="2">
        <v>0.5</v>
      </c>
      <c r="AA79" s="2">
        <f t="shared" si="76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7"/>
        <v>9.7999999999999997E-3</v>
      </c>
      <c r="AQ79" s="1">
        <f t="shared" si="78"/>
        <v>4.2461485964621105E-2</v>
      </c>
      <c r="AR79" s="9">
        <f t="shared" si="79"/>
        <v>7.5919999999999996</v>
      </c>
      <c r="AS79" s="1">
        <f t="shared" si="80"/>
        <v>0.18</v>
      </c>
      <c r="AT79" s="1">
        <f t="shared" si="81"/>
        <v>1541693.5</v>
      </c>
      <c r="AU79" s="1">
        <f t="shared" si="82"/>
        <v>599372395.12159812</v>
      </c>
    </row>
    <row r="80" spans="1:48" x14ac:dyDescent="0.15">
      <c r="C80" s="7">
        <v>7</v>
      </c>
      <c r="D80" s="8">
        <v>24.716385484193601</v>
      </c>
      <c r="E80" s="10">
        <f t="shared" si="83"/>
        <v>25.708583398999998</v>
      </c>
      <c r="F80" s="7" t="s">
        <v>83</v>
      </c>
      <c r="G80" s="1">
        <v>8</v>
      </c>
      <c r="H80" s="9">
        <f t="shared" si="65"/>
        <v>24.716385484193601</v>
      </c>
      <c r="I80" s="9">
        <f t="shared" si="66"/>
        <v>297.86638548419359</v>
      </c>
      <c r="J80" s="9">
        <f t="shared" si="67"/>
        <v>0.33557572560587678</v>
      </c>
      <c r="K80" s="9">
        <f t="shared" si="68"/>
        <v>7.5919999999999996</v>
      </c>
      <c r="L80" s="9">
        <f t="shared" si="69"/>
        <v>7.5920000000000001E-2</v>
      </c>
      <c r="M80" s="1" t="s">
        <v>83</v>
      </c>
      <c r="O80" s="9">
        <f t="shared" si="84"/>
        <v>0.17326001030641056</v>
      </c>
      <c r="P80" s="9">
        <f t="shared" si="70"/>
        <v>5.8141853677055412E-2</v>
      </c>
      <c r="Q80" s="12">
        <f t="shared" si="71"/>
        <v>1.0465533661869975E-2</v>
      </c>
      <c r="R80" s="9">
        <f t="shared" si="72"/>
        <v>1.36656E-2</v>
      </c>
      <c r="S80" s="13">
        <f t="shared" si="73"/>
        <v>0.76583052788534534</v>
      </c>
      <c r="T80" s="2">
        <f t="shared" si="74"/>
        <v>0.01</v>
      </c>
      <c r="U80" s="14">
        <f t="shared" si="75"/>
        <v>7.6583052788534531E-3</v>
      </c>
      <c r="V80" s="13"/>
      <c r="W80" s="2"/>
      <c r="X80" s="14"/>
      <c r="Y80" s="2">
        <v>0.05</v>
      </c>
      <c r="Z80" s="2">
        <v>0.5</v>
      </c>
      <c r="AA80" s="2">
        <f t="shared" si="76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7"/>
        <v>9.7999999999999997E-3</v>
      </c>
      <c r="AQ80" s="1">
        <f t="shared" si="78"/>
        <v>4.2458305278853449E-2</v>
      </c>
      <c r="AR80" s="9">
        <f t="shared" si="79"/>
        <v>7.5919999999999996</v>
      </c>
      <c r="AS80" s="1">
        <f t="shared" si="80"/>
        <v>0.18</v>
      </c>
      <c r="AT80" s="1">
        <f t="shared" si="81"/>
        <v>1541693.5</v>
      </c>
      <c r="AU80" s="1">
        <f t="shared" si="82"/>
        <v>599327497.60556972</v>
      </c>
    </row>
    <row r="81" spans="1:48" x14ac:dyDescent="0.15">
      <c r="C81" s="7">
        <v>8</v>
      </c>
      <c r="D81" s="8">
        <v>24.7945581096774</v>
      </c>
      <c r="E81" s="10">
        <f t="shared" si="83"/>
        <v>24.716385484193601</v>
      </c>
      <c r="F81" s="7" t="s">
        <v>83</v>
      </c>
      <c r="G81" s="1">
        <v>9</v>
      </c>
      <c r="H81" s="9">
        <f t="shared" si="65"/>
        <v>24.7945581096774</v>
      </c>
      <c r="I81" s="9">
        <f t="shared" si="66"/>
        <v>297.94455810967736</v>
      </c>
      <c r="J81" s="9">
        <f t="shared" si="67"/>
        <v>0.33846619088455626</v>
      </c>
      <c r="K81" s="9">
        <f t="shared" si="68"/>
        <v>7.5919999999999996</v>
      </c>
      <c r="L81" s="9">
        <f t="shared" si="69"/>
        <v>7.5920000000000001E-2</v>
      </c>
      <c r="M81" s="1" t="s">
        <v>83</v>
      </c>
      <c r="O81" s="9">
        <f t="shared" si="84"/>
        <v>0.19103815662935517</v>
      </c>
      <c r="P81" s="9">
        <f t="shared" si="70"/>
        <v>6.465995718794508E-2</v>
      </c>
      <c r="Q81" s="12">
        <f t="shared" si="71"/>
        <v>1.1638792293830113E-2</v>
      </c>
      <c r="R81" s="9">
        <f t="shared" si="72"/>
        <v>1.36656E-2</v>
      </c>
      <c r="S81" s="13">
        <f t="shared" si="73"/>
        <v>0.85168542133752734</v>
      </c>
      <c r="T81" s="2">
        <f t="shared" si="74"/>
        <v>0.01</v>
      </c>
      <c r="U81" s="14">
        <f t="shared" si="75"/>
        <v>8.5168542133752731E-3</v>
      </c>
      <c r="V81" s="13"/>
      <c r="W81" s="2"/>
      <c r="X81" s="14"/>
      <c r="Y81" s="2">
        <v>0.05</v>
      </c>
      <c r="Z81" s="2">
        <v>0.5</v>
      </c>
      <c r="AA81" s="2">
        <f t="shared" si="76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7"/>
        <v>9.7999999999999997E-3</v>
      </c>
      <c r="AQ81" s="1">
        <f t="shared" si="78"/>
        <v>4.3316854213375271E-2</v>
      </c>
      <c r="AR81" s="9">
        <f t="shared" si="79"/>
        <v>7.5919999999999996</v>
      </c>
      <c r="AS81" s="1">
        <f t="shared" si="80"/>
        <v>0.18</v>
      </c>
      <c r="AT81" s="1">
        <f t="shared" si="81"/>
        <v>1541693.5</v>
      </c>
      <c r="AU81" s="1">
        <f t="shared" si="82"/>
        <v>611446492.49053895</v>
      </c>
    </row>
    <row r="82" spans="1:48" x14ac:dyDescent="0.15">
      <c r="C82" s="7">
        <v>9</v>
      </c>
      <c r="D82" s="8">
        <v>25.101339142666699</v>
      </c>
      <c r="E82" s="10">
        <f t="shared" si="83"/>
        <v>24.7945581096774</v>
      </c>
      <c r="F82" s="7" t="s">
        <v>83</v>
      </c>
      <c r="G82" s="1">
        <v>10</v>
      </c>
      <c r="H82" s="9">
        <f t="shared" si="65"/>
        <v>25.101339142666699</v>
      </c>
      <c r="I82" s="9">
        <f t="shared" si="66"/>
        <v>298.25133914266667</v>
      </c>
      <c r="J82" s="9">
        <f t="shared" si="67"/>
        <v>0.35003693907858102</v>
      </c>
      <c r="K82" s="9">
        <f t="shared" si="68"/>
        <v>7.5919999999999996</v>
      </c>
      <c r="L82" s="9">
        <f t="shared" si="69"/>
        <v>7.5920000000000001E-2</v>
      </c>
      <c r="M82" s="1" t="s">
        <v>83</v>
      </c>
      <c r="O82" s="9">
        <f t="shared" si="84"/>
        <v>0.20229819944141009</v>
      </c>
      <c r="P82" s="9">
        <f t="shared" si="70"/>
        <v>7.0811842513579498E-2</v>
      </c>
      <c r="Q82" s="12">
        <f t="shared" si="71"/>
        <v>1.2746131652444309E-2</v>
      </c>
      <c r="R82" s="9">
        <f t="shared" si="72"/>
        <v>1.36656E-2</v>
      </c>
      <c r="S82" s="13">
        <f t="shared" si="73"/>
        <v>0.93271657683850762</v>
      </c>
      <c r="T82" s="2">
        <f t="shared" si="74"/>
        <v>0.01</v>
      </c>
      <c r="U82" s="14">
        <f t="shared" si="75"/>
        <v>9.3271657683850762E-3</v>
      </c>
      <c r="V82" s="13"/>
      <c r="W82" s="2"/>
      <c r="X82" s="14"/>
      <c r="Y82" s="2">
        <v>0.05</v>
      </c>
      <c r="Z82" s="2">
        <v>0.5</v>
      </c>
      <c r="AA82" s="2">
        <f t="shared" si="76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7"/>
        <v>9.7999999999999997E-3</v>
      </c>
      <c r="AQ82" s="1">
        <f t="shared" si="78"/>
        <v>4.4127165768385074E-2</v>
      </c>
      <c r="AR82" s="9">
        <f t="shared" si="79"/>
        <v>7.5919999999999996</v>
      </c>
      <c r="AS82" s="1">
        <f t="shared" si="80"/>
        <v>0.18</v>
      </c>
      <c r="AT82" s="1">
        <f t="shared" si="81"/>
        <v>1541693.5</v>
      </c>
      <c r="AU82" s="1">
        <f t="shared" si="82"/>
        <v>622884584.3633858</v>
      </c>
    </row>
    <row r="83" spans="1:48" x14ac:dyDescent="0.15">
      <c r="C83" s="7">
        <v>10</v>
      </c>
      <c r="D83" s="8">
        <v>25.419661927096801</v>
      </c>
      <c r="E83" s="10">
        <f t="shared" si="83"/>
        <v>25.101339142666699</v>
      </c>
      <c r="F83" s="7" t="s">
        <v>83</v>
      </c>
      <c r="G83" s="1">
        <v>11</v>
      </c>
      <c r="H83" s="9">
        <f t="shared" si="65"/>
        <v>25.419661927096801</v>
      </c>
      <c r="I83" s="9">
        <f t="shared" si="66"/>
        <v>298.56966192709677</v>
      </c>
      <c r="J83" s="9">
        <f t="shared" si="67"/>
        <v>0.36243487135538927</v>
      </c>
      <c r="K83" s="9">
        <f t="shared" si="68"/>
        <v>7.5919999999999996</v>
      </c>
      <c r="L83" s="9">
        <f t="shared" si="69"/>
        <v>7.5920000000000001E-2</v>
      </c>
      <c r="M83" s="1" t="s">
        <v>85</v>
      </c>
      <c r="N83" s="9">
        <f>(O82-P82)*$C$21/100</f>
        <v>0.12491203908143905</v>
      </c>
      <c r="O83" s="9">
        <f t="shared" si="84"/>
        <v>8.2494317846391524E-2</v>
      </c>
      <c r="P83" s="9">
        <f t="shared" si="70"/>
        <v>2.9898817476207505E-2</v>
      </c>
      <c r="Q83" s="12">
        <f t="shared" si="71"/>
        <v>5.3817871457173504E-3</v>
      </c>
      <c r="R83" s="9">
        <f t="shared" si="72"/>
        <v>1.36656E-2</v>
      </c>
      <c r="S83" s="13">
        <f t="shared" si="73"/>
        <v>0.39382004051906616</v>
      </c>
      <c r="T83" s="2">
        <f t="shared" si="74"/>
        <v>0.01</v>
      </c>
      <c r="U83" s="14">
        <f t="shared" si="75"/>
        <v>3.9382004051906616E-3</v>
      </c>
      <c r="V83" s="13"/>
      <c r="W83" s="2"/>
      <c r="X83" s="14"/>
      <c r="Y83" s="2">
        <v>0.05</v>
      </c>
      <c r="Z83" s="2">
        <v>0.5</v>
      </c>
      <c r="AA83" s="2">
        <f t="shared" si="76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7"/>
        <v>9.7999999999999997E-3</v>
      </c>
      <c r="AQ83" s="1">
        <f t="shared" si="78"/>
        <v>3.8738200405190659E-2</v>
      </c>
      <c r="AR83" s="9">
        <f t="shared" si="79"/>
        <v>7.5919999999999996</v>
      </c>
      <c r="AS83" s="1">
        <f t="shared" si="80"/>
        <v>0.18</v>
      </c>
      <c r="AT83" s="1">
        <f t="shared" si="81"/>
        <v>1541693.5</v>
      </c>
      <c r="AU83" s="1">
        <f t="shared" si="82"/>
        <v>546815718.57624876</v>
      </c>
    </row>
    <row r="84" spans="1:48" x14ac:dyDescent="0.15">
      <c r="C84" s="7">
        <v>11</v>
      </c>
      <c r="D84" s="8">
        <v>25.255013534333301</v>
      </c>
      <c r="E84" s="10">
        <f t="shared" si="83"/>
        <v>25.419661927096801</v>
      </c>
      <c r="F84" s="7" t="s">
        <v>85</v>
      </c>
      <c r="G84" s="1">
        <v>12</v>
      </c>
      <c r="H84" s="9">
        <f t="shared" si="65"/>
        <v>25.255013534333301</v>
      </c>
      <c r="I84" s="9">
        <f t="shared" si="66"/>
        <v>298.40501353433331</v>
      </c>
      <c r="J84" s="9">
        <f t="shared" si="67"/>
        <v>0.35597163538340432</v>
      </c>
      <c r="K84" s="9">
        <f t="shared" si="68"/>
        <v>7.5919999999999996</v>
      </c>
      <c r="L84" s="9">
        <f t="shared" si="69"/>
        <v>7.5920000000000001E-2</v>
      </c>
      <c r="M84" s="1" t="s">
        <v>83</v>
      </c>
      <c r="O84" s="9">
        <f t="shared" si="84"/>
        <v>0.12851550037018403</v>
      </c>
      <c r="P84" s="9">
        <f t="shared" si="70"/>
        <v>4.574787283889091E-2</v>
      </c>
      <c r="Q84" s="12">
        <f t="shared" si="71"/>
        <v>8.234617111000363E-3</v>
      </c>
      <c r="R84" s="9">
        <f t="shared" si="72"/>
        <v>1.36656E-2</v>
      </c>
      <c r="S84" s="13">
        <f t="shared" si="73"/>
        <v>0.60257998997485385</v>
      </c>
      <c r="T84" s="2">
        <f t="shared" si="74"/>
        <v>0.01</v>
      </c>
      <c r="U84" s="14">
        <f t="shared" si="75"/>
        <v>6.0257998997485388E-3</v>
      </c>
      <c r="V84" s="13"/>
      <c r="W84" s="2"/>
      <c r="X84" s="14"/>
      <c r="Y84" s="2">
        <v>0.05</v>
      </c>
      <c r="Z84" s="2">
        <v>0.5</v>
      </c>
      <c r="AA84" s="2">
        <f t="shared" si="76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7"/>
        <v>9.7999999999999997E-3</v>
      </c>
      <c r="AQ84" s="1">
        <f t="shared" si="78"/>
        <v>4.0825799899748536E-2</v>
      </c>
      <c r="AR84" s="9">
        <f t="shared" si="79"/>
        <v>7.5919999999999996</v>
      </c>
      <c r="AS84" s="1">
        <f t="shared" si="80"/>
        <v>0.18</v>
      </c>
      <c r="AT84" s="1">
        <f t="shared" si="81"/>
        <v>1541693.5</v>
      </c>
      <c r="AU84" s="1">
        <f t="shared" si="82"/>
        <v>576283587.65059841</v>
      </c>
      <c r="AV84" s="1">
        <f>SUM(AU73:AU84)</f>
        <v>7008203509.0340815</v>
      </c>
    </row>
    <row r="85" spans="1:48" x14ac:dyDescent="0.15">
      <c r="C85" s="7">
        <v>12</v>
      </c>
      <c r="D85" s="8">
        <v>25.125496911290298</v>
      </c>
      <c r="E85" s="10">
        <f t="shared" si="83"/>
        <v>25.255013534333301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8">
        <v>25.259133497419398</v>
      </c>
      <c r="E89" s="7"/>
      <c r="F89" s="7"/>
      <c r="G89" s="1">
        <v>1</v>
      </c>
      <c r="H89" s="9">
        <f t="shared" ref="H89:H100" si="85">E90</f>
        <v>25.259133497419398</v>
      </c>
      <c r="I89" s="9">
        <f t="shared" ref="I89:I100" si="86">H89+273.15</f>
        <v>298.40913349741936</v>
      </c>
      <c r="J89" s="9">
        <f t="shared" ref="J89:J100" si="87">EXP(($C$15*(I89-$C$13))/($C$16*I89*$C$13))</f>
        <v>0.35613203527991966</v>
      </c>
      <c r="K89" s="9">
        <f t="shared" ref="K89:K100" si="88">$B$89/12</f>
        <v>13.818291666666667</v>
      </c>
      <c r="L89" s="9">
        <f t="shared" ref="L89:L100" si="89">K89*$B$90/100</f>
        <v>3.1782070833333336</v>
      </c>
      <c r="M89" s="1" t="s">
        <v>83</v>
      </c>
      <c r="O89" s="9">
        <f>L89</f>
        <v>3.1782070833333336</v>
      </c>
      <c r="P89" s="9">
        <f t="shared" ref="P89:P100" si="90">O89*J89</f>
        <v>1.1318613571285574</v>
      </c>
      <c r="Q89" s="12">
        <f t="shared" ref="Q89:Q100" si="91">P89*$B$91</f>
        <v>0.50933761070785089</v>
      </c>
      <c r="R89" s="9">
        <f t="shared" ref="R89:R100" si="92">L89*$B$91</f>
        <v>1.4301931875000002</v>
      </c>
      <c r="S89" s="13">
        <f t="shared" ref="S89:S100" si="93">Q89/R89</f>
        <v>0.35613203527991971</v>
      </c>
      <c r="T89" s="2">
        <f t="shared" ref="T89:T100" si="94">$B$90/100</f>
        <v>0.23</v>
      </c>
      <c r="U89" s="14">
        <f t="shared" ref="U89:U100" si="95">S89*T89</f>
        <v>8.1910368114381543E-2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6">U89*0.67*AL89+(V89*W89+X89*Y89+Z89*AA89+AB89*AC89+AD89*AE89+AF89*AG89+AH89*AI89)/1000</f>
        <v>5.8128975986486045E-2</v>
      </c>
      <c r="AK89" s="9">
        <f t="shared" ref="AK89:AK100" si="97">$B$89/12</f>
        <v>13.818291666666667</v>
      </c>
      <c r="AL89" s="1">
        <f t="shared" ref="AL89:AL100" si="98">$B$91</f>
        <v>0.45</v>
      </c>
      <c r="AM89" s="17">
        <f t="shared" ref="AM89:AM100" si="99">$E$6/12</f>
        <v>633224.5</v>
      </c>
      <c r="AN89" s="1">
        <f t="shared" ref="AN89:AN100" si="100">AM89*10000*AK89*AJ89</f>
        <v>5086332385.3286438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8">
        <v>25.374175430322602</v>
      </c>
      <c r="E90" s="10">
        <f t="shared" ref="E90:E101" si="101">D89</f>
        <v>25.259133497419398</v>
      </c>
      <c r="F90" s="7" t="s">
        <v>83</v>
      </c>
      <c r="G90" s="1">
        <v>2</v>
      </c>
      <c r="H90" s="9">
        <f t="shared" si="85"/>
        <v>25.374175430322602</v>
      </c>
      <c r="I90" s="9">
        <f t="shared" si="86"/>
        <v>298.5241754303226</v>
      </c>
      <c r="J90" s="9">
        <f t="shared" si="87"/>
        <v>0.36063838269928927</v>
      </c>
      <c r="K90" s="9">
        <f t="shared" si="88"/>
        <v>13.818291666666667</v>
      </c>
      <c r="L90" s="9">
        <f t="shared" si="89"/>
        <v>3.1782070833333336</v>
      </c>
      <c r="M90" s="1" t="s">
        <v>83</v>
      </c>
      <c r="O90" s="9">
        <f t="shared" ref="O90:O100" si="102">L90+O89-P89-N90</f>
        <v>5.2245528095381095</v>
      </c>
      <c r="P90" s="9">
        <f t="shared" si="90"/>
        <v>1.8841742755588518</v>
      </c>
      <c r="Q90" s="12">
        <f t="shared" si="91"/>
        <v>0.84787842400148328</v>
      </c>
      <c r="R90" s="9">
        <f t="shared" si="92"/>
        <v>1.4301931875000002</v>
      </c>
      <c r="S90" s="13">
        <f t="shared" si="93"/>
        <v>0.59284188416782202</v>
      </c>
      <c r="T90" s="2">
        <f t="shared" si="94"/>
        <v>0.23</v>
      </c>
      <c r="U90" s="14">
        <f t="shared" si="95"/>
        <v>0.13635363335859907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6"/>
        <v>7.4543620457617615E-2</v>
      </c>
      <c r="AK90" s="9">
        <f t="shared" si="97"/>
        <v>13.818291666666667</v>
      </c>
      <c r="AL90" s="1">
        <f t="shared" si="98"/>
        <v>0.45</v>
      </c>
      <c r="AM90" s="17">
        <f t="shared" si="99"/>
        <v>633224.5</v>
      </c>
      <c r="AN90" s="1">
        <f t="shared" si="100"/>
        <v>6522627044.7525816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25.2835219753571</v>
      </c>
      <c r="E91" s="10">
        <f t="shared" si="101"/>
        <v>25.374175430322602</v>
      </c>
      <c r="F91" s="7" t="s">
        <v>83</v>
      </c>
      <c r="G91" s="1">
        <v>3</v>
      </c>
      <c r="H91" s="9">
        <f t="shared" si="85"/>
        <v>25.2835219753571</v>
      </c>
      <c r="I91" s="9">
        <f t="shared" si="86"/>
        <v>298.43352197535705</v>
      </c>
      <c r="J91" s="9">
        <f t="shared" si="87"/>
        <v>0.35708292672078445</v>
      </c>
      <c r="K91" s="9">
        <f t="shared" si="88"/>
        <v>13.818291666666667</v>
      </c>
      <c r="L91" s="9">
        <f t="shared" si="89"/>
        <v>3.1782070833333336</v>
      </c>
      <c r="M91" s="1" t="s">
        <v>83</v>
      </c>
      <c r="O91" s="9">
        <f t="shared" si="102"/>
        <v>6.518585617312592</v>
      </c>
      <c r="P91" s="9">
        <f t="shared" si="90"/>
        <v>2.3276756303099919</v>
      </c>
      <c r="Q91" s="12">
        <f t="shared" si="91"/>
        <v>1.0474540336394964</v>
      </c>
      <c r="R91" s="9">
        <f t="shared" si="92"/>
        <v>1.4301931875000002</v>
      </c>
      <c r="S91" s="13">
        <f t="shared" si="93"/>
        <v>0.73238639562425989</v>
      </c>
      <c r="T91" s="2">
        <f t="shared" si="94"/>
        <v>0.23</v>
      </c>
      <c r="U91" s="14">
        <f t="shared" si="95"/>
        <v>0.16844887099357977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6"/>
        <v>8.4220334604564309E-2</v>
      </c>
      <c r="AK91" s="9">
        <f t="shared" si="97"/>
        <v>13.818291666666667</v>
      </c>
      <c r="AL91" s="1">
        <f t="shared" si="98"/>
        <v>0.45</v>
      </c>
      <c r="AM91" s="17">
        <f t="shared" si="99"/>
        <v>633224.5</v>
      </c>
      <c r="AN91" s="1">
        <f t="shared" si="100"/>
        <v>7369347354.4415979</v>
      </c>
    </row>
    <row r="92" spans="1:48" x14ac:dyDescent="0.15">
      <c r="C92" s="7">
        <v>3</v>
      </c>
      <c r="D92" s="8">
        <v>25.738536785161301</v>
      </c>
      <c r="E92" s="10">
        <f t="shared" si="101"/>
        <v>25.2835219753571</v>
      </c>
      <c r="F92" s="7" t="s">
        <v>83</v>
      </c>
      <c r="G92" s="1">
        <v>4</v>
      </c>
      <c r="H92" s="9">
        <f t="shared" si="85"/>
        <v>25.738536785161301</v>
      </c>
      <c r="I92" s="9">
        <f t="shared" si="86"/>
        <v>298.88853678516125</v>
      </c>
      <c r="J92" s="9">
        <f t="shared" si="87"/>
        <v>0.3752666838487469</v>
      </c>
      <c r="K92" s="9">
        <f t="shared" si="88"/>
        <v>13.818291666666667</v>
      </c>
      <c r="L92" s="9">
        <f t="shared" si="89"/>
        <v>3.1782070833333336</v>
      </c>
      <c r="M92" s="1" t="s">
        <v>83</v>
      </c>
      <c r="O92" s="9">
        <f t="shared" si="102"/>
        <v>7.3691170703359337</v>
      </c>
      <c r="P92" s="9">
        <f t="shared" si="90"/>
        <v>2.7653841258781586</v>
      </c>
      <c r="Q92" s="12">
        <f t="shared" si="91"/>
        <v>1.2444228566451714</v>
      </c>
      <c r="R92" s="9">
        <f t="shared" si="92"/>
        <v>1.4301931875000002</v>
      </c>
      <c r="S92" s="13">
        <f t="shared" si="93"/>
        <v>0.87010822560303325</v>
      </c>
      <c r="T92" s="2">
        <f t="shared" si="94"/>
        <v>0.23</v>
      </c>
      <c r="U92" s="14">
        <f t="shared" si="95"/>
        <v>0.20012489188869764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6"/>
        <v>9.3770654904442363E-2</v>
      </c>
      <c r="AK92" s="9">
        <f t="shared" si="97"/>
        <v>13.818291666666667</v>
      </c>
      <c r="AL92" s="1">
        <f t="shared" si="98"/>
        <v>0.45</v>
      </c>
      <c r="AM92" s="17">
        <f t="shared" si="99"/>
        <v>633224.5</v>
      </c>
      <c r="AN92" s="1">
        <f t="shared" si="100"/>
        <v>8205008100.3460903</v>
      </c>
    </row>
    <row r="93" spans="1:48" x14ac:dyDescent="0.15">
      <c r="C93" s="7">
        <v>4</v>
      </c>
      <c r="D93" s="8">
        <v>25.693885634000001</v>
      </c>
      <c r="E93" s="10">
        <f t="shared" si="101"/>
        <v>25.738536785161301</v>
      </c>
      <c r="F93" s="7" t="s">
        <v>83</v>
      </c>
      <c r="G93" s="1">
        <v>5</v>
      </c>
      <c r="H93" s="9">
        <f t="shared" si="85"/>
        <v>25.693885634000001</v>
      </c>
      <c r="I93" s="9">
        <f t="shared" si="86"/>
        <v>298.843885634</v>
      </c>
      <c r="J93" s="9">
        <f t="shared" si="87"/>
        <v>0.37344455832244483</v>
      </c>
      <c r="K93" s="9">
        <f t="shared" si="88"/>
        <v>13.818291666666667</v>
      </c>
      <c r="L93" s="9">
        <f t="shared" si="89"/>
        <v>3.1782070833333336</v>
      </c>
      <c r="M93" s="1" t="s">
        <v>85</v>
      </c>
      <c r="N93" s="9">
        <f>(O92-P92)*$C$21/100</f>
        <v>4.3735462972348866</v>
      </c>
      <c r="O93" s="9">
        <f t="shared" si="102"/>
        <v>3.408393730556222</v>
      </c>
      <c r="P93" s="9">
        <f t="shared" si="90"/>
        <v>1.2728460912965582</v>
      </c>
      <c r="Q93" s="12">
        <f t="shared" si="91"/>
        <v>0.57278074108345123</v>
      </c>
      <c r="R93" s="9">
        <f t="shared" si="92"/>
        <v>1.4301931875000002</v>
      </c>
      <c r="S93" s="13">
        <f t="shared" si="93"/>
        <v>0.40049186787463364</v>
      </c>
      <c r="T93" s="2">
        <f t="shared" si="94"/>
        <v>0.23</v>
      </c>
      <c r="U93" s="14">
        <f t="shared" si="95"/>
        <v>9.2113129611165745E-2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6"/>
        <v>6.1205108577766482E-2</v>
      </c>
      <c r="AK93" s="9">
        <f t="shared" si="97"/>
        <v>13.818291666666667</v>
      </c>
      <c r="AL93" s="1">
        <f t="shared" si="98"/>
        <v>0.45</v>
      </c>
      <c r="AM93" s="17">
        <f t="shared" si="99"/>
        <v>633224.5</v>
      </c>
      <c r="AN93" s="1">
        <f t="shared" si="100"/>
        <v>5355496473.5491562</v>
      </c>
    </row>
    <row r="94" spans="1:48" x14ac:dyDescent="0.15">
      <c r="C94" s="7">
        <v>5</v>
      </c>
      <c r="D94" s="8">
        <v>25.683184751612899</v>
      </c>
      <c r="E94" s="10">
        <f t="shared" si="101"/>
        <v>25.693885634000001</v>
      </c>
      <c r="F94" s="7" t="s">
        <v>85</v>
      </c>
      <c r="G94" s="1">
        <v>6</v>
      </c>
      <c r="H94" s="9">
        <f t="shared" si="85"/>
        <v>25.683184751612899</v>
      </c>
      <c r="I94" s="9">
        <f t="shared" si="86"/>
        <v>298.83318475161286</v>
      </c>
      <c r="J94" s="9">
        <f t="shared" si="87"/>
        <v>0.37300911165597062</v>
      </c>
      <c r="K94" s="9">
        <f t="shared" si="88"/>
        <v>13.818291666666667</v>
      </c>
      <c r="L94" s="9">
        <f t="shared" si="89"/>
        <v>3.1782070833333336</v>
      </c>
      <c r="M94" s="1" t="s">
        <v>83</v>
      </c>
      <c r="O94" s="9">
        <f t="shared" si="102"/>
        <v>5.3137547225929973</v>
      </c>
      <c r="P94" s="9">
        <f t="shared" si="90"/>
        <v>1.9820789286321325</v>
      </c>
      <c r="Q94" s="12">
        <f t="shared" si="91"/>
        <v>0.89193551788445968</v>
      </c>
      <c r="R94" s="9">
        <f t="shared" si="92"/>
        <v>1.4301931875000002</v>
      </c>
      <c r="S94" s="13">
        <f t="shared" si="93"/>
        <v>0.62364687909301031</v>
      </c>
      <c r="T94" s="2">
        <f t="shared" si="94"/>
        <v>0.23</v>
      </c>
      <c r="U94" s="14">
        <f t="shared" si="95"/>
        <v>0.14343878219139239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6"/>
        <v>7.6679792830704807E-2</v>
      </c>
      <c r="AK94" s="9">
        <f t="shared" si="97"/>
        <v>13.818291666666667</v>
      </c>
      <c r="AL94" s="1">
        <f t="shared" si="98"/>
        <v>0.45</v>
      </c>
      <c r="AM94" s="17">
        <f t="shared" si="99"/>
        <v>633224.5</v>
      </c>
      <c r="AN94" s="1">
        <f t="shared" si="100"/>
        <v>6709543854.0974379</v>
      </c>
    </row>
    <row r="95" spans="1:48" x14ac:dyDescent="0.15">
      <c r="C95" s="7">
        <v>6</v>
      </c>
      <c r="D95" s="8">
        <v>25.708583398999998</v>
      </c>
      <c r="E95" s="10">
        <f t="shared" si="101"/>
        <v>25.683184751612899</v>
      </c>
      <c r="F95" s="7" t="s">
        <v>83</v>
      </c>
      <c r="G95" s="1">
        <v>7</v>
      </c>
      <c r="H95" s="9">
        <f t="shared" si="85"/>
        <v>25.708583398999998</v>
      </c>
      <c r="I95" s="9">
        <f t="shared" si="86"/>
        <v>298.858583399</v>
      </c>
      <c r="J95" s="9">
        <f t="shared" si="87"/>
        <v>0.37404342628877835</v>
      </c>
      <c r="K95" s="9">
        <f t="shared" si="88"/>
        <v>13.818291666666667</v>
      </c>
      <c r="L95" s="9">
        <f t="shared" si="89"/>
        <v>3.1782070833333336</v>
      </c>
      <c r="M95" s="1" t="s">
        <v>83</v>
      </c>
      <c r="O95" s="9">
        <f t="shared" si="102"/>
        <v>6.5098828772941975</v>
      </c>
      <c r="P95" s="9">
        <f t="shared" si="90"/>
        <v>2.4349788961617724</v>
      </c>
      <c r="Q95" s="12">
        <f t="shared" si="91"/>
        <v>1.0957405032727976</v>
      </c>
      <c r="R95" s="9">
        <f t="shared" si="92"/>
        <v>1.4301931875000002</v>
      </c>
      <c r="S95" s="13">
        <f t="shared" si="93"/>
        <v>0.76614859646211075</v>
      </c>
      <c r="T95" s="2">
        <f t="shared" si="94"/>
        <v>0.23</v>
      </c>
      <c r="U95" s="14">
        <f t="shared" si="95"/>
        <v>0.17621417718628549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6"/>
        <v>8.656157442166508E-2</v>
      </c>
      <c r="AK95" s="9">
        <f t="shared" si="97"/>
        <v>13.818291666666667</v>
      </c>
      <c r="AL95" s="1">
        <f t="shared" si="98"/>
        <v>0.45</v>
      </c>
      <c r="AM95" s="17">
        <f t="shared" si="99"/>
        <v>633224.5</v>
      </c>
      <c r="AN95" s="1">
        <f t="shared" si="100"/>
        <v>7574207730.8966904</v>
      </c>
    </row>
    <row r="96" spans="1:48" x14ac:dyDescent="0.15">
      <c r="C96" s="7">
        <v>7</v>
      </c>
      <c r="D96" s="8">
        <v>24.716385484193601</v>
      </c>
      <c r="E96" s="10">
        <f t="shared" si="101"/>
        <v>25.708583398999998</v>
      </c>
      <c r="F96" s="7" t="s">
        <v>83</v>
      </c>
      <c r="G96" s="1">
        <v>8</v>
      </c>
      <c r="H96" s="9">
        <f t="shared" si="85"/>
        <v>24.716385484193601</v>
      </c>
      <c r="I96" s="9">
        <f t="shared" si="86"/>
        <v>297.86638548419359</v>
      </c>
      <c r="J96" s="9">
        <f t="shared" si="87"/>
        <v>0.33557572560587678</v>
      </c>
      <c r="K96" s="9">
        <f t="shared" si="88"/>
        <v>13.818291666666667</v>
      </c>
      <c r="L96" s="9">
        <f t="shared" si="89"/>
        <v>3.1782070833333336</v>
      </c>
      <c r="M96" s="1" t="s">
        <v>83</v>
      </c>
      <c r="O96" s="9">
        <f t="shared" si="102"/>
        <v>7.2531110644657586</v>
      </c>
      <c r="P96" s="9">
        <f t="shared" si="90"/>
        <v>2.4339680083581103</v>
      </c>
      <c r="Q96" s="12">
        <f t="shared" si="91"/>
        <v>1.0952856037611496</v>
      </c>
      <c r="R96" s="9">
        <f t="shared" si="92"/>
        <v>1.4301931875000002</v>
      </c>
      <c r="S96" s="13">
        <f t="shared" si="93"/>
        <v>0.76583052788534511</v>
      </c>
      <c r="T96" s="2">
        <f t="shared" si="94"/>
        <v>0.23</v>
      </c>
      <c r="U96" s="14">
        <f t="shared" si="95"/>
        <v>0.17614102141362939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6"/>
        <v>8.6539517956209261E-2</v>
      </c>
      <c r="AK96" s="9">
        <f t="shared" si="97"/>
        <v>13.818291666666667</v>
      </c>
      <c r="AL96" s="1">
        <f t="shared" si="98"/>
        <v>0.45</v>
      </c>
      <c r="AM96" s="17">
        <f t="shared" si="99"/>
        <v>633224.5</v>
      </c>
      <c r="AN96" s="1">
        <f t="shared" si="100"/>
        <v>7572277772.3407383</v>
      </c>
    </row>
    <row r="97" spans="1:50" x14ac:dyDescent="0.15">
      <c r="C97" s="7">
        <v>8</v>
      </c>
      <c r="D97" s="8">
        <v>24.7945581096774</v>
      </c>
      <c r="E97" s="10">
        <f t="shared" si="101"/>
        <v>24.716385484193601</v>
      </c>
      <c r="F97" s="7" t="s">
        <v>83</v>
      </c>
      <c r="G97" s="1">
        <v>9</v>
      </c>
      <c r="H97" s="9">
        <f t="shared" si="85"/>
        <v>24.7945581096774</v>
      </c>
      <c r="I97" s="9">
        <f t="shared" si="86"/>
        <v>297.94455810967736</v>
      </c>
      <c r="J97" s="9">
        <f t="shared" si="87"/>
        <v>0.33846619088455626</v>
      </c>
      <c r="K97" s="9">
        <f t="shared" si="88"/>
        <v>13.818291666666667</v>
      </c>
      <c r="L97" s="9">
        <f t="shared" si="89"/>
        <v>3.1782070833333336</v>
      </c>
      <c r="M97" s="1" t="s">
        <v>83</v>
      </c>
      <c r="O97" s="9">
        <f t="shared" si="102"/>
        <v>7.9973501394409823</v>
      </c>
      <c r="P97" s="9">
        <f t="shared" si="90"/>
        <v>2.7068326388666644</v>
      </c>
      <c r="Q97" s="12">
        <f t="shared" si="91"/>
        <v>1.218074687489999</v>
      </c>
      <c r="R97" s="9">
        <f t="shared" si="92"/>
        <v>1.4301931875000002</v>
      </c>
      <c r="S97" s="13">
        <f t="shared" si="93"/>
        <v>0.85168542133752745</v>
      </c>
      <c r="T97" s="2">
        <f t="shared" si="94"/>
        <v>0.23</v>
      </c>
      <c r="U97" s="14">
        <f t="shared" si="95"/>
        <v>0.19588764690763133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6"/>
        <v>9.249312554265085E-2</v>
      </c>
      <c r="AK97" s="9">
        <f t="shared" si="97"/>
        <v>13.818291666666667</v>
      </c>
      <c r="AL97" s="1">
        <f t="shared" si="98"/>
        <v>0.45</v>
      </c>
      <c r="AM97" s="17">
        <f t="shared" si="99"/>
        <v>633224.5</v>
      </c>
      <c r="AN97" s="1">
        <f t="shared" si="100"/>
        <v>8093223248.5434532</v>
      </c>
    </row>
    <row r="98" spans="1:50" x14ac:dyDescent="0.15">
      <c r="C98" s="7">
        <v>9</v>
      </c>
      <c r="D98" s="8">
        <v>25.101339142666699</v>
      </c>
      <c r="E98" s="10">
        <f t="shared" si="101"/>
        <v>24.7945581096774</v>
      </c>
      <c r="F98" s="7" t="s">
        <v>83</v>
      </c>
      <c r="G98" s="1">
        <v>10</v>
      </c>
      <c r="H98" s="9">
        <f t="shared" si="85"/>
        <v>25.101339142666699</v>
      </c>
      <c r="I98" s="9">
        <f t="shared" si="86"/>
        <v>298.25133914266667</v>
      </c>
      <c r="J98" s="9">
        <f t="shared" si="87"/>
        <v>0.35003693907858102</v>
      </c>
      <c r="K98" s="9">
        <f t="shared" si="88"/>
        <v>13.818291666666667</v>
      </c>
      <c r="L98" s="9">
        <f t="shared" si="89"/>
        <v>3.1782070833333336</v>
      </c>
      <c r="M98" s="1" t="s">
        <v>83</v>
      </c>
      <c r="O98" s="9">
        <f t="shared" si="102"/>
        <v>8.468724583907651</v>
      </c>
      <c r="P98" s="9">
        <f t="shared" si="90"/>
        <v>2.9643664312505638</v>
      </c>
      <c r="Q98" s="12">
        <f t="shared" si="91"/>
        <v>1.3339648940627538</v>
      </c>
      <c r="R98" s="9">
        <f t="shared" si="92"/>
        <v>1.4301931875000002</v>
      </c>
      <c r="S98" s="13">
        <f t="shared" si="93"/>
        <v>0.93271657683850739</v>
      </c>
      <c r="T98" s="2">
        <f t="shared" si="94"/>
        <v>0.23</v>
      </c>
      <c r="U98" s="14">
        <f t="shared" si="95"/>
        <v>0.2145248126728567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6"/>
        <v>9.8112231020866303E-2</v>
      </c>
      <c r="AK98" s="9">
        <f t="shared" si="97"/>
        <v>13.818291666666667</v>
      </c>
      <c r="AL98" s="1">
        <f t="shared" si="98"/>
        <v>0.45</v>
      </c>
      <c r="AM98" s="17">
        <f t="shared" si="99"/>
        <v>633224.5</v>
      </c>
      <c r="AN98" s="1">
        <f t="shared" si="100"/>
        <v>8584899519.8933792</v>
      </c>
    </row>
    <row r="99" spans="1:50" x14ac:dyDescent="0.15">
      <c r="C99" s="7">
        <v>10</v>
      </c>
      <c r="D99" s="8">
        <v>25.419661927096801</v>
      </c>
      <c r="E99" s="10">
        <f t="shared" si="101"/>
        <v>25.101339142666699</v>
      </c>
      <c r="F99" s="7" t="s">
        <v>83</v>
      </c>
      <c r="G99" s="1">
        <v>11</v>
      </c>
      <c r="H99" s="9">
        <f t="shared" si="85"/>
        <v>25.419661927096801</v>
      </c>
      <c r="I99" s="9">
        <f t="shared" si="86"/>
        <v>298.56966192709677</v>
      </c>
      <c r="J99" s="9">
        <f t="shared" si="87"/>
        <v>0.36243487135538927</v>
      </c>
      <c r="K99" s="9">
        <f t="shared" si="88"/>
        <v>13.818291666666667</v>
      </c>
      <c r="L99" s="9">
        <f t="shared" si="89"/>
        <v>3.1782070833333336</v>
      </c>
      <c r="M99" s="1" t="s">
        <v>85</v>
      </c>
      <c r="N99" s="9">
        <f>(O98-P98)*$C$21/100</f>
        <v>5.2291402450242321</v>
      </c>
      <c r="O99" s="9">
        <f t="shared" si="102"/>
        <v>3.4534249909661883</v>
      </c>
      <c r="P99" s="9">
        <f t="shared" si="90"/>
        <v>1.2516416423363168</v>
      </c>
      <c r="Q99" s="12">
        <f t="shared" si="91"/>
        <v>0.56323873905134259</v>
      </c>
      <c r="R99" s="9">
        <f t="shared" si="92"/>
        <v>1.4301931875000002</v>
      </c>
      <c r="S99" s="13">
        <f t="shared" si="93"/>
        <v>0.39382004051906622</v>
      </c>
      <c r="T99" s="2">
        <f t="shared" si="94"/>
        <v>0.23</v>
      </c>
      <c r="U99" s="14">
        <f t="shared" si="95"/>
        <v>9.0578609319385231E-2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6"/>
        <v>6.0742450709794657E-2</v>
      </c>
      <c r="AK99" s="9">
        <f t="shared" si="97"/>
        <v>13.818291666666667</v>
      </c>
      <c r="AL99" s="1">
        <f t="shared" si="98"/>
        <v>0.45</v>
      </c>
      <c r="AM99" s="17">
        <f t="shared" si="99"/>
        <v>633224.5</v>
      </c>
      <c r="AN99" s="1">
        <f t="shared" si="100"/>
        <v>5315013536.1284237</v>
      </c>
    </row>
    <row r="100" spans="1:50" x14ac:dyDescent="0.15">
      <c r="C100" s="7">
        <v>11</v>
      </c>
      <c r="D100" s="8">
        <v>25.255013534333301</v>
      </c>
      <c r="E100" s="10">
        <f t="shared" si="101"/>
        <v>25.419661927096801</v>
      </c>
      <c r="F100" s="7" t="s">
        <v>85</v>
      </c>
      <c r="G100" s="1">
        <v>12</v>
      </c>
      <c r="H100" s="9">
        <f t="shared" si="85"/>
        <v>25.255013534333301</v>
      </c>
      <c r="I100" s="9">
        <f t="shared" si="86"/>
        <v>298.40501353433331</v>
      </c>
      <c r="J100" s="9">
        <f t="shared" si="87"/>
        <v>0.35597163538340432</v>
      </c>
      <c r="K100" s="9">
        <f t="shared" si="88"/>
        <v>13.818291666666667</v>
      </c>
      <c r="L100" s="9">
        <f t="shared" si="89"/>
        <v>3.1782070833333336</v>
      </c>
      <c r="M100" s="1" t="s">
        <v>83</v>
      </c>
      <c r="O100" s="9">
        <f t="shared" si="102"/>
        <v>5.379990431963205</v>
      </c>
      <c r="P100" s="9">
        <f t="shared" si="90"/>
        <v>1.9151239924130099</v>
      </c>
      <c r="Q100" s="12">
        <f t="shared" si="91"/>
        <v>0.86180579658585443</v>
      </c>
      <c r="R100" s="9">
        <f t="shared" si="92"/>
        <v>1.4301931875000002</v>
      </c>
      <c r="S100" s="13">
        <f t="shared" si="93"/>
        <v>0.60257998997485385</v>
      </c>
      <c r="T100" s="2">
        <f t="shared" si="94"/>
        <v>0.23</v>
      </c>
      <c r="U100" s="14">
        <f t="shared" si="95"/>
        <v>0.13859339769421639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6"/>
        <v>7.5218909404806245E-2</v>
      </c>
      <c r="AK100" s="9">
        <f t="shared" si="97"/>
        <v>13.818291666666667</v>
      </c>
      <c r="AL100" s="1">
        <f t="shared" si="98"/>
        <v>0.45</v>
      </c>
      <c r="AM100" s="17">
        <f t="shared" si="99"/>
        <v>633224.5</v>
      </c>
      <c r="AN100" s="1">
        <f t="shared" si="100"/>
        <v>6581715373.4776316</v>
      </c>
      <c r="AO100" s="1">
        <f>SUM(AN89:AN100)</f>
        <v>82969692393.795807</v>
      </c>
    </row>
    <row r="101" spans="1:50" x14ac:dyDescent="0.15">
      <c r="C101" s="7">
        <v>12</v>
      </c>
      <c r="D101" s="8">
        <v>25.125496911290298</v>
      </c>
      <c r="E101" s="10">
        <f t="shared" si="101"/>
        <v>25.255013534333301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25.259133497419398</v>
      </c>
      <c r="E105" s="7"/>
      <c r="F105" s="7"/>
      <c r="G105" s="1">
        <v>1</v>
      </c>
      <c r="H105" s="9">
        <f t="shared" ref="H105:H116" si="103">E106</f>
        <v>25.259133497419398</v>
      </c>
      <c r="I105" s="9">
        <f t="shared" ref="I105:I116" si="104">H105+273.15</f>
        <v>298.40913349741936</v>
      </c>
      <c r="J105" s="9">
        <f t="shared" ref="J105:J116" si="105">EXP(($C$15*(I105-$C$13))/($C$16*I105*$C$13))</f>
        <v>0.35613203527991966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0.18562313942859973</v>
      </c>
      <c r="Q105" s="12">
        <f t="shared" ref="Q105:Q116" si="109">P105*$B$107</f>
        <v>5.5686941828579917E-2</v>
      </c>
      <c r="R105" s="9">
        <f t="shared" ref="R105:R116" si="110">L105*$B$107</f>
        <v>0.156366</v>
      </c>
      <c r="S105" s="13">
        <f t="shared" ref="S105:S116" si="111">Q105/R105</f>
        <v>0.35613203527991966</v>
      </c>
      <c r="T105" s="2">
        <f t="shared" ref="T105:T116" si="112">$B$106/100</f>
        <v>0.01</v>
      </c>
      <c r="U105" s="14">
        <f t="shared" ref="U105:U116" si="113">S105*T105</f>
        <v>3.5613203527991967E-3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1.8461320352799196E-2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36183.833333333336</v>
      </c>
      <c r="AX105" s="1">
        <f t="shared" ref="AX105:AX116" si="120">AW105*10000*AV105*0.67*AU105*AT105</f>
        <v>69983307.215377063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25.374175430322602</v>
      </c>
      <c r="E106" s="10">
        <f t="shared" ref="E106:E117" si="121">D105</f>
        <v>25.259133497419398</v>
      </c>
      <c r="F106" s="7" t="s">
        <v>83</v>
      </c>
      <c r="G106" s="1">
        <v>2</v>
      </c>
      <c r="H106" s="9">
        <f t="shared" si="103"/>
        <v>25.374175430322602</v>
      </c>
      <c r="I106" s="9">
        <f t="shared" si="104"/>
        <v>298.5241754303226</v>
      </c>
      <c r="J106" s="9">
        <f t="shared" si="105"/>
        <v>0.36063838269928927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2">L106+O105-P105-N106</f>
        <v>0.85681686057140027</v>
      </c>
      <c r="P106" s="9">
        <f t="shared" si="108"/>
        <v>0.30900104686595226</v>
      </c>
      <c r="Q106" s="12">
        <f t="shared" si="109"/>
        <v>9.2700314059785668E-2</v>
      </c>
      <c r="R106" s="9">
        <f t="shared" si="110"/>
        <v>0.156366</v>
      </c>
      <c r="S106" s="13">
        <f t="shared" si="111"/>
        <v>0.59284188416782202</v>
      </c>
      <c r="T106" s="2">
        <f t="shared" si="112"/>
        <v>0.01</v>
      </c>
      <c r="U106" s="14">
        <f t="shared" si="113"/>
        <v>5.9284188416782206E-3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2.0828418841678221E-2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36183.833333333336</v>
      </c>
      <c r="AX106" s="1">
        <f t="shared" si="120"/>
        <v>78956521.35123153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25.2835219753571</v>
      </c>
      <c r="E107" s="10">
        <f t="shared" si="121"/>
        <v>25.374175430322602</v>
      </c>
      <c r="F107" s="7" t="s">
        <v>83</v>
      </c>
      <c r="G107" s="1">
        <v>3</v>
      </c>
      <c r="H107" s="9">
        <f t="shared" si="103"/>
        <v>25.2835219753571</v>
      </c>
      <c r="I107" s="9">
        <f t="shared" si="104"/>
        <v>298.43352197535705</v>
      </c>
      <c r="J107" s="9">
        <f t="shared" si="105"/>
        <v>0.35708292672078445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2"/>
        <v>1.0690358137054479</v>
      </c>
      <c r="P107" s="9">
        <f t="shared" si="108"/>
        <v>0.38173443712727662</v>
      </c>
      <c r="Q107" s="12">
        <f t="shared" si="109"/>
        <v>0.11452033113818298</v>
      </c>
      <c r="R107" s="9">
        <f t="shared" si="110"/>
        <v>0.156366</v>
      </c>
      <c r="S107" s="13">
        <f t="shared" si="111"/>
        <v>0.73238639562425956</v>
      </c>
      <c r="T107" s="2">
        <f t="shared" si="112"/>
        <v>0.01</v>
      </c>
      <c r="U107" s="14">
        <f t="shared" si="113"/>
        <v>7.3238639562425954E-3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2.2223863956242595E-2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36183.833333333336</v>
      </c>
      <c r="AX107" s="1">
        <f t="shared" si="120"/>
        <v>84246384.821909472</v>
      </c>
    </row>
    <row r="108" spans="1:50" x14ac:dyDescent="0.15">
      <c r="C108" s="7">
        <v>3</v>
      </c>
      <c r="D108" s="8">
        <v>25.738536785161301</v>
      </c>
      <c r="E108" s="10">
        <f t="shared" si="121"/>
        <v>25.2835219753571</v>
      </c>
      <c r="F108" s="7" t="s">
        <v>83</v>
      </c>
      <c r="G108" s="1">
        <v>4</v>
      </c>
      <c r="H108" s="9">
        <f t="shared" si="103"/>
        <v>25.738536785161301</v>
      </c>
      <c r="I108" s="9">
        <f t="shared" si="104"/>
        <v>298.88853678516125</v>
      </c>
      <c r="J108" s="9">
        <f t="shared" si="105"/>
        <v>0.3752666838487469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2"/>
        <v>1.2085213765781713</v>
      </c>
      <c r="P108" s="9">
        <f t="shared" si="108"/>
        <v>0.45351780934881297</v>
      </c>
      <c r="Q108" s="12">
        <f t="shared" si="109"/>
        <v>0.13605534280464388</v>
      </c>
      <c r="R108" s="9">
        <f t="shared" si="110"/>
        <v>0.156366</v>
      </c>
      <c r="S108" s="13">
        <f t="shared" si="111"/>
        <v>0.87010822560303314</v>
      </c>
      <c r="T108" s="2">
        <f t="shared" si="112"/>
        <v>0.01</v>
      </c>
      <c r="U108" s="14">
        <f t="shared" si="113"/>
        <v>8.7010822560303312E-3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2.3601082256030331E-2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36183.833333333336</v>
      </c>
      <c r="AX108" s="1">
        <f t="shared" si="120"/>
        <v>89467153.950812563</v>
      </c>
    </row>
    <row r="109" spans="1:50" x14ac:dyDescent="0.15">
      <c r="C109" s="7">
        <v>4</v>
      </c>
      <c r="D109" s="8">
        <v>25.693885634000001</v>
      </c>
      <c r="E109" s="10">
        <f t="shared" si="121"/>
        <v>25.738536785161301</v>
      </c>
      <c r="F109" s="7" t="s">
        <v>83</v>
      </c>
      <c r="G109" s="1">
        <v>5</v>
      </c>
      <c r="H109" s="9">
        <f t="shared" si="103"/>
        <v>25.693885634000001</v>
      </c>
      <c r="I109" s="9">
        <f t="shared" si="104"/>
        <v>298.843885634</v>
      </c>
      <c r="J109" s="9">
        <f t="shared" si="105"/>
        <v>0.37344455832244483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0.71725338886789036</v>
      </c>
      <c r="O109" s="9">
        <f t="shared" si="122"/>
        <v>0.5589701783614679</v>
      </c>
      <c r="P109" s="9">
        <f t="shared" si="108"/>
        <v>0.20874437137361659</v>
      </c>
      <c r="Q109" s="12">
        <f t="shared" si="109"/>
        <v>6.2623311412084978E-2</v>
      </c>
      <c r="R109" s="9">
        <f t="shared" si="110"/>
        <v>0.156366</v>
      </c>
      <c r="S109" s="13">
        <f t="shared" si="111"/>
        <v>0.4004918678746337</v>
      </c>
      <c r="T109" s="2">
        <f t="shared" si="112"/>
        <v>0.01</v>
      </c>
      <c r="U109" s="14">
        <f t="shared" si="113"/>
        <v>4.0049186787463375E-3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1.8904918678746337E-2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36183.833333333336</v>
      </c>
      <c r="AX109" s="1">
        <f t="shared" si="120"/>
        <v>71664902.969728321</v>
      </c>
    </row>
    <row r="110" spans="1:50" x14ac:dyDescent="0.15">
      <c r="C110" s="7">
        <v>5</v>
      </c>
      <c r="D110" s="8">
        <v>25.683184751612899</v>
      </c>
      <c r="E110" s="10">
        <f t="shared" si="121"/>
        <v>25.693885634000001</v>
      </c>
      <c r="F110" s="7" t="s">
        <v>85</v>
      </c>
      <c r="G110" s="1">
        <v>6</v>
      </c>
      <c r="H110" s="9">
        <f t="shared" si="103"/>
        <v>25.683184751612899</v>
      </c>
      <c r="I110" s="9">
        <f t="shared" si="104"/>
        <v>298.83318475161286</v>
      </c>
      <c r="J110" s="9">
        <f t="shared" si="105"/>
        <v>0.37300911165597062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2"/>
        <v>0.87144580698785123</v>
      </c>
      <c r="P110" s="9">
        <f t="shared" si="108"/>
        <v>0.32505722632085882</v>
      </c>
      <c r="Q110" s="12">
        <f t="shared" si="109"/>
        <v>9.7517167896257639E-2</v>
      </c>
      <c r="R110" s="9">
        <f t="shared" si="110"/>
        <v>0.156366</v>
      </c>
      <c r="S110" s="13">
        <f t="shared" si="111"/>
        <v>0.6236468790930102</v>
      </c>
      <c r="T110" s="2">
        <f t="shared" si="112"/>
        <v>0.01</v>
      </c>
      <c r="U110" s="14">
        <f t="shared" si="113"/>
        <v>6.236468790930102E-3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2.1136468790930105E-2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36183.833333333336</v>
      </c>
      <c r="AX110" s="1">
        <f t="shared" si="120"/>
        <v>80124279.335178062</v>
      </c>
    </row>
    <row r="111" spans="1:50" x14ac:dyDescent="0.15">
      <c r="C111" s="7">
        <v>6</v>
      </c>
      <c r="D111" s="8">
        <v>25.708583398999998</v>
      </c>
      <c r="E111" s="10">
        <f t="shared" si="121"/>
        <v>25.683184751612899</v>
      </c>
      <c r="F111" s="7" t="s">
        <v>83</v>
      </c>
      <c r="G111" s="1">
        <v>7</v>
      </c>
      <c r="H111" s="9">
        <f t="shared" si="103"/>
        <v>25.708583398999998</v>
      </c>
      <c r="I111" s="9">
        <f t="shared" si="104"/>
        <v>298.858583399</v>
      </c>
      <c r="J111" s="9">
        <f t="shared" si="105"/>
        <v>0.37404342628877835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2"/>
        <v>1.0676085806669924</v>
      </c>
      <c r="P111" s="9">
        <f t="shared" si="108"/>
        <v>0.39933197144798144</v>
      </c>
      <c r="Q111" s="12">
        <f t="shared" si="109"/>
        <v>0.11979959143439442</v>
      </c>
      <c r="R111" s="9">
        <f t="shared" si="110"/>
        <v>0.156366</v>
      </c>
      <c r="S111" s="13">
        <f t="shared" si="111"/>
        <v>0.76614859646211075</v>
      </c>
      <c r="T111" s="2">
        <f t="shared" si="112"/>
        <v>0.01</v>
      </c>
      <c r="U111" s="14">
        <f t="shared" si="113"/>
        <v>7.6614859646211078E-3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2.2561485964621111E-2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36183.833333333336</v>
      </c>
      <c r="AX111" s="1">
        <f t="shared" si="120"/>
        <v>85526244.782274857</v>
      </c>
    </row>
    <row r="112" spans="1:50" x14ac:dyDescent="0.15">
      <c r="C112" s="7">
        <v>7</v>
      </c>
      <c r="D112" s="8">
        <v>24.716385484193601</v>
      </c>
      <c r="E112" s="10">
        <f t="shared" si="121"/>
        <v>25.708583398999998</v>
      </c>
      <c r="F112" s="7" t="s">
        <v>83</v>
      </c>
      <c r="G112" s="1">
        <v>8</v>
      </c>
      <c r="H112" s="9">
        <f t="shared" si="103"/>
        <v>24.716385484193601</v>
      </c>
      <c r="I112" s="9">
        <f t="shared" si="104"/>
        <v>297.86638548419359</v>
      </c>
      <c r="J112" s="9">
        <f t="shared" si="105"/>
        <v>0.33557572560587678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2"/>
        <v>1.1894966092190109</v>
      </c>
      <c r="P112" s="9">
        <f t="shared" si="108"/>
        <v>0.39916618774439966</v>
      </c>
      <c r="Q112" s="12">
        <f t="shared" si="109"/>
        <v>0.11974985632331989</v>
      </c>
      <c r="R112" s="9">
        <f t="shared" si="110"/>
        <v>0.156366</v>
      </c>
      <c r="S112" s="13">
        <f t="shared" si="111"/>
        <v>0.76583052788534511</v>
      </c>
      <c r="T112" s="2">
        <f t="shared" si="112"/>
        <v>0.01</v>
      </c>
      <c r="U112" s="14">
        <f t="shared" si="113"/>
        <v>7.6583052788534514E-3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2.2558305278853455E-2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36183.833333333336</v>
      </c>
      <c r="AX112" s="1">
        <f t="shared" si="120"/>
        <v>85514187.415576294</v>
      </c>
    </row>
    <row r="113" spans="1:53" x14ac:dyDescent="0.15">
      <c r="C113" s="7">
        <v>8</v>
      </c>
      <c r="D113" s="8">
        <v>24.7945581096774</v>
      </c>
      <c r="E113" s="10">
        <f t="shared" si="121"/>
        <v>24.716385484193601</v>
      </c>
      <c r="F113" s="7" t="s">
        <v>83</v>
      </c>
      <c r="G113" s="1">
        <v>9</v>
      </c>
      <c r="H113" s="9">
        <f t="shared" si="103"/>
        <v>24.7945581096774</v>
      </c>
      <c r="I113" s="9">
        <f t="shared" si="104"/>
        <v>297.94455810967736</v>
      </c>
      <c r="J113" s="9">
        <f t="shared" si="105"/>
        <v>0.33846619088455626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2"/>
        <v>1.3115504214746112</v>
      </c>
      <c r="P113" s="9">
        <f t="shared" si="108"/>
        <v>0.44391547530954595</v>
      </c>
      <c r="Q113" s="12">
        <f t="shared" si="109"/>
        <v>0.13317464259286377</v>
      </c>
      <c r="R113" s="9">
        <f t="shared" si="110"/>
        <v>0.156366</v>
      </c>
      <c r="S113" s="13">
        <f t="shared" si="111"/>
        <v>0.85168542133752712</v>
      </c>
      <c r="T113" s="2">
        <f t="shared" si="112"/>
        <v>0.01</v>
      </c>
      <c r="U113" s="14">
        <f t="shared" si="113"/>
        <v>8.5168542133752714E-3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2.341685421337527E-2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36183.833333333336</v>
      </c>
      <c r="AX113" s="1">
        <f t="shared" si="120"/>
        <v>88768780.949292019</v>
      </c>
    </row>
    <row r="114" spans="1:53" x14ac:dyDescent="0.15">
      <c r="C114" s="7">
        <v>9</v>
      </c>
      <c r="D114" s="8">
        <v>25.101339142666699</v>
      </c>
      <c r="E114" s="10">
        <f t="shared" si="121"/>
        <v>24.7945581096774</v>
      </c>
      <c r="F114" s="7" t="s">
        <v>83</v>
      </c>
      <c r="G114" s="1">
        <v>10</v>
      </c>
      <c r="H114" s="9">
        <f t="shared" si="103"/>
        <v>25.101339142666699</v>
      </c>
      <c r="I114" s="9">
        <f t="shared" si="104"/>
        <v>298.25133914266667</v>
      </c>
      <c r="J114" s="9">
        <f t="shared" si="105"/>
        <v>0.35003693907858102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2"/>
        <v>1.3888549461650652</v>
      </c>
      <c r="P114" s="9">
        <f t="shared" si="108"/>
        <v>0.48615053417976684</v>
      </c>
      <c r="Q114" s="12">
        <f t="shared" si="109"/>
        <v>0.14584516025393005</v>
      </c>
      <c r="R114" s="9">
        <f t="shared" si="110"/>
        <v>0.156366</v>
      </c>
      <c r="S114" s="13">
        <f t="shared" si="111"/>
        <v>0.93271657683850739</v>
      </c>
      <c r="T114" s="2">
        <f t="shared" si="112"/>
        <v>0.01</v>
      </c>
      <c r="U114" s="14">
        <f t="shared" si="113"/>
        <v>9.3271657683850744E-3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2.4227165768385073E-2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36183.833333333336</v>
      </c>
      <c r="AX114" s="1">
        <f t="shared" si="120"/>
        <v>91840515.874569044</v>
      </c>
    </row>
    <row r="115" spans="1:53" x14ac:dyDescent="0.15">
      <c r="C115" s="7">
        <v>10</v>
      </c>
      <c r="D115" s="8">
        <v>25.419661927096801</v>
      </c>
      <c r="E115" s="10">
        <f t="shared" si="121"/>
        <v>25.101339142666699</v>
      </c>
      <c r="F115" s="7" t="s">
        <v>83</v>
      </c>
      <c r="G115" s="1">
        <v>11</v>
      </c>
      <c r="H115" s="9">
        <f t="shared" si="103"/>
        <v>25.419661927096801</v>
      </c>
      <c r="I115" s="9">
        <f t="shared" si="104"/>
        <v>298.56966192709677</v>
      </c>
      <c r="J115" s="9">
        <f t="shared" si="105"/>
        <v>0.36243487135538927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0.85756919138603349</v>
      </c>
      <c r="O115" s="9">
        <f t="shared" si="122"/>
        <v>0.5663552205992648</v>
      </c>
      <c r="P115" s="9">
        <f t="shared" si="108"/>
        <v>0.20526688151934763</v>
      </c>
      <c r="Q115" s="12">
        <f t="shared" si="109"/>
        <v>6.1580064455804287E-2</v>
      </c>
      <c r="R115" s="9">
        <f t="shared" si="110"/>
        <v>0.156366</v>
      </c>
      <c r="S115" s="13">
        <f t="shared" si="111"/>
        <v>0.39382004051906605</v>
      </c>
      <c r="T115" s="2">
        <f t="shared" si="112"/>
        <v>0.01</v>
      </c>
      <c r="U115" s="14">
        <f t="shared" si="113"/>
        <v>3.9382004051906607E-3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1.8838200405190658E-2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36183.833333333336</v>
      </c>
      <c r="AX115" s="1">
        <f t="shared" si="120"/>
        <v>71411986.853984818</v>
      </c>
    </row>
    <row r="116" spans="1:53" x14ac:dyDescent="0.15">
      <c r="C116" s="7">
        <v>11</v>
      </c>
      <c r="D116" s="8">
        <v>25.255013534333301</v>
      </c>
      <c r="E116" s="10">
        <f t="shared" si="121"/>
        <v>25.419661927096801</v>
      </c>
      <c r="F116" s="7" t="s">
        <v>85</v>
      </c>
      <c r="G116" s="1">
        <v>12</v>
      </c>
      <c r="H116" s="9">
        <f t="shared" si="103"/>
        <v>25.255013534333301</v>
      </c>
      <c r="I116" s="9">
        <f t="shared" si="104"/>
        <v>298.40501353433331</v>
      </c>
      <c r="J116" s="9">
        <f t="shared" si="105"/>
        <v>0.35597163538340432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2"/>
        <v>0.88230833907991713</v>
      </c>
      <c r="P116" s="9">
        <f t="shared" si="108"/>
        <v>0.3140767423746933</v>
      </c>
      <c r="Q116" s="12">
        <f t="shared" si="109"/>
        <v>9.4223022712407983E-2</v>
      </c>
      <c r="R116" s="9">
        <f t="shared" si="110"/>
        <v>0.156366</v>
      </c>
      <c r="S116" s="13">
        <f t="shared" si="111"/>
        <v>0.60257998997485374</v>
      </c>
      <c r="T116" s="2">
        <f t="shared" si="112"/>
        <v>0.01</v>
      </c>
      <c r="U116" s="14">
        <f t="shared" si="113"/>
        <v>6.0257998997485379E-3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2.0925799899748541E-2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36183.833333333336</v>
      </c>
      <c r="AX116" s="1">
        <f t="shared" si="120"/>
        <v>79325674.173113003</v>
      </c>
      <c r="AY116" s="1">
        <f>SUM(AX105:AX116)</f>
        <v>976829939.69304729</v>
      </c>
    </row>
    <row r="117" spans="1:53" x14ac:dyDescent="0.15">
      <c r="C117" s="7">
        <v>12</v>
      </c>
      <c r="D117" s="8">
        <v>25.125496911290298</v>
      </c>
      <c r="E117" s="10">
        <f t="shared" si="121"/>
        <v>25.255013534333301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25.259133497419398</v>
      </c>
      <c r="E121" s="7"/>
      <c r="F121" s="7"/>
      <c r="G121" s="1">
        <v>1</v>
      </c>
      <c r="H121" s="9">
        <f t="shared" ref="H121:H132" si="123">E122</f>
        <v>25.259133497419398</v>
      </c>
      <c r="I121" s="9">
        <f t="shared" ref="I121:I132" si="124">H121+273.15</f>
        <v>298.40913349741936</v>
      </c>
      <c r="J121" s="9">
        <f t="shared" ref="J121:J132" si="125">EXP(($C$15*(I121-$C$13))/($C$16*I121*$C$13))</f>
        <v>0.35613203527991966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0.10139079044419314</v>
      </c>
      <c r="Q121" s="12">
        <f t="shared" ref="Q121:Q132" si="129">P121*$B$123</f>
        <v>3.3458960846583737E-2</v>
      </c>
      <c r="R121" s="9">
        <f t="shared" ref="R121:R132" si="130">L121*$B$123</f>
        <v>9.3951000000000007E-2</v>
      </c>
      <c r="S121" s="13">
        <f t="shared" ref="S121:S132" si="131">Q121/R121</f>
        <v>0.35613203527991966</v>
      </c>
      <c r="T121" s="2">
        <f t="shared" ref="T121:T132" si="132">$B$122/100</f>
        <v>0.01</v>
      </c>
      <c r="U121" s="14">
        <f t="shared" ref="U121:U132" si="133">S121*T121</f>
        <v>3.5613203527991967E-3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4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5">AR121*AQ121</f>
        <v>0.01</v>
      </c>
      <c r="AT121" s="1">
        <f t="shared" ref="AT121:AT132" si="136">(AS121+AM121+AD121+AA121+U121+X121+AG121+AJ121+AP121)</f>
        <v>1.8461320352799196E-2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25.374175430322602</v>
      </c>
      <c r="E122" s="10">
        <f t="shared" ref="E122:E133" si="143">D121</f>
        <v>25.259133497419398</v>
      </c>
      <c r="F122" s="7" t="s">
        <v>83</v>
      </c>
      <c r="G122" s="1">
        <v>2</v>
      </c>
      <c r="H122" s="9">
        <f t="shared" si="123"/>
        <v>25.374175430322602</v>
      </c>
      <c r="I122" s="9">
        <f t="shared" si="124"/>
        <v>298.5241754303226</v>
      </c>
      <c r="J122" s="9">
        <f t="shared" si="125"/>
        <v>0.36063838269928927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0.46800920955580688</v>
      </c>
      <c r="P122" s="9">
        <f t="shared" si="128"/>
        <v>0.16878208442257894</v>
      </c>
      <c r="Q122" s="12">
        <f t="shared" si="129"/>
        <v>5.5698087859451052E-2</v>
      </c>
      <c r="R122" s="9">
        <f t="shared" si="130"/>
        <v>9.3951000000000007E-2</v>
      </c>
      <c r="S122" s="13">
        <f t="shared" si="131"/>
        <v>0.59284188416782202</v>
      </c>
      <c r="T122" s="2">
        <f t="shared" si="132"/>
        <v>0.01</v>
      </c>
      <c r="U122" s="14">
        <f t="shared" si="133"/>
        <v>5.9284188416782206E-3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4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5"/>
        <v>0.01</v>
      </c>
      <c r="AT122" s="1">
        <f t="shared" si="136"/>
        <v>2.0828418841678221E-2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25.2835219753571</v>
      </c>
      <c r="E123" s="10">
        <f t="shared" si="143"/>
        <v>25.374175430322602</v>
      </c>
      <c r="F123" s="7" t="s">
        <v>83</v>
      </c>
      <c r="G123" s="1">
        <v>3</v>
      </c>
      <c r="H123" s="9">
        <f t="shared" si="123"/>
        <v>25.2835219753571</v>
      </c>
      <c r="I123" s="9">
        <f t="shared" si="124"/>
        <v>298.43352197535705</v>
      </c>
      <c r="J123" s="9">
        <f t="shared" si="125"/>
        <v>0.35708292672078445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0.58392712513322798</v>
      </c>
      <c r="P123" s="9">
        <f t="shared" si="128"/>
        <v>0.20851040683422678</v>
      </c>
      <c r="Q123" s="12">
        <f t="shared" si="129"/>
        <v>6.8808434255294842E-2</v>
      </c>
      <c r="R123" s="9">
        <f t="shared" si="130"/>
        <v>9.3951000000000007E-2</v>
      </c>
      <c r="S123" s="13">
        <f t="shared" si="131"/>
        <v>0.73238639562425989</v>
      </c>
      <c r="T123" s="2">
        <f t="shared" si="132"/>
        <v>0.01</v>
      </c>
      <c r="U123" s="14">
        <f t="shared" si="133"/>
        <v>7.3238639562425989E-3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4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5"/>
        <v>0.01</v>
      </c>
      <c r="AT123" s="1">
        <f t="shared" si="136"/>
        <v>2.2223863956242602E-2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8">
        <v>25.738536785161301</v>
      </c>
      <c r="E124" s="10">
        <f t="shared" si="143"/>
        <v>25.2835219753571</v>
      </c>
      <c r="F124" s="7" t="s">
        <v>83</v>
      </c>
      <c r="G124" s="1">
        <v>4</v>
      </c>
      <c r="H124" s="9">
        <f t="shared" si="123"/>
        <v>25.738536785161301</v>
      </c>
      <c r="I124" s="9">
        <f t="shared" si="124"/>
        <v>298.88853678516125</v>
      </c>
      <c r="J124" s="9">
        <f t="shared" si="125"/>
        <v>0.3752666838487469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0.66011671829900131</v>
      </c>
      <c r="P124" s="9">
        <f t="shared" si="128"/>
        <v>0.24771981182918365</v>
      </c>
      <c r="Q124" s="12">
        <f t="shared" si="129"/>
        <v>8.174753790363061E-2</v>
      </c>
      <c r="R124" s="9">
        <f t="shared" si="130"/>
        <v>9.3951000000000007E-2</v>
      </c>
      <c r="S124" s="13">
        <f t="shared" si="131"/>
        <v>0.87010822560303358</v>
      </c>
      <c r="T124" s="2">
        <f t="shared" si="132"/>
        <v>0.01</v>
      </c>
      <c r="U124" s="14">
        <f t="shared" si="133"/>
        <v>8.7010822560303364E-3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4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5"/>
        <v>0.01</v>
      </c>
      <c r="AT124" s="1">
        <f t="shared" si="136"/>
        <v>2.3601082256030338E-2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8">
        <v>25.693885634000001</v>
      </c>
      <c r="E125" s="10">
        <f t="shared" si="143"/>
        <v>25.738536785161301</v>
      </c>
      <c r="F125" s="7" t="s">
        <v>83</v>
      </c>
      <c r="G125" s="1">
        <v>5</v>
      </c>
      <c r="H125" s="9">
        <f t="shared" si="123"/>
        <v>25.693885634000001</v>
      </c>
      <c r="I125" s="9">
        <f t="shared" si="124"/>
        <v>298.843885634</v>
      </c>
      <c r="J125" s="9">
        <f t="shared" si="125"/>
        <v>0.37344455832244483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0.39177706114632677</v>
      </c>
      <c r="O125" s="9">
        <f t="shared" si="144"/>
        <v>0.30531984532349082</v>
      </c>
      <c r="P125" s="9">
        <f t="shared" si="128"/>
        <v>0.11402003478390821</v>
      </c>
      <c r="Q125" s="12">
        <f t="shared" si="129"/>
        <v>3.762661147868971E-2</v>
      </c>
      <c r="R125" s="9">
        <f t="shared" si="130"/>
        <v>9.3951000000000007E-2</v>
      </c>
      <c r="S125" s="13">
        <f t="shared" si="131"/>
        <v>0.40049186787463364</v>
      </c>
      <c r="T125" s="2">
        <f t="shared" si="132"/>
        <v>0.01</v>
      </c>
      <c r="U125" s="14">
        <f t="shared" si="133"/>
        <v>4.0049186787463366E-3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4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5"/>
        <v>0.01</v>
      </c>
      <c r="AT125" s="1">
        <f t="shared" si="136"/>
        <v>1.8904918678746337E-2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8">
        <v>25.683184751612899</v>
      </c>
      <c r="E126" s="10">
        <f t="shared" si="143"/>
        <v>25.693885634000001</v>
      </c>
      <c r="F126" s="7" t="s">
        <v>85</v>
      </c>
      <c r="G126" s="1">
        <v>6</v>
      </c>
      <c r="H126" s="9">
        <f t="shared" si="123"/>
        <v>25.683184751612899</v>
      </c>
      <c r="I126" s="9">
        <f t="shared" si="124"/>
        <v>298.83318475161286</v>
      </c>
      <c r="J126" s="9">
        <f t="shared" si="125"/>
        <v>0.37300911165597062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0.47599981053958262</v>
      </c>
      <c r="P126" s="9">
        <f t="shared" si="128"/>
        <v>0.17755226647778002</v>
      </c>
      <c r="Q126" s="12">
        <f t="shared" si="129"/>
        <v>5.8592247937667409E-2</v>
      </c>
      <c r="R126" s="9">
        <f t="shared" si="130"/>
        <v>9.3951000000000007E-2</v>
      </c>
      <c r="S126" s="13">
        <f t="shared" si="131"/>
        <v>0.6236468790930102</v>
      </c>
      <c r="T126" s="2">
        <f t="shared" si="132"/>
        <v>0.01</v>
      </c>
      <c r="U126" s="14">
        <f t="shared" si="133"/>
        <v>6.236468790930102E-3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4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5"/>
        <v>0.01</v>
      </c>
      <c r="AT126" s="1">
        <f t="shared" si="136"/>
        <v>2.1136468790930105E-2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8">
        <v>25.708583398999998</v>
      </c>
      <c r="E127" s="10">
        <f t="shared" si="143"/>
        <v>25.683184751612899</v>
      </c>
      <c r="F127" s="7" t="s">
        <v>83</v>
      </c>
      <c r="G127" s="1">
        <v>7</v>
      </c>
      <c r="H127" s="9">
        <f t="shared" si="123"/>
        <v>25.708583398999998</v>
      </c>
      <c r="I127" s="9">
        <f t="shared" si="124"/>
        <v>298.858583399</v>
      </c>
      <c r="J127" s="9">
        <f t="shared" si="125"/>
        <v>0.37404342628877835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0.58314754406180258</v>
      </c>
      <c r="P127" s="9">
        <f t="shared" si="128"/>
        <v>0.21812250541276298</v>
      </c>
      <c r="Q127" s="12">
        <f t="shared" si="129"/>
        <v>7.198042678621179E-2</v>
      </c>
      <c r="R127" s="9">
        <f t="shared" si="130"/>
        <v>9.3951000000000007E-2</v>
      </c>
      <c r="S127" s="13">
        <f t="shared" si="131"/>
        <v>0.76614859646211098</v>
      </c>
      <c r="T127" s="2">
        <f t="shared" si="132"/>
        <v>0.01</v>
      </c>
      <c r="U127" s="14">
        <f t="shared" si="133"/>
        <v>7.6614859646211095E-3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4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5"/>
        <v>0.01</v>
      </c>
      <c r="AT127" s="1">
        <f t="shared" si="136"/>
        <v>2.2561485964621111E-2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8">
        <v>24.716385484193601</v>
      </c>
      <c r="E128" s="10">
        <f t="shared" si="143"/>
        <v>25.708583398999998</v>
      </c>
      <c r="F128" s="7" t="s">
        <v>83</v>
      </c>
      <c r="G128" s="1">
        <v>8</v>
      </c>
      <c r="H128" s="9">
        <f t="shared" si="123"/>
        <v>24.716385484193601</v>
      </c>
      <c r="I128" s="9">
        <f t="shared" si="124"/>
        <v>297.86638548419359</v>
      </c>
      <c r="J128" s="9">
        <f t="shared" si="125"/>
        <v>0.33557572560587678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0.64972503864903952</v>
      </c>
      <c r="P128" s="9">
        <f t="shared" si="128"/>
        <v>0.21803195128895778</v>
      </c>
      <c r="Q128" s="12">
        <f t="shared" si="129"/>
        <v>7.1950543925356075E-2</v>
      </c>
      <c r="R128" s="9">
        <f t="shared" si="130"/>
        <v>9.3951000000000007E-2</v>
      </c>
      <c r="S128" s="13">
        <f t="shared" si="131"/>
        <v>0.76583052788534522</v>
      </c>
      <c r="T128" s="2">
        <f t="shared" si="132"/>
        <v>0.01</v>
      </c>
      <c r="U128" s="14">
        <f t="shared" si="133"/>
        <v>7.6583052788534523E-3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4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5"/>
        <v>0.01</v>
      </c>
      <c r="AT128" s="1">
        <f t="shared" si="136"/>
        <v>2.2558305278853455E-2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8">
        <v>24.7945581096774</v>
      </c>
      <c r="E129" s="10">
        <f t="shared" si="143"/>
        <v>24.716385484193601</v>
      </c>
      <c r="F129" s="7" t="s">
        <v>83</v>
      </c>
      <c r="G129" s="1">
        <v>9</v>
      </c>
      <c r="H129" s="9">
        <f t="shared" si="123"/>
        <v>24.7945581096774</v>
      </c>
      <c r="I129" s="9">
        <f t="shared" si="124"/>
        <v>297.94455810967736</v>
      </c>
      <c r="J129" s="9">
        <f t="shared" si="125"/>
        <v>0.33846619088455626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0.71639308736008178</v>
      </c>
      <c r="P129" s="9">
        <f t="shared" si="128"/>
        <v>0.24247483945479403</v>
      </c>
      <c r="Q129" s="12">
        <f t="shared" si="129"/>
        <v>8.0016697020082031E-2</v>
      </c>
      <c r="R129" s="9">
        <f t="shared" si="130"/>
        <v>9.3951000000000007E-2</v>
      </c>
      <c r="S129" s="13">
        <f t="shared" si="131"/>
        <v>0.85168542133752723</v>
      </c>
      <c r="T129" s="2">
        <f t="shared" si="132"/>
        <v>0.01</v>
      </c>
      <c r="U129" s="14">
        <f t="shared" si="133"/>
        <v>8.5168542133752731E-3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4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5"/>
        <v>0.01</v>
      </c>
      <c r="AT129" s="1">
        <f t="shared" si="136"/>
        <v>2.3416854213375277E-2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8">
        <v>25.101339142666699</v>
      </c>
      <c r="E130" s="10">
        <f t="shared" si="143"/>
        <v>24.7945581096774</v>
      </c>
      <c r="F130" s="7" t="s">
        <v>83</v>
      </c>
      <c r="G130" s="1">
        <v>10</v>
      </c>
      <c r="H130" s="9">
        <f t="shared" si="123"/>
        <v>25.101339142666699</v>
      </c>
      <c r="I130" s="9">
        <f t="shared" si="124"/>
        <v>298.25133914266667</v>
      </c>
      <c r="J130" s="9">
        <f t="shared" si="125"/>
        <v>0.35003693907858102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0.75861824790528787</v>
      </c>
      <c r="P130" s="9">
        <f t="shared" si="128"/>
        <v>0.26554440942592311</v>
      </c>
      <c r="Q130" s="12">
        <f t="shared" si="129"/>
        <v>8.7629655110554636E-2</v>
      </c>
      <c r="R130" s="9">
        <f t="shared" si="130"/>
        <v>9.3951000000000007E-2</v>
      </c>
      <c r="S130" s="13">
        <f t="shared" si="131"/>
        <v>0.93271657683850762</v>
      </c>
      <c r="T130" s="2">
        <f t="shared" si="132"/>
        <v>0.01</v>
      </c>
      <c r="U130" s="14">
        <f t="shared" si="133"/>
        <v>9.3271657683850762E-3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4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5"/>
        <v>0.01</v>
      </c>
      <c r="AT130" s="1">
        <f t="shared" si="136"/>
        <v>2.422716576838508E-2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8">
        <v>25.419661927096801</v>
      </c>
      <c r="E131" s="10">
        <f t="shared" si="143"/>
        <v>25.101339142666699</v>
      </c>
      <c r="F131" s="7" t="s">
        <v>83</v>
      </c>
      <c r="G131" s="1">
        <v>11</v>
      </c>
      <c r="H131" s="9">
        <f t="shared" si="123"/>
        <v>25.419661927096801</v>
      </c>
      <c r="I131" s="9">
        <f t="shared" si="124"/>
        <v>298.56966192709677</v>
      </c>
      <c r="J131" s="9">
        <f t="shared" si="125"/>
        <v>0.36243487135538927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0.46842014655539649</v>
      </c>
      <c r="O131" s="9">
        <f t="shared" si="144"/>
        <v>0.30935369192396817</v>
      </c>
      <c r="P131" s="9">
        <f t="shared" si="128"/>
        <v>0.11212056553577812</v>
      </c>
      <c r="Q131" s="12">
        <f t="shared" si="129"/>
        <v>3.699978662680678E-2</v>
      </c>
      <c r="R131" s="9">
        <f t="shared" si="130"/>
        <v>9.3951000000000007E-2</v>
      </c>
      <c r="S131" s="13">
        <f t="shared" si="131"/>
        <v>0.39382004051906611</v>
      </c>
      <c r="T131" s="2">
        <f t="shared" si="132"/>
        <v>0.01</v>
      </c>
      <c r="U131" s="14">
        <f t="shared" si="133"/>
        <v>3.9382004051906607E-3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4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5"/>
        <v>0.01</v>
      </c>
      <c r="AT131" s="1">
        <f t="shared" si="136"/>
        <v>1.8838200405190658E-2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8">
        <v>25.255013534333301</v>
      </c>
      <c r="E132" s="10">
        <f t="shared" si="143"/>
        <v>25.419661927096801</v>
      </c>
      <c r="F132" s="7" t="s">
        <v>85</v>
      </c>
      <c r="G132" s="1">
        <v>12</v>
      </c>
      <c r="H132" s="9">
        <f t="shared" si="123"/>
        <v>25.255013534333301</v>
      </c>
      <c r="I132" s="9">
        <f t="shared" si="124"/>
        <v>298.40501353433331</v>
      </c>
      <c r="J132" s="9">
        <f t="shared" si="125"/>
        <v>0.35597163538340432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0.48193312638819008</v>
      </c>
      <c r="P132" s="9">
        <f t="shared" si="128"/>
        <v>0.17155452314584091</v>
      </c>
      <c r="Q132" s="12">
        <f t="shared" si="129"/>
        <v>5.6612992638127503E-2</v>
      </c>
      <c r="R132" s="9">
        <f t="shared" si="130"/>
        <v>9.3951000000000007E-2</v>
      </c>
      <c r="S132" s="13">
        <f t="shared" si="131"/>
        <v>0.60257998997485396</v>
      </c>
      <c r="T132" s="2">
        <f t="shared" si="132"/>
        <v>0.01</v>
      </c>
      <c r="U132" s="14">
        <f t="shared" si="133"/>
        <v>6.0257998997485396E-3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4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5"/>
        <v>0.01</v>
      </c>
      <c r="AT132" s="1">
        <f t="shared" si="136"/>
        <v>2.0925799899748541E-2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15">
      <c r="C133" s="7">
        <v>12</v>
      </c>
      <c r="D133" s="8">
        <v>25.125496911290298</v>
      </c>
      <c r="E133" s="10">
        <f t="shared" si="143"/>
        <v>25.255013534333301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25.259133497419398</v>
      </c>
      <c r="E136" s="7"/>
      <c r="F136" s="7"/>
      <c r="G136" s="1">
        <v>1</v>
      </c>
      <c r="H136" s="9">
        <f t="shared" ref="H136:H147" si="145">E137</f>
        <v>25.259133497419398</v>
      </c>
      <c r="I136" s="9">
        <f t="shared" ref="I136:I147" si="146">H136+273.15</f>
        <v>298.40913349741936</v>
      </c>
      <c r="J136" s="9">
        <f t="shared" ref="J136:J147" si="147">EXP(($C$15*(I136-$C$13))/($C$16*I136*$C$13))</f>
        <v>0.35613203527991966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0.27032127943748285</v>
      </c>
      <c r="Q136" s="12">
        <f t="shared" ref="Q136:Q147" si="151">P136*$B$138</f>
        <v>7.028353265374554E-2</v>
      </c>
      <c r="R136" s="9">
        <f t="shared" ref="R136:R147" si="152">L136*$B$138</f>
        <v>0.19735245833333334</v>
      </c>
      <c r="S136" s="13">
        <f t="shared" ref="S136:S147" si="153">Q136/R136</f>
        <v>0.35613203527991966</v>
      </c>
      <c r="T136" s="2">
        <f t="shared" ref="T136:T147" si="154">$B$137/100</f>
        <v>0.01</v>
      </c>
      <c r="U136" s="14">
        <f t="shared" ref="U136:U147" si="155">S136*T136</f>
        <v>3.5613203527991967E-3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6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7">AR136*AQ136</f>
        <v>0.01</v>
      </c>
      <c r="AT136" s="1">
        <f t="shared" ref="AT136:AT147" si="158">(AS136+AM136+AD136+AA136+U136+X136+AG136+AJ136+AP136)</f>
        <v>1.8461320352799196E-2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25.374175430322602</v>
      </c>
      <c r="E137" s="10">
        <f t="shared" ref="E137:E148" si="163">D136</f>
        <v>25.259133497419398</v>
      </c>
      <c r="F137" s="7" t="s">
        <v>83</v>
      </c>
      <c r="G137" s="1">
        <v>2</v>
      </c>
      <c r="H137" s="9">
        <f t="shared" si="145"/>
        <v>25.374175430322602</v>
      </c>
      <c r="I137" s="9">
        <f t="shared" si="146"/>
        <v>298.5241754303226</v>
      </c>
      <c r="J137" s="9">
        <f t="shared" si="147"/>
        <v>0.36063838269928927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1.2477745538958507</v>
      </c>
      <c r="P137" s="9">
        <f t="shared" si="150"/>
        <v>0.44999539709032677</v>
      </c>
      <c r="Q137" s="12">
        <f t="shared" si="151"/>
        <v>0.11699880324348497</v>
      </c>
      <c r="R137" s="9">
        <f t="shared" si="152"/>
        <v>0.19735245833333334</v>
      </c>
      <c r="S137" s="13">
        <f t="shared" si="153"/>
        <v>0.59284188416782224</v>
      </c>
      <c r="T137" s="2">
        <f t="shared" si="154"/>
        <v>0.01</v>
      </c>
      <c r="U137" s="14">
        <f t="shared" si="155"/>
        <v>5.9284188416782223E-3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6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7"/>
        <v>0.01</v>
      </c>
      <c r="AT137" s="1">
        <f t="shared" si="158"/>
        <v>2.0828418841678221E-2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25.2835219753571</v>
      </c>
      <c r="E138" s="10">
        <f t="shared" si="163"/>
        <v>25.374175430322602</v>
      </c>
      <c r="F138" s="7" t="s">
        <v>83</v>
      </c>
      <c r="G138" s="1">
        <v>3</v>
      </c>
      <c r="H138" s="9">
        <f t="shared" si="145"/>
        <v>25.2835219753571</v>
      </c>
      <c r="I138" s="9">
        <f t="shared" si="146"/>
        <v>298.43352197535705</v>
      </c>
      <c r="J138" s="9">
        <f t="shared" si="147"/>
        <v>0.35708292672078445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1.5568270734721907</v>
      </c>
      <c r="P138" s="9">
        <f t="shared" si="150"/>
        <v>0.55591636779360365</v>
      </c>
      <c r="Q138" s="12">
        <f t="shared" si="151"/>
        <v>0.14453825562633696</v>
      </c>
      <c r="R138" s="9">
        <f t="shared" si="152"/>
        <v>0.19735245833333334</v>
      </c>
      <c r="S138" s="13">
        <f t="shared" si="153"/>
        <v>0.73238639562426</v>
      </c>
      <c r="T138" s="2">
        <f t="shared" si="154"/>
        <v>0.01</v>
      </c>
      <c r="U138" s="14">
        <f t="shared" si="155"/>
        <v>7.3238639562425998E-3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6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7"/>
        <v>0.01</v>
      </c>
      <c r="AT138" s="1">
        <f t="shared" si="158"/>
        <v>2.2223863956242602E-2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8">
        <v>25.738536785161301</v>
      </c>
      <c r="E139" s="10">
        <f t="shared" si="163"/>
        <v>25.2835219753571</v>
      </c>
      <c r="F139" s="7" t="s">
        <v>83</v>
      </c>
      <c r="G139" s="1">
        <v>4</v>
      </c>
      <c r="H139" s="9">
        <f t="shared" si="145"/>
        <v>25.738536785161301</v>
      </c>
      <c r="I139" s="9">
        <f t="shared" si="146"/>
        <v>298.88853678516125</v>
      </c>
      <c r="J139" s="9">
        <f t="shared" si="147"/>
        <v>0.3752666838487469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1.7599586223452539</v>
      </c>
      <c r="P139" s="9">
        <f t="shared" si="150"/>
        <v>0.66045383591851248</v>
      </c>
      <c r="Q139" s="12">
        <f t="shared" si="151"/>
        <v>0.17171799733881324</v>
      </c>
      <c r="R139" s="9">
        <f t="shared" si="152"/>
        <v>0.19735245833333334</v>
      </c>
      <c r="S139" s="13">
        <f t="shared" si="153"/>
        <v>0.87010822560303336</v>
      </c>
      <c r="T139" s="2">
        <f t="shared" si="154"/>
        <v>0.01</v>
      </c>
      <c r="U139" s="14">
        <f t="shared" si="155"/>
        <v>8.701082256030333E-3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6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7"/>
        <v>0.01</v>
      </c>
      <c r="AT139" s="1">
        <f t="shared" si="158"/>
        <v>2.3601082256030331E-2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8">
        <v>25.693885634000001</v>
      </c>
      <c r="E140" s="10">
        <f t="shared" si="163"/>
        <v>25.738536785161301</v>
      </c>
      <c r="F140" s="7" t="s">
        <v>83</v>
      </c>
      <c r="G140" s="1">
        <v>5</v>
      </c>
      <c r="H140" s="9">
        <f t="shared" si="145"/>
        <v>25.693885634000001</v>
      </c>
      <c r="I140" s="9">
        <f t="shared" si="146"/>
        <v>298.843885634</v>
      </c>
      <c r="J140" s="9">
        <f t="shared" si="147"/>
        <v>0.37344455832244483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1.8585527030934079</v>
      </c>
      <c r="P140" s="9">
        <f t="shared" si="150"/>
        <v>0.69406639332570363</v>
      </c>
      <c r="Q140" s="12">
        <f t="shared" si="151"/>
        <v>0.18045726226468295</v>
      </c>
      <c r="R140" s="9">
        <f t="shared" si="152"/>
        <v>0.19735245833333334</v>
      </c>
      <c r="S140" s="13">
        <f t="shared" si="153"/>
        <v>0.91439074936622289</v>
      </c>
      <c r="T140" s="2">
        <f t="shared" si="154"/>
        <v>0.01</v>
      </c>
      <c r="U140" s="14">
        <f t="shared" si="155"/>
        <v>9.1439074936622289E-3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6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7"/>
        <v>0.01</v>
      </c>
      <c r="AT140" s="1">
        <f t="shared" si="158"/>
        <v>2.4043907493662232E-2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8">
        <v>25.683184751612899</v>
      </c>
      <c r="E141" s="10">
        <f t="shared" si="163"/>
        <v>25.693885634000001</v>
      </c>
      <c r="F141" s="7" t="s">
        <v>85</v>
      </c>
      <c r="G141" s="1">
        <v>6</v>
      </c>
      <c r="H141" s="9">
        <f t="shared" si="145"/>
        <v>25.683184751612899</v>
      </c>
      <c r="I141" s="9">
        <f t="shared" si="146"/>
        <v>298.83318475161286</v>
      </c>
      <c r="J141" s="9">
        <f t="shared" si="147"/>
        <v>0.37300911165597062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1.9235342264343711</v>
      </c>
      <c r="P141" s="9">
        <f t="shared" si="150"/>
        <v>0.7174957930421394</v>
      </c>
      <c r="Q141" s="12">
        <f t="shared" si="151"/>
        <v>0.18654890619095624</v>
      </c>
      <c r="R141" s="9">
        <f t="shared" si="152"/>
        <v>0.19735245833333334</v>
      </c>
      <c r="S141" s="13">
        <f t="shared" si="153"/>
        <v>0.94525757503294117</v>
      </c>
      <c r="T141" s="2">
        <f t="shared" si="154"/>
        <v>0.01</v>
      </c>
      <c r="U141" s="14">
        <f t="shared" si="155"/>
        <v>9.4525757503294127E-3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6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7"/>
        <v>0.01</v>
      </c>
      <c r="AT141" s="1">
        <f t="shared" si="158"/>
        <v>2.4352575750329411E-2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8">
        <v>25.708583398999998</v>
      </c>
      <c r="E142" s="10">
        <f t="shared" si="163"/>
        <v>25.683184751612899</v>
      </c>
      <c r="F142" s="7" t="s">
        <v>83</v>
      </c>
      <c r="G142" s="1">
        <v>7</v>
      </c>
      <c r="H142" s="9">
        <f t="shared" si="145"/>
        <v>25.708583398999998</v>
      </c>
      <c r="I142" s="9">
        <f t="shared" si="146"/>
        <v>298.858583399</v>
      </c>
      <c r="J142" s="9">
        <f t="shared" si="147"/>
        <v>0.37404342628877835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1.9650863500588982</v>
      </c>
      <c r="P142" s="9">
        <f t="shared" si="150"/>
        <v>0.73502763132934001</v>
      </c>
      <c r="Q142" s="12">
        <f t="shared" si="151"/>
        <v>0.19110718414562841</v>
      </c>
      <c r="R142" s="9">
        <f t="shared" si="152"/>
        <v>0.19735245833333334</v>
      </c>
      <c r="S142" s="13">
        <f t="shared" si="153"/>
        <v>0.96835471804888029</v>
      </c>
      <c r="T142" s="2">
        <f t="shared" si="154"/>
        <v>0.01</v>
      </c>
      <c r="U142" s="14">
        <f t="shared" si="155"/>
        <v>9.6835471804888034E-3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6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7"/>
        <v>0.01</v>
      </c>
      <c r="AT142" s="1">
        <f t="shared" si="158"/>
        <v>2.4583547180488802E-2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8">
        <v>24.716385484193601</v>
      </c>
      <c r="E143" s="10">
        <f t="shared" si="163"/>
        <v>25.708583398999998</v>
      </c>
      <c r="F143" s="7" t="s">
        <v>83</v>
      </c>
      <c r="G143" s="1">
        <v>8</v>
      </c>
      <c r="H143" s="9">
        <f t="shared" si="145"/>
        <v>24.716385484193601</v>
      </c>
      <c r="I143" s="9">
        <f t="shared" si="146"/>
        <v>297.86638548419359</v>
      </c>
      <c r="J143" s="9">
        <f t="shared" si="147"/>
        <v>0.33557572560587678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1.989106635396225</v>
      </c>
      <c r="P143" s="9">
        <f t="shared" si="150"/>
        <v>0.66749590248055235</v>
      </c>
      <c r="Q143" s="12">
        <f t="shared" si="151"/>
        <v>0.17354893464494361</v>
      </c>
      <c r="R143" s="9">
        <f t="shared" si="152"/>
        <v>0.19735245833333334</v>
      </c>
      <c r="S143" s="13">
        <f t="shared" si="153"/>
        <v>0.87938572496429224</v>
      </c>
      <c r="T143" s="2">
        <f t="shared" si="154"/>
        <v>0.01</v>
      </c>
      <c r="U143" s="14">
        <f t="shared" si="155"/>
        <v>8.7938572496429231E-3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6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7"/>
        <v>0.01</v>
      </c>
      <c r="AT143" s="1">
        <f t="shared" si="158"/>
        <v>2.3693857249642923E-2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8">
        <v>24.7945581096774</v>
      </c>
      <c r="E144" s="10">
        <f t="shared" si="163"/>
        <v>24.716385484193601</v>
      </c>
      <c r="F144" s="7" t="s">
        <v>83</v>
      </c>
      <c r="G144" s="1">
        <v>9</v>
      </c>
      <c r="H144" s="9">
        <f t="shared" si="145"/>
        <v>24.7945581096774</v>
      </c>
      <c r="I144" s="9">
        <f t="shared" si="146"/>
        <v>297.94455810967736</v>
      </c>
      <c r="J144" s="9">
        <f t="shared" si="147"/>
        <v>0.33846619088455626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2.0806586495823396</v>
      </c>
      <c r="P144" s="9">
        <f t="shared" si="150"/>
        <v>0.70423260765513918</v>
      </c>
      <c r="Q144" s="12">
        <f t="shared" si="151"/>
        <v>0.18310047799033619</v>
      </c>
      <c r="R144" s="9">
        <f t="shared" si="152"/>
        <v>0.19735245833333334</v>
      </c>
      <c r="S144" s="13">
        <f t="shared" si="153"/>
        <v>0.92778412560270618</v>
      </c>
      <c r="T144" s="2">
        <f t="shared" si="154"/>
        <v>0.01</v>
      </c>
      <c r="U144" s="14">
        <f t="shared" si="155"/>
        <v>9.2778412560270626E-3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6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7"/>
        <v>0.01</v>
      </c>
      <c r="AT144" s="1">
        <f t="shared" si="158"/>
        <v>2.4177841256027066E-2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8">
        <v>25.101339142666699</v>
      </c>
      <c r="E145" s="10">
        <f t="shared" si="163"/>
        <v>24.7945581096774</v>
      </c>
      <c r="F145" s="7" t="s">
        <v>83</v>
      </c>
      <c r="G145" s="1">
        <v>10</v>
      </c>
      <c r="H145" s="9">
        <f t="shared" si="145"/>
        <v>25.101339142666699</v>
      </c>
      <c r="I145" s="9">
        <f t="shared" si="146"/>
        <v>298.25133914266667</v>
      </c>
      <c r="J145" s="9">
        <f t="shared" si="147"/>
        <v>0.35003693907858102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2.1354739585938671</v>
      </c>
      <c r="P145" s="9">
        <f t="shared" si="150"/>
        <v>0.74749476794821768</v>
      </c>
      <c r="Q145" s="12">
        <f t="shared" si="151"/>
        <v>0.19434863966653659</v>
      </c>
      <c r="R145" s="9">
        <f t="shared" si="152"/>
        <v>0.19735245833333334</v>
      </c>
      <c r="S145" s="13">
        <f t="shared" si="153"/>
        <v>0.98477942108163041</v>
      </c>
      <c r="T145" s="2">
        <f t="shared" si="154"/>
        <v>0.01</v>
      </c>
      <c r="U145" s="14">
        <f t="shared" si="155"/>
        <v>9.8477942108163036E-3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6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7"/>
        <v>0.01</v>
      </c>
      <c r="AT145" s="1">
        <f t="shared" si="158"/>
        <v>2.4747794210816305E-2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8">
        <v>25.419661927096801</v>
      </c>
      <c r="E146" s="10">
        <f t="shared" si="163"/>
        <v>25.101339142666699</v>
      </c>
      <c r="F146" s="7" t="s">
        <v>83</v>
      </c>
      <c r="G146" s="1">
        <v>11</v>
      </c>
      <c r="H146" s="9">
        <f t="shared" si="145"/>
        <v>25.419661927096801</v>
      </c>
      <c r="I146" s="9">
        <f t="shared" si="146"/>
        <v>298.56966192709677</v>
      </c>
      <c r="J146" s="9">
        <f t="shared" si="147"/>
        <v>0.36243487135538927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2.1470271073123164</v>
      </c>
      <c r="P146" s="9">
        <f t="shared" si="150"/>
        <v>0.77815749343527296</v>
      </c>
      <c r="Q146" s="12">
        <f t="shared" si="151"/>
        <v>0.20232094829317099</v>
      </c>
      <c r="R146" s="9">
        <f t="shared" si="152"/>
        <v>0.19735245833333334</v>
      </c>
      <c r="S146" s="13">
        <f t="shared" si="153"/>
        <v>1.0251757186193533</v>
      </c>
      <c r="T146" s="2">
        <f t="shared" si="154"/>
        <v>0.01</v>
      </c>
      <c r="U146" s="14">
        <f t="shared" si="155"/>
        <v>1.0251757186193533E-2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6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7"/>
        <v>0.01</v>
      </c>
      <c r="AT146" s="1">
        <f t="shared" si="158"/>
        <v>2.5151757186193537E-2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8">
        <v>25.255013534333301</v>
      </c>
      <c r="E147" s="10">
        <f t="shared" si="163"/>
        <v>25.419661927096801</v>
      </c>
      <c r="F147" s="7" t="s">
        <v>85</v>
      </c>
      <c r="G147" s="1">
        <v>12</v>
      </c>
      <c r="H147" s="9">
        <f t="shared" si="145"/>
        <v>25.255013534333301</v>
      </c>
      <c r="I147" s="9">
        <f t="shared" si="146"/>
        <v>298.40501353433331</v>
      </c>
      <c r="J147" s="9">
        <f t="shared" si="147"/>
        <v>0.35597163538340432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2.1279175305437104</v>
      </c>
      <c r="P147" s="9">
        <f t="shared" si="150"/>
        <v>0.75747828330865974</v>
      </c>
      <c r="Q147" s="12">
        <f t="shared" si="151"/>
        <v>0.19694435366025154</v>
      </c>
      <c r="R147" s="9">
        <f t="shared" si="152"/>
        <v>0.19735245833333334</v>
      </c>
      <c r="S147" s="13">
        <f t="shared" si="153"/>
        <v>0.99793210240942376</v>
      </c>
      <c r="T147" s="2">
        <f t="shared" si="154"/>
        <v>0.01</v>
      </c>
      <c r="U147" s="14">
        <f t="shared" si="155"/>
        <v>9.9793210240942381E-3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6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7"/>
        <v>0.01</v>
      </c>
      <c r="AT147" s="1">
        <f t="shared" si="158"/>
        <v>2.4879321024094236E-2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15">
      <c r="C148" s="7">
        <v>12</v>
      </c>
      <c r="D148" s="8">
        <v>25.125496911290298</v>
      </c>
      <c r="E148" s="10">
        <f t="shared" si="163"/>
        <v>25.255013534333301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1332284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211764292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8779213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17290519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36743593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5312076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915000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1239000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164476662.39381877</v>
      </c>
      <c r="J13" s="6" t="s">
        <v>37</v>
      </c>
      <c r="K13" s="6">
        <f>I13/(10000*1000)</f>
        <v>16.447666239381878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25.567072902903199</v>
      </c>
      <c r="E26" s="7"/>
      <c r="F26" s="7"/>
      <c r="G26" s="1">
        <v>1</v>
      </c>
      <c r="H26" s="9">
        <f t="shared" ref="H26:H37" si="0">E27</f>
        <v>25.567072902903199</v>
      </c>
      <c r="I26" s="9">
        <f t="shared" ref="I26:I37" si="1">H26+273.15</f>
        <v>298.71707290290317</v>
      </c>
      <c r="J26" s="9">
        <f t="shared" ref="J26:J37" si="2">EXP(($C$15*(I26-$C$13))/($C$16*I26*$C$13))</f>
        <v>0.36831475998934737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0.39523856894456866</v>
      </c>
      <c r="Q26" s="12">
        <f t="shared" ref="Q26:Q37" si="6">P26*$B$28</f>
        <v>3.9523856894456866E-2</v>
      </c>
      <c r="R26" s="9">
        <f t="shared" ref="R26:R37" si="7">L26*$B$28</f>
        <v>0.10731</v>
      </c>
      <c r="S26" s="13">
        <f t="shared" ref="S26:S37" si="8">Q26/R26</f>
        <v>0.36831475998934737</v>
      </c>
      <c r="T26" s="2">
        <f t="shared" ref="T26:T37" si="9">$B$27/100</f>
        <v>0.01</v>
      </c>
      <c r="U26" s="14">
        <f t="shared" ref="U26:U37" si="10">S26*T26</f>
        <v>3.6831475998934738E-3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3.5783147599893476E-2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111023.66666666667</v>
      </c>
      <c r="AU26" s="1">
        <f t="shared" ref="AU26:AU37" si="17">AT26*10000*AS26*0.67*AR26*AQ26</f>
        <v>285633475.09133923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25.475431240967701</v>
      </c>
      <c r="E27" s="10">
        <f t="shared" ref="E27:E38" si="18">D26</f>
        <v>25.567072902903199</v>
      </c>
      <c r="F27" s="7" t="s">
        <v>83</v>
      </c>
      <c r="G27" s="1">
        <v>2</v>
      </c>
      <c r="H27" s="9">
        <f t="shared" si="0"/>
        <v>25.475431240967701</v>
      </c>
      <c r="I27" s="9">
        <f t="shared" si="1"/>
        <v>298.62543124096766</v>
      </c>
      <c r="J27" s="9">
        <f t="shared" si="2"/>
        <v>0.36464894335033166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1.7509614310554311</v>
      </c>
      <c r="P27" s="9">
        <f t="shared" si="5"/>
        <v>0.6384862356815475</v>
      </c>
      <c r="Q27" s="12">
        <f t="shared" si="6"/>
        <v>6.3848623568154753E-2</v>
      </c>
      <c r="R27" s="9">
        <f t="shared" si="7"/>
        <v>0.10731</v>
      </c>
      <c r="S27" s="13">
        <f t="shared" si="8"/>
        <v>0.59499229865021663</v>
      </c>
      <c r="T27" s="2">
        <f t="shared" si="9"/>
        <v>0.01</v>
      </c>
      <c r="U27" s="14">
        <f t="shared" si="10"/>
        <v>5.9499229865021663E-3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3.8049922986502172E-2</v>
      </c>
      <c r="AR27" s="9">
        <f t="shared" si="14"/>
        <v>107.31</v>
      </c>
      <c r="AS27" s="1">
        <f t="shared" si="15"/>
        <v>0.1</v>
      </c>
      <c r="AT27" s="1">
        <f t="shared" si="16"/>
        <v>111023.66666666667</v>
      </c>
      <c r="AU27" s="1">
        <f t="shared" si="17"/>
        <v>303727661.1637373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25.515844903571399</v>
      </c>
      <c r="E28" s="10">
        <f t="shared" si="18"/>
        <v>25.475431240967701</v>
      </c>
      <c r="F28" s="7" t="s">
        <v>83</v>
      </c>
      <c r="G28" s="1">
        <v>3</v>
      </c>
      <c r="H28" s="9">
        <f t="shared" si="0"/>
        <v>25.515844903571399</v>
      </c>
      <c r="I28" s="9">
        <f t="shared" si="1"/>
        <v>298.66584490357138</v>
      </c>
      <c r="J28" s="9">
        <f t="shared" si="2"/>
        <v>0.36626131436673914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2.1855751953738833</v>
      </c>
      <c r="P28" s="9">
        <f t="shared" si="5"/>
        <v>0.80049164370498116</v>
      </c>
      <c r="Q28" s="12">
        <f t="shared" si="6"/>
        <v>8.0049164370498124E-2</v>
      </c>
      <c r="R28" s="9">
        <f t="shared" si="7"/>
        <v>0.10731</v>
      </c>
      <c r="S28" s="13">
        <f t="shared" si="8"/>
        <v>0.74596183366413304</v>
      </c>
      <c r="T28" s="2">
        <f t="shared" si="9"/>
        <v>0.01</v>
      </c>
      <c r="U28" s="14">
        <f t="shared" si="10"/>
        <v>7.4596183366413306E-3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3.9559618336641331E-2</v>
      </c>
      <c r="AR28" s="9">
        <f t="shared" si="14"/>
        <v>107.31</v>
      </c>
      <c r="AS28" s="1">
        <f t="shared" si="15"/>
        <v>0.1</v>
      </c>
      <c r="AT28" s="1">
        <f t="shared" si="16"/>
        <v>111023.66666666667</v>
      </c>
      <c r="AU28" s="1">
        <f t="shared" si="17"/>
        <v>315778572.22419322</v>
      </c>
    </row>
    <row r="29" spans="1:47" x14ac:dyDescent="0.15">
      <c r="C29" s="7">
        <v>3</v>
      </c>
      <c r="D29" s="8">
        <v>25.560155566774199</v>
      </c>
      <c r="E29" s="10">
        <f t="shared" si="18"/>
        <v>25.515844903571399</v>
      </c>
      <c r="F29" s="7" t="s">
        <v>83</v>
      </c>
      <c r="G29" s="1">
        <v>4</v>
      </c>
      <c r="H29" s="9">
        <f t="shared" si="0"/>
        <v>25.560155566774199</v>
      </c>
      <c r="I29" s="9">
        <f t="shared" si="1"/>
        <v>298.71015556677418</v>
      </c>
      <c r="J29" s="9">
        <f t="shared" si="2"/>
        <v>0.36803685276470405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2.4581835516689026</v>
      </c>
      <c r="P29" s="9">
        <f t="shared" si="5"/>
        <v>0.90470213787418519</v>
      </c>
      <c r="Q29" s="12">
        <f t="shared" si="6"/>
        <v>9.0470213787418527E-2</v>
      </c>
      <c r="R29" s="9">
        <f t="shared" si="7"/>
        <v>0.10731</v>
      </c>
      <c r="S29" s="13">
        <f t="shared" si="8"/>
        <v>0.84307346740675171</v>
      </c>
      <c r="T29" s="2">
        <f t="shared" si="9"/>
        <v>0.01</v>
      </c>
      <c r="U29" s="14">
        <f t="shared" si="10"/>
        <v>8.4307346740675176E-3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4.0530734674067523E-2</v>
      </c>
      <c r="AR29" s="9">
        <f t="shared" si="14"/>
        <v>107.31</v>
      </c>
      <c r="AS29" s="1">
        <f t="shared" si="15"/>
        <v>0.1</v>
      </c>
      <c r="AT29" s="1">
        <f t="shared" si="16"/>
        <v>111023.66666666667</v>
      </c>
      <c r="AU29" s="1">
        <f t="shared" si="17"/>
        <v>323530359.10662621</v>
      </c>
    </row>
    <row r="30" spans="1:47" x14ac:dyDescent="0.15">
      <c r="C30" s="7">
        <v>4</v>
      </c>
      <c r="D30" s="8">
        <v>24.785551235</v>
      </c>
      <c r="E30" s="10">
        <f t="shared" si="18"/>
        <v>25.560155566774199</v>
      </c>
      <c r="F30" s="7" t="s">
        <v>83</v>
      </c>
      <c r="G30" s="1">
        <v>5</v>
      </c>
      <c r="H30" s="9">
        <f t="shared" si="0"/>
        <v>24.785551235</v>
      </c>
      <c r="I30" s="9">
        <f t="shared" si="1"/>
        <v>297.93555123499999</v>
      </c>
      <c r="J30" s="9">
        <f t="shared" si="2"/>
        <v>0.33813197054147198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1.4758073431049814</v>
      </c>
      <c r="O30" s="9">
        <f t="shared" si="19"/>
        <v>1.150774070689736</v>
      </c>
      <c r="P30" s="9">
        <f t="shared" si="5"/>
        <v>0.38911350417035162</v>
      </c>
      <c r="Q30" s="12">
        <f t="shared" si="6"/>
        <v>3.8911350417035168E-2</v>
      </c>
      <c r="R30" s="9">
        <f t="shared" si="7"/>
        <v>0.10731</v>
      </c>
      <c r="S30" s="13">
        <f t="shared" si="8"/>
        <v>0.36260693707049824</v>
      </c>
      <c r="T30" s="2">
        <f t="shared" si="9"/>
        <v>0.01</v>
      </c>
      <c r="U30" s="14">
        <f t="shared" si="10"/>
        <v>3.6260693707049823E-3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3.5726069370704987E-2</v>
      </c>
      <c r="AR30" s="9">
        <f t="shared" si="14"/>
        <v>107.31</v>
      </c>
      <c r="AS30" s="1">
        <f t="shared" si="15"/>
        <v>0.1</v>
      </c>
      <c r="AT30" s="1">
        <f t="shared" si="16"/>
        <v>111023.66666666667</v>
      </c>
      <c r="AU30" s="1">
        <f t="shared" si="17"/>
        <v>285177856.90097028</v>
      </c>
    </row>
    <row r="31" spans="1:47" x14ac:dyDescent="0.15">
      <c r="C31" s="7">
        <v>5</v>
      </c>
      <c r="D31" s="8">
        <v>24.301604016129001</v>
      </c>
      <c r="E31" s="10">
        <f t="shared" si="18"/>
        <v>24.785551235</v>
      </c>
      <c r="F31" s="7" t="s">
        <v>85</v>
      </c>
      <c r="G31" s="1">
        <v>6</v>
      </c>
      <c r="H31" s="9">
        <f t="shared" si="0"/>
        <v>24.301604016129001</v>
      </c>
      <c r="I31" s="9">
        <f t="shared" si="1"/>
        <v>297.45160401612895</v>
      </c>
      <c r="J31" s="9">
        <f t="shared" si="2"/>
        <v>0.32062275984312028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1.8347605665193845</v>
      </c>
      <c r="P31" s="9">
        <f t="shared" si="5"/>
        <v>0.58826599648877187</v>
      </c>
      <c r="Q31" s="12">
        <f t="shared" si="6"/>
        <v>5.8826599648877188E-2</v>
      </c>
      <c r="R31" s="9">
        <f t="shared" si="7"/>
        <v>0.10731</v>
      </c>
      <c r="S31" s="13">
        <f t="shared" si="8"/>
        <v>0.54819308218131757</v>
      </c>
      <c r="T31" s="2">
        <f t="shared" si="9"/>
        <v>0.01</v>
      </c>
      <c r="U31" s="14">
        <f t="shared" si="10"/>
        <v>5.481930821813176E-3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3.758193082181318E-2</v>
      </c>
      <c r="AR31" s="9">
        <f t="shared" si="14"/>
        <v>107.31</v>
      </c>
      <c r="AS31" s="1">
        <f t="shared" si="15"/>
        <v>0.1</v>
      </c>
      <c r="AT31" s="1">
        <f t="shared" si="16"/>
        <v>111023.66666666667</v>
      </c>
      <c r="AU31" s="1">
        <f t="shared" si="17"/>
        <v>299991985.64937776</v>
      </c>
    </row>
    <row r="32" spans="1:47" x14ac:dyDescent="0.15">
      <c r="C32" s="7">
        <v>6</v>
      </c>
      <c r="D32" s="8">
        <v>24.085167153</v>
      </c>
      <c r="E32" s="10">
        <f t="shared" si="18"/>
        <v>24.301604016129001</v>
      </c>
      <c r="F32" s="7" t="s">
        <v>83</v>
      </c>
      <c r="G32" s="1">
        <v>7</v>
      </c>
      <c r="H32" s="9">
        <f t="shared" si="0"/>
        <v>24.085167153</v>
      </c>
      <c r="I32" s="9">
        <f t="shared" si="1"/>
        <v>297.23516715299996</v>
      </c>
      <c r="J32" s="9">
        <f t="shared" si="2"/>
        <v>0.31307080767233558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2.3195945700306129</v>
      </c>
      <c r="P32" s="9">
        <f t="shared" si="5"/>
        <v>0.726197345511848</v>
      </c>
      <c r="Q32" s="12">
        <f t="shared" si="6"/>
        <v>7.2619734551184797E-2</v>
      </c>
      <c r="R32" s="9">
        <f t="shared" si="7"/>
        <v>0.10731</v>
      </c>
      <c r="S32" s="13">
        <f t="shared" si="8"/>
        <v>0.67672849269578605</v>
      </c>
      <c r="T32" s="2">
        <f t="shared" si="9"/>
        <v>0.01</v>
      </c>
      <c r="U32" s="14">
        <f t="shared" si="10"/>
        <v>6.7672849269578604E-3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3.8867284926957867E-2</v>
      </c>
      <c r="AR32" s="9">
        <f t="shared" si="14"/>
        <v>107.31</v>
      </c>
      <c r="AS32" s="1">
        <f t="shared" si="15"/>
        <v>0.1</v>
      </c>
      <c r="AT32" s="1">
        <f t="shared" si="16"/>
        <v>111023.66666666667</v>
      </c>
      <c r="AU32" s="1">
        <f t="shared" si="17"/>
        <v>310252127.20764828</v>
      </c>
    </row>
    <row r="33" spans="1:48" x14ac:dyDescent="0.15">
      <c r="C33" s="7">
        <v>7</v>
      </c>
      <c r="D33" s="8">
        <v>23.458740960322601</v>
      </c>
      <c r="E33" s="10">
        <f t="shared" si="18"/>
        <v>24.085167153</v>
      </c>
      <c r="F33" s="7" t="s">
        <v>83</v>
      </c>
      <c r="G33" s="1">
        <v>8</v>
      </c>
      <c r="H33" s="9">
        <f t="shared" si="0"/>
        <v>23.458740960322601</v>
      </c>
      <c r="I33" s="9">
        <f t="shared" si="1"/>
        <v>296.60874096032256</v>
      </c>
      <c r="J33" s="9">
        <f t="shared" si="2"/>
        <v>0.29214377047035611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2.6664972245187646</v>
      </c>
      <c r="P33" s="9">
        <f t="shared" si="5"/>
        <v>0.77900055311965155</v>
      </c>
      <c r="Q33" s="12">
        <f t="shared" si="6"/>
        <v>7.7900055311965158E-2</v>
      </c>
      <c r="R33" s="9">
        <f t="shared" si="7"/>
        <v>0.10731</v>
      </c>
      <c r="S33" s="13">
        <f t="shared" si="8"/>
        <v>0.72593472474107867</v>
      </c>
      <c r="T33" s="2">
        <f t="shared" si="9"/>
        <v>0.01</v>
      </c>
      <c r="U33" s="14">
        <f t="shared" si="10"/>
        <v>7.2593472474107865E-3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3.9359347247410789E-2</v>
      </c>
      <c r="AR33" s="9">
        <f t="shared" si="14"/>
        <v>107.31</v>
      </c>
      <c r="AS33" s="1">
        <f t="shared" si="15"/>
        <v>0.1</v>
      </c>
      <c r="AT33" s="1">
        <f t="shared" si="16"/>
        <v>111023.66666666667</v>
      </c>
      <c r="AU33" s="1">
        <f t="shared" si="17"/>
        <v>314179939.04030257</v>
      </c>
    </row>
    <row r="34" spans="1:48" x14ac:dyDescent="0.15">
      <c r="C34" s="7">
        <v>8</v>
      </c>
      <c r="D34" s="8">
        <v>24.286319964193499</v>
      </c>
      <c r="E34" s="10">
        <f t="shared" si="18"/>
        <v>23.458740960322601</v>
      </c>
      <c r="F34" s="7" t="s">
        <v>83</v>
      </c>
      <c r="G34" s="1">
        <v>9</v>
      </c>
      <c r="H34" s="9">
        <f t="shared" si="0"/>
        <v>24.286319964193499</v>
      </c>
      <c r="I34" s="9">
        <f t="shared" si="1"/>
        <v>297.4363199641935</v>
      </c>
      <c r="J34" s="9">
        <f t="shared" si="2"/>
        <v>0.32008390337843196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2.960596671399113</v>
      </c>
      <c r="P34" s="9">
        <f t="shared" si="5"/>
        <v>0.94763933891062091</v>
      </c>
      <c r="Q34" s="12">
        <f t="shared" si="6"/>
        <v>9.4763933891062094E-2</v>
      </c>
      <c r="R34" s="9">
        <f t="shared" si="7"/>
        <v>0.10731</v>
      </c>
      <c r="S34" s="13">
        <f t="shared" si="8"/>
        <v>0.88308576918332016</v>
      </c>
      <c r="T34" s="2">
        <f t="shared" si="9"/>
        <v>0.01</v>
      </c>
      <c r="U34" s="14">
        <f t="shared" si="10"/>
        <v>8.8308576918332011E-3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4.0930857691833203E-2</v>
      </c>
      <c r="AR34" s="9">
        <f t="shared" si="14"/>
        <v>107.31</v>
      </c>
      <c r="AS34" s="1">
        <f t="shared" si="15"/>
        <v>0.1</v>
      </c>
      <c r="AT34" s="1">
        <f t="shared" si="16"/>
        <v>111023.66666666667</v>
      </c>
      <c r="AU34" s="1">
        <f t="shared" si="17"/>
        <v>326724279.58859032</v>
      </c>
    </row>
    <row r="35" spans="1:48" x14ac:dyDescent="0.15">
      <c r="C35" s="7">
        <v>9</v>
      </c>
      <c r="D35" s="8">
        <v>25.618809127999999</v>
      </c>
      <c r="E35" s="10">
        <f t="shared" si="18"/>
        <v>24.286319964193499</v>
      </c>
      <c r="F35" s="7" t="s">
        <v>83</v>
      </c>
      <c r="G35" s="1">
        <v>10</v>
      </c>
      <c r="H35" s="9">
        <f t="shared" si="0"/>
        <v>25.618809127999999</v>
      </c>
      <c r="I35" s="9">
        <f t="shared" si="1"/>
        <v>298.76880912799999</v>
      </c>
      <c r="J35" s="9">
        <f t="shared" si="2"/>
        <v>0.37039954156069083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3.0860573324884921</v>
      </c>
      <c r="P35" s="9">
        <f t="shared" si="5"/>
        <v>1.1430742211837459</v>
      </c>
      <c r="Q35" s="12">
        <f t="shared" si="6"/>
        <v>0.11430742211837459</v>
      </c>
      <c r="R35" s="9">
        <f t="shared" si="7"/>
        <v>0.10731</v>
      </c>
      <c r="S35" s="13">
        <f t="shared" si="8"/>
        <v>1.0652075493278781</v>
      </c>
      <c r="T35" s="2">
        <f t="shared" si="9"/>
        <v>0.01</v>
      </c>
      <c r="U35" s="14">
        <f t="shared" si="10"/>
        <v>1.0652075493278781E-2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4.2752075493278786E-2</v>
      </c>
      <c r="AR35" s="9">
        <f t="shared" si="14"/>
        <v>107.31</v>
      </c>
      <c r="AS35" s="1">
        <f t="shared" si="15"/>
        <v>0.1</v>
      </c>
      <c r="AT35" s="1">
        <f t="shared" si="16"/>
        <v>111023.66666666667</v>
      </c>
      <c r="AU35" s="1">
        <f t="shared" si="17"/>
        <v>341261870.7290259</v>
      </c>
    </row>
    <row r="36" spans="1:48" x14ac:dyDescent="0.15">
      <c r="C36" s="7">
        <v>10</v>
      </c>
      <c r="D36" s="8">
        <v>25.791941986451601</v>
      </c>
      <c r="E36" s="10">
        <f t="shared" si="18"/>
        <v>25.618809127999999</v>
      </c>
      <c r="F36" s="7" t="s">
        <v>83</v>
      </c>
      <c r="G36" s="1">
        <v>11</v>
      </c>
      <c r="H36" s="9">
        <f t="shared" si="0"/>
        <v>25.791941986451601</v>
      </c>
      <c r="I36" s="9">
        <f t="shared" si="1"/>
        <v>298.94194198645158</v>
      </c>
      <c r="J36" s="9">
        <f t="shared" si="2"/>
        <v>0.37745700386625752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1.8458339557395089</v>
      </c>
      <c r="O36" s="9">
        <f t="shared" si="19"/>
        <v>1.1702491555652375</v>
      </c>
      <c r="P36" s="9">
        <f t="shared" si="5"/>
        <v>0.44171874003667244</v>
      </c>
      <c r="Q36" s="12">
        <f t="shared" si="6"/>
        <v>4.4171874003667247E-2</v>
      </c>
      <c r="R36" s="9">
        <f t="shared" si="7"/>
        <v>0.10731</v>
      </c>
      <c r="S36" s="13">
        <f t="shared" si="8"/>
        <v>0.41162868328829788</v>
      </c>
      <c r="T36" s="2">
        <f t="shared" si="9"/>
        <v>0.01</v>
      </c>
      <c r="U36" s="14">
        <f t="shared" si="10"/>
        <v>4.116286832882979E-3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3.6216286832882985E-2</v>
      </c>
      <c r="AR36" s="9">
        <f t="shared" si="14"/>
        <v>107.31</v>
      </c>
      <c r="AS36" s="1">
        <f t="shared" si="15"/>
        <v>0.1</v>
      </c>
      <c r="AT36" s="1">
        <f t="shared" si="16"/>
        <v>111023.66666666667</v>
      </c>
      <c r="AU36" s="1">
        <f t="shared" si="17"/>
        <v>289090942.43603867</v>
      </c>
    </row>
    <row r="37" spans="1:48" x14ac:dyDescent="0.15">
      <c r="C37" s="7">
        <v>11</v>
      </c>
      <c r="D37" s="8">
        <v>25.5051262313333</v>
      </c>
      <c r="E37" s="10">
        <f t="shared" si="18"/>
        <v>25.791941986451601</v>
      </c>
      <c r="F37" s="7" t="s">
        <v>85</v>
      </c>
      <c r="G37" s="1">
        <v>12</v>
      </c>
      <c r="H37" s="9">
        <f t="shared" si="0"/>
        <v>25.5051262313333</v>
      </c>
      <c r="I37" s="9">
        <f t="shared" si="1"/>
        <v>298.65512623133327</v>
      </c>
      <c r="J37" s="9">
        <f t="shared" si="2"/>
        <v>0.3658330240799702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1.801630415528565</v>
      </c>
      <c r="P37" s="9">
        <f t="shared" si="5"/>
        <v>0.65909590318726818</v>
      </c>
      <c r="Q37" s="12">
        <f t="shared" si="6"/>
        <v>6.5909590318726827E-2</v>
      </c>
      <c r="R37" s="9">
        <f t="shared" si="7"/>
        <v>0.10731</v>
      </c>
      <c r="S37" s="13">
        <f t="shared" si="8"/>
        <v>0.61419802738539586</v>
      </c>
      <c r="T37" s="2">
        <f t="shared" si="9"/>
        <v>0.01</v>
      </c>
      <c r="U37" s="14">
        <f t="shared" si="10"/>
        <v>6.1419802738539586E-3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3.8241980273853962E-2</v>
      </c>
      <c r="AR37" s="9">
        <f t="shared" si="14"/>
        <v>107.31</v>
      </c>
      <c r="AS37" s="1">
        <f t="shared" si="15"/>
        <v>0.1</v>
      </c>
      <c r="AT37" s="1">
        <f t="shared" si="16"/>
        <v>111023.66666666667</v>
      </c>
      <c r="AU37" s="1">
        <f t="shared" si="17"/>
        <v>305260728.93676549</v>
      </c>
      <c r="AV37" s="1">
        <f>SUM(AU26:AU37)</f>
        <v>3700609798.074615</v>
      </c>
    </row>
    <row r="38" spans="1:48" x14ac:dyDescent="0.15">
      <c r="C38" s="7">
        <v>12</v>
      </c>
      <c r="D38" s="8">
        <v>25.735095820645199</v>
      </c>
      <c r="E38" s="10">
        <f t="shared" si="18"/>
        <v>25.5051262313333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8">
        <v>25.567072902903199</v>
      </c>
      <c r="E42" s="7"/>
      <c r="F42" s="7"/>
      <c r="G42" s="1">
        <v>1</v>
      </c>
      <c r="H42" s="9">
        <f t="shared" ref="H42:H53" si="20">E43</f>
        <v>25.567072902903199</v>
      </c>
      <c r="I42" s="9">
        <f t="shared" ref="I42:I53" si="21">H42+273.15</f>
        <v>298.71707290290317</v>
      </c>
      <c r="J42" s="9">
        <f t="shared" ref="J42:J53" si="22">EXP(($C$15*(I42-$C$13))/($C$16*I42*$C$13))</f>
        <v>0.36831475998934737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0.44959507508172986</v>
      </c>
      <c r="Q42" s="12">
        <f t="shared" ref="Q42:Q53" si="26">P42*$B$44</f>
        <v>0.10790281801961517</v>
      </c>
      <c r="R42" s="9">
        <f t="shared" ref="R42:R53" si="27">L42*$B$44</f>
        <v>0.29296359999999999</v>
      </c>
      <c r="S42" s="13">
        <f t="shared" ref="S42:S53" si="28">Q42/R42</f>
        <v>0.36831475998934737</v>
      </c>
      <c r="T42" s="2">
        <f t="shared" ref="T42:T53" si="29">$B$43/100</f>
        <v>0.01</v>
      </c>
      <c r="U42" s="14">
        <f t="shared" ref="U42:U53" si="30">S42*T42</f>
        <v>3.6831475998934738E-3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2.358314759989347E-2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17647024.333333332</v>
      </c>
      <c r="AU42" s="1">
        <f t="shared" ref="AU42:AU53" si="38">AT42*10000*AS42*0.67*AR42*AQ42</f>
        <v>81688650217.843262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8">
        <v>25.475431240967701</v>
      </c>
      <c r="E43" s="10">
        <f t="shared" ref="E43:E54" si="39">D42</f>
        <v>25.567072902903199</v>
      </c>
      <c r="F43" s="7" t="s">
        <v>83</v>
      </c>
      <c r="G43" s="1">
        <v>2</v>
      </c>
      <c r="H43" s="9">
        <f t="shared" si="20"/>
        <v>25.475431240967701</v>
      </c>
      <c r="I43" s="9">
        <f t="shared" si="21"/>
        <v>298.62543124096766</v>
      </c>
      <c r="J43" s="9">
        <f t="shared" si="22"/>
        <v>0.36464894335033166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0">L43+O42-P42-N43</f>
        <v>1.9917682582516034</v>
      </c>
      <c r="P43" s="9">
        <f t="shared" si="25"/>
        <v>0.72629619077017771</v>
      </c>
      <c r="Q43" s="12">
        <f t="shared" si="26"/>
        <v>0.17431108578484264</v>
      </c>
      <c r="R43" s="9">
        <f t="shared" si="27"/>
        <v>0.29296359999999999</v>
      </c>
      <c r="S43" s="13">
        <f t="shared" si="28"/>
        <v>0.59499229865021674</v>
      </c>
      <c r="T43" s="2">
        <f t="shared" si="29"/>
        <v>0.01</v>
      </c>
      <c r="U43" s="14">
        <f t="shared" si="30"/>
        <v>5.949922986502168E-3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2.5849922986502166E-2</v>
      </c>
      <c r="AR43" s="9">
        <f t="shared" si="35"/>
        <v>122.06816666666667</v>
      </c>
      <c r="AS43" s="1">
        <f t="shared" si="36"/>
        <v>0.24</v>
      </c>
      <c r="AT43" s="1">
        <f t="shared" si="37"/>
        <v>17647024.333333332</v>
      </c>
      <c r="AU43" s="1">
        <f t="shared" si="38"/>
        <v>89540435942.99942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25.515844903571399</v>
      </c>
      <c r="E44" s="10">
        <f t="shared" si="39"/>
        <v>25.475431240967701</v>
      </c>
      <c r="F44" s="7" t="s">
        <v>83</v>
      </c>
      <c r="G44" s="1">
        <v>3</v>
      </c>
      <c r="H44" s="9">
        <f t="shared" si="20"/>
        <v>25.515844903571399</v>
      </c>
      <c r="I44" s="9">
        <f t="shared" si="21"/>
        <v>298.66584490357138</v>
      </c>
      <c r="J44" s="9">
        <f t="shared" si="22"/>
        <v>0.36626131436673914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0"/>
        <v>2.4861537341480924</v>
      </c>
      <c r="P44" s="9">
        <f t="shared" si="25"/>
        <v>0.91058193438685686</v>
      </c>
      <c r="Q44" s="12">
        <f t="shared" si="26"/>
        <v>0.21853966425284563</v>
      </c>
      <c r="R44" s="9">
        <f t="shared" si="27"/>
        <v>0.29296359999999999</v>
      </c>
      <c r="S44" s="13">
        <f t="shared" si="28"/>
        <v>0.74596183366413316</v>
      </c>
      <c r="T44" s="2">
        <f t="shared" si="29"/>
        <v>0.01</v>
      </c>
      <c r="U44" s="14">
        <f t="shared" si="30"/>
        <v>7.4596183366413315E-3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2.7359618336641328E-2</v>
      </c>
      <c r="AR44" s="9">
        <f t="shared" si="35"/>
        <v>122.06816666666667</v>
      </c>
      <c r="AS44" s="1">
        <f t="shared" si="36"/>
        <v>0.24</v>
      </c>
      <c r="AT44" s="1">
        <f t="shared" si="37"/>
        <v>17647024.333333332</v>
      </c>
      <c r="AU44" s="1">
        <f t="shared" si="38"/>
        <v>94769804706.038467</v>
      </c>
    </row>
    <row r="45" spans="1:48" x14ac:dyDescent="0.15">
      <c r="C45" s="7">
        <v>3</v>
      </c>
      <c r="D45" s="8">
        <v>25.560155566774199</v>
      </c>
      <c r="E45" s="10">
        <f t="shared" si="39"/>
        <v>25.515844903571399</v>
      </c>
      <c r="F45" s="7" t="s">
        <v>83</v>
      </c>
      <c r="G45" s="1">
        <v>4</v>
      </c>
      <c r="H45" s="9">
        <f t="shared" si="20"/>
        <v>25.560155566774199</v>
      </c>
      <c r="I45" s="9">
        <f t="shared" si="21"/>
        <v>298.71015556677418</v>
      </c>
      <c r="J45" s="9">
        <f t="shared" si="22"/>
        <v>0.36803685276470405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0"/>
        <v>2.7962534664279022</v>
      </c>
      <c r="P45" s="9">
        <f t="shared" si="25"/>
        <v>1.0291243253165192</v>
      </c>
      <c r="Q45" s="12">
        <f t="shared" si="26"/>
        <v>0.24698983807596461</v>
      </c>
      <c r="R45" s="9">
        <f t="shared" si="27"/>
        <v>0.29296359999999999</v>
      </c>
      <c r="S45" s="13">
        <f t="shared" si="28"/>
        <v>0.8430734674067516</v>
      </c>
      <c r="T45" s="2">
        <f t="shared" si="29"/>
        <v>0.01</v>
      </c>
      <c r="U45" s="14">
        <f t="shared" si="30"/>
        <v>8.4307346740675158E-3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2.8330734674067513E-2</v>
      </c>
      <c r="AR45" s="9">
        <f t="shared" si="35"/>
        <v>122.06816666666667</v>
      </c>
      <c r="AS45" s="1">
        <f t="shared" si="36"/>
        <v>0.24</v>
      </c>
      <c r="AT45" s="1">
        <f t="shared" si="37"/>
        <v>17647024.333333332</v>
      </c>
      <c r="AU45" s="1">
        <f t="shared" si="38"/>
        <v>98133612801.324234</v>
      </c>
    </row>
    <row r="46" spans="1:48" x14ac:dyDescent="0.15">
      <c r="C46" s="7">
        <v>4</v>
      </c>
      <c r="D46" s="8">
        <v>24.785551235</v>
      </c>
      <c r="E46" s="10">
        <f t="shared" si="39"/>
        <v>25.560155566774199</v>
      </c>
      <c r="F46" s="7" t="s">
        <v>83</v>
      </c>
      <c r="G46" s="1">
        <v>5</v>
      </c>
      <c r="H46" s="9">
        <f t="shared" si="20"/>
        <v>24.785551235</v>
      </c>
      <c r="I46" s="9">
        <f t="shared" si="21"/>
        <v>297.93555123499999</v>
      </c>
      <c r="J46" s="9">
        <f t="shared" si="22"/>
        <v>0.33813197054147198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1.6787726840558139</v>
      </c>
      <c r="O46" s="9">
        <f t="shared" si="40"/>
        <v>1.3090381237222355</v>
      </c>
      <c r="P46" s="9">
        <f t="shared" si="25"/>
        <v>0.44262764028811069</v>
      </c>
      <c r="Q46" s="12">
        <f t="shared" si="26"/>
        <v>0.10623063366914656</v>
      </c>
      <c r="R46" s="9">
        <f t="shared" si="27"/>
        <v>0.29296359999999999</v>
      </c>
      <c r="S46" s="13">
        <f t="shared" si="28"/>
        <v>0.36260693707049807</v>
      </c>
      <c r="T46" s="2">
        <f t="shared" si="29"/>
        <v>0.01</v>
      </c>
      <c r="U46" s="14">
        <f t="shared" si="30"/>
        <v>3.6260693707049806E-3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2.3526069370704977E-2</v>
      </c>
      <c r="AR46" s="9">
        <f t="shared" si="35"/>
        <v>122.06816666666667</v>
      </c>
      <c r="AS46" s="1">
        <f t="shared" si="36"/>
        <v>0.24</v>
      </c>
      <c r="AT46" s="1">
        <f t="shared" si="37"/>
        <v>17647024.333333332</v>
      </c>
      <c r="AU46" s="1">
        <f t="shared" si="38"/>
        <v>81490939395.762253</v>
      </c>
    </row>
    <row r="47" spans="1:48" x14ac:dyDescent="0.15">
      <c r="C47" s="7">
        <v>5</v>
      </c>
      <c r="D47" s="8">
        <v>24.301604016129001</v>
      </c>
      <c r="E47" s="10">
        <f t="shared" si="39"/>
        <v>24.785551235</v>
      </c>
      <c r="F47" s="7" t="s">
        <v>85</v>
      </c>
      <c r="G47" s="1">
        <v>6</v>
      </c>
      <c r="H47" s="9">
        <f t="shared" si="20"/>
        <v>24.301604016129001</v>
      </c>
      <c r="I47" s="9">
        <f t="shared" si="21"/>
        <v>297.45160401612895</v>
      </c>
      <c r="J47" s="9">
        <f t="shared" si="22"/>
        <v>0.32062275984312028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0"/>
        <v>2.0870921501007911</v>
      </c>
      <c r="P47" s="9">
        <f t="shared" si="25"/>
        <v>0.66916924521222743</v>
      </c>
      <c r="Q47" s="12">
        <f t="shared" si="26"/>
        <v>0.16060061885093457</v>
      </c>
      <c r="R47" s="9">
        <f t="shared" si="27"/>
        <v>0.29296359999999999</v>
      </c>
      <c r="S47" s="13">
        <f t="shared" si="28"/>
        <v>0.54819308218131735</v>
      </c>
      <c r="T47" s="2">
        <f t="shared" si="29"/>
        <v>0.01</v>
      </c>
      <c r="U47" s="14">
        <f t="shared" si="30"/>
        <v>5.4819308218131734E-3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2.538193082181317E-2</v>
      </c>
      <c r="AR47" s="9">
        <f t="shared" si="35"/>
        <v>122.06816666666667</v>
      </c>
      <c r="AS47" s="1">
        <f t="shared" si="36"/>
        <v>0.24</v>
      </c>
      <c r="AT47" s="1">
        <f t="shared" si="37"/>
        <v>17647024.333333332</v>
      </c>
      <c r="AU47" s="1">
        <f t="shared" si="38"/>
        <v>87919378020.852356</v>
      </c>
    </row>
    <row r="48" spans="1:48" x14ac:dyDescent="0.15">
      <c r="C48" s="7">
        <v>6</v>
      </c>
      <c r="D48" s="8">
        <v>24.085167153</v>
      </c>
      <c r="E48" s="10">
        <f t="shared" si="39"/>
        <v>24.301604016129001</v>
      </c>
      <c r="F48" s="7" t="s">
        <v>83</v>
      </c>
      <c r="G48" s="1">
        <v>7</v>
      </c>
      <c r="H48" s="9">
        <f t="shared" si="20"/>
        <v>24.085167153</v>
      </c>
      <c r="I48" s="9">
        <f t="shared" si="21"/>
        <v>297.23516715299996</v>
      </c>
      <c r="J48" s="9">
        <f t="shared" si="22"/>
        <v>0.31307080767233558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0"/>
        <v>2.6386045715552302</v>
      </c>
      <c r="P48" s="9">
        <f t="shared" si="25"/>
        <v>0.82607006434471286</v>
      </c>
      <c r="Q48" s="12">
        <f t="shared" si="26"/>
        <v>0.19825681544273108</v>
      </c>
      <c r="R48" s="9">
        <f t="shared" si="27"/>
        <v>0.29296359999999999</v>
      </c>
      <c r="S48" s="13">
        <f t="shared" si="28"/>
        <v>0.67672849269578572</v>
      </c>
      <c r="T48" s="2">
        <f t="shared" si="29"/>
        <v>0.01</v>
      </c>
      <c r="U48" s="14">
        <f t="shared" si="30"/>
        <v>6.767284926957857E-3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2.6667284926957854E-2</v>
      </c>
      <c r="AR48" s="9">
        <f t="shared" si="35"/>
        <v>122.06816666666667</v>
      </c>
      <c r="AS48" s="1">
        <f t="shared" si="36"/>
        <v>0.24</v>
      </c>
      <c r="AT48" s="1">
        <f t="shared" si="37"/>
        <v>17647024.333333332</v>
      </c>
      <c r="AU48" s="1">
        <f t="shared" si="38"/>
        <v>92371660798.479004</v>
      </c>
    </row>
    <row r="49" spans="1:48" x14ac:dyDescent="0.15">
      <c r="C49" s="7">
        <v>7</v>
      </c>
      <c r="D49" s="8">
        <v>23.458740960322601</v>
      </c>
      <c r="E49" s="10">
        <f t="shared" si="39"/>
        <v>24.085167153</v>
      </c>
      <c r="F49" s="7" t="s">
        <v>83</v>
      </c>
      <c r="G49" s="1">
        <v>8</v>
      </c>
      <c r="H49" s="9">
        <f t="shared" si="20"/>
        <v>23.458740960322601</v>
      </c>
      <c r="I49" s="9">
        <f t="shared" si="21"/>
        <v>296.60874096032256</v>
      </c>
      <c r="J49" s="9">
        <f t="shared" si="22"/>
        <v>0.29214377047035611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0"/>
        <v>3.0332161738771841</v>
      </c>
      <c r="P49" s="9">
        <f t="shared" si="25"/>
        <v>0.88613520968814785</v>
      </c>
      <c r="Q49" s="12">
        <f t="shared" si="26"/>
        <v>0.21267245032515547</v>
      </c>
      <c r="R49" s="9">
        <f t="shared" si="27"/>
        <v>0.29296359999999999</v>
      </c>
      <c r="S49" s="13">
        <f t="shared" si="28"/>
        <v>0.72593472474107867</v>
      </c>
      <c r="T49" s="2">
        <f t="shared" si="29"/>
        <v>0.01</v>
      </c>
      <c r="U49" s="14">
        <f t="shared" si="30"/>
        <v>7.2593472474107865E-3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2.7159347247410783E-2</v>
      </c>
      <c r="AR49" s="9">
        <f t="shared" si="35"/>
        <v>122.06816666666667</v>
      </c>
      <c r="AS49" s="1">
        <f t="shared" si="36"/>
        <v>0.24</v>
      </c>
      <c r="AT49" s="1">
        <f t="shared" si="37"/>
        <v>17647024.333333332</v>
      </c>
      <c r="AU49" s="1">
        <f t="shared" si="38"/>
        <v>94076094297.467972</v>
      </c>
    </row>
    <row r="50" spans="1:48" x14ac:dyDescent="0.15">
      <c r="C50" s="7">
        <v>8</v>
      </c>
      <c r="D50" s="8">
        <v>24.286319964193499</v>
      </c>
      <c r="E50" s="10">
        <f t="shared" si="39"/>
        <v>23.458740960322601</v>
      </c>
      <c r="F50" s="7" t="s">
        <v>83</v>
      </c>
      <c r="G50" s="1">
        <v>9</v>
      </c>
      <c r="H50" s="9">
        <f t="shared" si="20"/>
        <v>24.286319964193499</v>
      </c>
      <c r="I50" s="9">
        <f t="shared" si="21"/>
        <v>297.4363199641935</v>
      </c>
      <c r="J50" s="9">
        <f t="shared" si="22"/>
        <v>0.32008390337843196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0"/>
        <v>3.3677626308557027</v>
      </c>
      <c r="P50" s="9">
        <f t="shared" si="25"/>
        <v>1.0779666085363107</v>
      </c>
      <c r="Q50" s="12">
        <f t="shared" si="26"/>
        <v>0.25871198604871454</v>
      </c>
      <c r="R50" s="9">
        <f t="shared" si="27"/>
        <v>0.29296359999999999</v>
      </c>
      <c r="S50" s="13">
        <f t="shared" si="28"/>
        <v>0.88308576918332016</v>
      </c>
      <c r="T50" s="2">
        <f t="shared" si="29"/>
        <v>0.01</v>
      </c>
      <c r="U50" s="14">
        <f t="shared" si="30"/>
        <v>8.8308576918332011E-3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2.87308576918332E-2</v>
      </c>
      <c r="AR50" s="9">
        <f t="shared" si="35"/>
        <v>122.06816666666667</v>
      </c>
      <c r="AS50" s="1">
        <f t="shared" si="36"/>
        <v>0.24</v>
      </c>
      <c r="AT50" s="1">
        <f t="shared" si="37"/>
        <v>17647024.333333332</v>
      </c>
      <c r="AU50" s="1">
        <f t="shared" si="38"/>
        <v>99519581705.768387</v>
      </c>
    </row>
    <row r="51" spans="1:48" x14ac:dyDescent="0.15">
      <c r="C51" s="7">
        <v>9</v>
      </c>
      <c r="D51" s="8">
        <v>25.618809127999999</v>
      </c>
      <c r="E51" s="10">
        <f t="shared" si="39"/>
        <v>24.286319964193499</v>
      </c>
      <c r="F51" s="7" t="s">
        <v>83</v>
      </c>
      <c r="G51" s="1">
        <v>10</v>
      </c>
      <c r="H51" s="9">
        <f t="shared" si="20"/>
        <v>25.618809127999999</v>
      </c>
      <c r="I51" s="9">
        <f t="shared" si="21"/>
        <v>298.76880912799999</v>
      </c>
      <c r="J51" s="9">
        <f t="shared" si="22"/>
        <v>0.37039954156069083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0"/>
        <v>3.5104776889860587</v>
      </c>
      <c r="P51" s="9">
        <f t="shared" si="25"/>
        <v>1.3002793266594694</v>
      </c>
      <c r="Q51" s="12">
        <f t="shared" si="26"/>
        <v>0.31206703839827266</v>
      </c>
      <c r="R51" s="9">
        <f t="shared" si="27"/>
        <v>0.29296359999999999</v>
      </c>
      <c r="S51" s="13">
        <f t="shared" si="28"/>
        <v>1.0652075493278779</v>
      </c>
      <c r="T51" s="2">
        <f t="shared" si="29"/>
        <v>0.01</v>
      </c>
      <c r="U51" s="14">
        <f t="shared" si="30"/>
        <v>1.0652075493278779E-2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3.0552075493278777E-2</v>
      </c>
      <c r="AR51" s="9">
        <f t="shared" si="35"/>
        <v>122.06816666666667</v>
      </c>
      <c r="AS51" s="1">
        <f t="shared" si="36"/>
        <v>0.24</v>
      </c>
      <c r="AT51" s="1">
        <f t="shared" si="37"/>
        <v>17647024.333333332</v>
      </c>
      <c r="AU51" s="1">
        <f t="shared" si="38"/>
        <v>105828019683.46519</v>
      </c>
    </row>
    <row r="52" spans="1:48" x14ac:dyDescent="0.15">
      <c r="C52" s="7">
        <v>10</v>
      </c>
      <c r="D52" s="8">
        <v>25.791941986451601</v>
      </c>
      <c r="E52" s="10">
        <f t="shared" si="39"/>
        <v>25.618809127999999</v>
      </c>
      <c r="F52" s="7" t="s">
        <v>83</v>
      </c>
      <c r="G52" s="1">
        <v>11</v>
      </c>
      <c r="H52" s="9">
        <f t="shared" si="20"/>
        <v>25.791941986451601</v>
      </c>
      <c r="I52" s="9">
        <f t="shared" si="21"/>
        <v>298.94194198645158</v>
      </c>
      <c r="J52" s="9">
        <f t="shared" si="22"/>
        <v>0.37745700386625752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2.0996884442102597</v>
      </c>
      <c r="O52" s="9">
        <f t="shared" si="40"/>
        <v>1.3311915847829958</v>
      </c>
      <c r="P52" s="9">
        <f t="shared" si="25"/>
        <v>0.50246758716416473</v>
      </c>
      <c r="Q52" s="12">
        <f t="shared" si="26"/>
        <v>0.12059222091939953</v>
      </c>
      <c r="R52" s="9">
        <f t="shared" si="27"/>
        <v>0.29296359999999999</v>
      </c>
      <c r="S52" s="13">
        <f t="shared" si="28"/>
        <v>0.41162868328829771</v>
      </c>
      <c r="T52" s="2">
        <f t="shared" si="29"/>
        <v>0.01</v>
      </c>
      <c r="U52" s="14">
        <f t="shared" si="30"/>
        <v>4.1162868328829772E-3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2.4016286832882976E-2</v>
      </c>
      <c r="AR52" s="9">
        <f t="shared" si="35"/>
        <v>122.06816666666667</v>
      </c>
      <c r="AS52" s="1">
        <f t="shared" si="36"/>
        <v>0.24</v>
      </c>
      <c r="AT52" s="1">
        <f t="shared" si="37"/>
        <v>17647024.333333332</v>
      </c>
      <c r="AU52" s="1">
        <f t="shared" si="38"/>
        <v>83188982569.554642</v>
      </c>
    </row>
    <row r="53" spans="1:48" x14ac:dyDescent="0.15">
      <c r="C53" s="7">
        <v>11</v>
      </c>
      <c r="D53" s="8">
        <v>25.5051262313333</v>
      </c>
      <c r="E53" s="10">
        <f t="shared" si="39"/>
        <v>25.791941986451601</v>
      </c>
      <c r="F53" s="7" t="s">
        <v>85</v>
      </c>
      <c r="G53" s="1">
        <v>12</v>
      </c>
      <c r="H53" s="9">
        <f t="shared" si="20"/>
        <v>25.5051262313333</v>
      </c>
      <c r="I53" s="9">
        <f t="shared" si="21"/>
        <v>298.65512623133327</v>
      </c>
      <c r="J53" s="9">
        <f t="shared" si="22"/>
        <v>0.3658330240799702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0"/>
        <v>2.0494056642854979</v>
      </c>
      <c r="P53" s="9">
        <f t="shared" si="25"/>
        <v>0.74974027173218383</v>
      </c>
      <c r="Q53" s="12">
        <f t="shared" si="26"/>
        <v>0.1799376652157241</v>
      </c>
      <c r="R53" s="9">
        <f t="shared" si="27"/>
        <v>0.29296359999999999</v>
      </c>
      <c r="S53" s="13">
        <f t="shared" si="28"/>
        <v>0.61419802738539564</v>
      </c>
      <c r="T53" s="2">
        <f t="shared" si="29"/>
        <v>0.01</v>
      </c>
      <c r="U53" s="14">
        <f t="shared" si="30"/>
        <v>6.1419802738539569E-3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2.6041980273853953E-2</v>
      </c>
      <c r="AR53" s="9">
        <f t="shared" si="35"/>
        <v>122.06816666666667</v>
      </c>
      <c r="AS53" s="1">
        <f t="shared" si="36"/>
        <v>0.24</v>
      </c>
      <c r="AT53" s="1">
        <f t="shared" si="37"/>
        <v>17647024.333333332</v>
      </c>
      <c r="AU53" s="1">
        <f t="shared" si="38"/>
        <v>90205694916.671738</v>
      </c>
      <c r="AV53" s="1">
        <f>SUM(AU42:AU53)</f>
        <v>1098732855056.2272</v>
      </c>
    </row>
    <row r="54" spans="1:48" x14ac:dyDescent="0.15">
      <c r="C54" s="7">
        <v>12</v>
      </c>
      <c r="D54" s="8">
        <v>25.735095820645199</v>
      </c>
      <c r="E54" s="10">
        <f t="shared" si="39"/>
        <v>25.5051262313333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8">
        <v>25.567072902903199</v>
      </c>
      <c r="E58" s="7"/>
      <c r="F58" s="7"/>
      <c r="G58" s="1">
        <v>1</v>
      </c>
      <c r="H58" s="9">
        <f t="shared" ref="H58:H69" si="41">E59</f>
        <v>25.567072902903199</v>
      </c>
      <c r="I58" s="9">
        <f t="shared" ref="I58:I69" si="42">H58+273.15</f>
        <v>298.71707290290317</v>
      </c>
      <c r="J58" s="9">
        <f t="shared" ref="J58:J69" si="43">EXP(($C$15*(I58-$C$13))/($C$16*I58*$C$13))</f>
        <v>0.36831475998934737</v>
      </c>
      <c r="K58" s="9">
        <f t="shared" ref="K58:K69" si="44">$B$58/12</f>
        <v>7.8262083333333337</v>
      </c>
      <c r="L58" s="9">
        <f t="shared" ref="L58:L69" si="45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6">O58*J58</f>
        <v>2.8825080439182974E-2</v>
      </c>
      <c r="Q58" s="12">
        <f t="shared" ref="Q58:Q69" si="47">P58*$B$60</f>
        <v>5.4767652834447648E-3</v>
      </c>
      <c r="R58" s="9">
        <f t="shared" ref="R58:R69" si="48">L58*$B$60</f>
        <v>1.4869795833333335E-2</v>
      </c>
      <c r="S58" s="13">
        <f t="shared" ref="S58:S69" si="49">Q58/R58</f>
        <v>0.36831475998934737</v>
      </c>
      <c r="T58" s="2">
        <f t="shared" ref="T58:T69" si="50">$B$59/100</f>
        <v>0.01</v>
      </c>
      <c r="U58" s="14">
        <f t="shared" ref="U58:U69" si="51">S58*T58</f>
        <v>3.6831475998934738E-3</v>
      </c>
      <c r="V58" s="13"/>
      <c r="W58" s="2"/>
      <c r="X58" s="14"/>
      <c r="Y58" s="2">
        <v>0.05</v>
      </c>
      <c r="Z58" s="2">
        <v>0.21</v>
      </c>
      <c r="AA58" s="2">
        <f t="shared" ref="AA58:AA69" si="52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3">AO58*AN58</f>
        <v>1.5600000000000001E-2</v>
      </c>
      <c r="AQ58" s="1">
        <f t="shared" ref="AQ58:AQ69" si="54">(AP58+AM58+AD58+AA58+U58+X58+AG58+AJ58)</f>
        <v>2.9783147599893475E-2</v>
      </c>
      <c r="AR58" s="9">
        <f t="shared" ref="AR58:AR69" si="55">$B$58/12</f>
        <v>7.8262083333333337</v>
      </c>
      <c r="AS58" s="1">
        <f t="shared" ref="AS58:AS69" si="56">$B$60</f>
        <v>0.19</v>
      </c>
      <c r="AT58" s="1">
        <f t="shared" ref="AT58:AT69" si="57">$E$5/12</f>
        <v>1440876.5833333333</v>
      </c>
      <c r="AU58" s="1">
        <f t="shared" ref="AU58:AU69" si="58">AT58*10000*AS58*0.67*AR58*AQ58</f>
        <v>427540425.82846087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25.475431240967701</v>
      </c>
      <c r="E59" s="10">
        <f t="shared" ref="E59:E70" si="59">D58</f>
        <v>25.567072902903199</v>
      </c>
      <c r="F59" s="7" t="s">
        <v>83</v>
      </c>
      <c r="G59" s="1">
        <v>2</v>
      </c>
      <c r="H59" s="9">
        <f t="shared" si="41"/>
        <v>25.475431240967701</v>
      </c>
      <c r="I59" s="9">
        <f t="shared" si="42"/>
        <v>298.62543124096766</v>
      </c>
      <c r="J59" s="9">
        <f t="shared" si="43"/>
        <v>0.36464894335033166</v>
      </c>
      <c r="K59" s="9">
        <f t="shared" si="44"/>
        <v>7.8262083333333337</v>
      </c>
      <c r="L59" s="9">
        <f t="shared" si="45"/>
        <v>7.8262083333333343E-2</v>
      </c>
      <c r="M59" s="1" t="s">
        <v>83</v>
      </c>
      <c r="O59" s="9">
        <f t="shared" ref="O59:O69" si="60">L59+O58-P58-N59</f>
        <v>0.12769908622748372</v>
      </c>
      <c r="P59" s="9">
        <f t="shared" si="46"/>
        <v>4.6565336859654825E-2</v>
      </c>
      <c r="Q59" s="12">
        <f t="shared" si="47"/>
        <v>8.8474140033344174E-3</v>
      </c>
      <c r="R59" s="9">
        <f t="shared" si="48"/>
        <v>1.4869795833333335E-2</v>
      </c>
      <c r="S59" s="13">
        <f t="shared" si="49"/>
        <v>0.59499229865021686</v>
      </c>
      <c r="T59" s="2">
        <f t="shared" si="50"/>
        <v>0.01</v>
      </c>
      <c r="U59" s="14">
        <f t="shared" si="51"/>
        <v>5.9499229865021689E-3</v>
      </c>
      <c r="V59" s="13"/>
      <c r="W59" s="2"/>
      <c r="X59" s="14"/>
      <c r="Y59" s="2">
        <v>0.05</v>
      </c>
      <c r="Z59" s="2">
        <v>0.21</v>
      </c>
      <c r="AA59" s="2">
        <f t="shared" si="52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3"/>
        <v>1.5600000000000001E-2</v>
      </c>
      <c r="AQ59" s="1">
        <f t="shared" si="54"/>
        <v>3.2049922986502173E-2</v>
      </c>
      <c r="AR59" s="9">
        <f t="shared" si="55"/>
        <v>7.8262083333333337</v>
      </c>
      <c r="AS59" s="1">
        <f t="shared" si="56"/>
        <v>0.19</v>
      </c>
      <c r="AT59" s="1">
        <f t="shared" si="57"/>
        <v>1440876.5833333333</v>
      </c>
      <c r="AU59" s="1">
        <f t="shared" si="58"/>
        <v>460080240.86304182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25.515844903571399</v>
      </c>
      <c r="E60" s="10">
        <f t="shared" si="59"/>
        <v>25.475431240967701</v>
      </c>
      <c r="F60" s="7" t="s">
        <v>83</v>
      </c>
      <c r="G60" s="1">
        <v>3</v>
      </c>
      <c r="H60" s="9">
        <f t="shared" si="41"/>
        <v>25.515844903571399</v>
      </c>
      <c r="I60" s="9">
        <f t="shared" si="42"/>
        <v>298.66584490357138</v>
      </c>
      <c r="J60" s="9">
        <f t="shared" si="43"/>
        <v>0.36626131436673914</v>
      </c>
      <c r="K60" s="9">
        <f t="shared" si="44"/>
        <v>7.8262083333333337</v>
      </c>
      <c r="L60" s="9">
        <f t="shared" si="45"/>
        <v>7.8262083333333343E-2</v>
      </c>
      <c r="M60" s="1" t="s">
        <v>83</v>
      </c>
      <c r="O60" s="9">
        <f t="shared" si="60"/>
        <v>0.15939583270116223</v>
      </c>
      <c r="P60" s="9">
        <f t="shared" si="46"/>
        <v>5.8380527189708535E-2</v>
      </c>
      <c r="Q60" s="12">
        <f t="shared" si="47"/>
        <v>1.1092300166044622E-2</v>
      </c>
      <c r="R60" s="9">
        <f t="shared" si="48"/>
        <v>1.4869795833333335E-2</v>
      </c>
      <c r="S60" s="13">
        <f t="shared" si="49"/>
        <v>0.74596183366413316</v>
      </c>
      <c r="T60" s="2">
        <f t="shared" si="50"/>
        <v>0.01</v>
      </c>
      <c r="U60" s="14">
        <f t="shared" si="51"/>
        <v>7.4596183366413315E-3</v>
      </c>
      <c r="V60" s="13"/>
      <c r="W60" s="2"/>
      <c r="X60" s="14"/>
      <c r="Y60" s="2">
        <v>0.05</v>
      </c>
      <c r="Z60" s="2">
        <v>0.21</v>
      </c>
      <c r="AA60" s="2">
        <f t="shared" si="52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3"/>
        <v>1.5600000000000001E-2</v>
      </c>
      <c r="AQ60" s="1">
        <f t="shared" si="54"/>
        <v>3.3559618336641332E-2</v>
      </c>
      <c r="AR60" s="9">
        <f t="shared" si="55"/>
        <v>7.8262083333333337</v>
      </c>
      <c r="AS60" s="1">
        <f t="shared" si="56"/>
        <v>0.19</v>
      </c>
      <c r="AT60" s="1">
        <f t="shared" si="57"/>
        <v>1440876.5833333333</v>
      </c>
      <c r="AU60" s="1">
        <f t="shared" si="58"/>
        <v>481752087.02049941</v>
      </c>
    </row>
    <row r="61" spans="1:48" x14ac:dyDescent="0.15">
      <c r="C61" s="7">
        <v>3</v>
      </c>
      <c r="D61" s="8">
        <v>25.560155566774199</v>
      </c>
      <c r="E61" s="10">
        <f t="shared" si="59"/>
        <v>25.515844903571399</v>
      </c>
      <c r="F61" s="7" t="s">
        <v>83</v>
      </c>
      <c r="G61" s="1">
        <v>4</v>
      </c>
      <c r="H61" s="9">
        <f t="shared" si="41"/>
        <v>25.560155566774199</v>
      </c>
      <c r="I61" s="9">
        <f t="shared" si="42"/>
        <v>298.71015556677418</v>
      </c>
      <c r="J61" s="9">
        <f t="shared" si="43"/>
        <v>0.36803685276470405</v>
      </c>
      <c r="K61" s="9">
        <f t="shared" si="44"/>
        <v>7.8262083333333337</v>
      </c>
      <c r="L61" s="9">
        <f t="shared" si="45"/>
        <v>7.8262083333333343E-2</v>
      </c>
      <c r="M61" s="1" t="s">
        <v>83</v>
      </c>
      <c r="O61" s="9">
        <f t="shared" si="60"/>
        <v>0.17927738884478703</v>
      </c>
      <c r="P61" s="9">
        <f t="shared" si="46"/>
        <v>6.5980685962309479E-2</v>
      </c>
      <c r="Q61" s="12">
        <f t="shared" si="47"/>
        <v>1.2536330332838802E-2</v>
      </c>
      <c r="R61" s="9">
        <f t="shared" si="48"/>
        <v>1.4869795833333335E-2</v>
      </c>
      <c r="S61" s="13">
        <f t="shared" si="49"/>
        <v>0.8430734674067516</v>
      </c>
      <c r="T61" s="2">
        <f t="shared" si="50"/>
        <v>0.01</v>
      </c>
      <c r="U61" s="14">
        <f t="shared" si="51"/>
        <v>8.4307346740675158E-3</v>
      </c>
      <c r="V61" s="13"/>
      <c r="W61" s="2"/>
      <c r="X61" s="14"/>
      <c r="Y61" s="2">
        <v>0.05</v>
      </c>
      <c r="Z61" s="2">
        <v>0.21</v>
      </c>
      <c r="AA61" s="2">
        <f t="shared" si="52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3"/>
        <v>1.5600000000000001E-2</v>
      </c>
      <c r="AQ61" s="1">
        <f t="shared" si="54"/>
        <v>3.4530734674067518E-2</v>
      </c>
      <c r="AR61" s="9">
        <f t="shared" si="55"/>
        <v>7.8262083333333337</v>
      </c>
      <c r="AS61" s="1">
        <f t="shared" si="56"/>
        <v>0.19</v>
      </c>
      <c r="AT61" s="1">
        <f t="shared" si="57"/>
        <v>1440876.5833333333</v>
      </c>
      <c r="AU61" s="1">
        <f t="shared" si="58"/>
        <v>495692571.01533586</v>
      </c>
    </row>
    <row r="62" spans="1:48" x14ac:dyDescent="0.15">
      <c r="C62" s="7">
        <v>4</v>
      </c>
      <c r="D62" s="8">
        <v>24.785551235</v>
      </c>
      <c r="E62" s="10">
        <f t="shared" si="59"/>
        <v>25.560155566774199</v>
      </c>
      <c r="F62" s="7" t="s">
        <v>83</v>
      </c>
      <c r="G62" s="1">
        <v>5</v>
      </c>
      <c r="H62" s="9">
        <f t="shared" si="41"/>
        <v>24.785551235</v>
      </c>
      <c r="I62" s="9">
        <f t="shared" si="42"/>
        <v>297.93555123499999</v>
      </c>
      <c r="J62" s="9">
        <f t="shared" si="43"/>
        <v>0.33813197054147198</v>
      </c>
      <c r="K62" s="9">
        <f t="shared" si="44"/>
        <v>7.8262083333333337</v>
      </c>
      <c r="L62" s="9">
        <f t="shared" si="45"/>
        <v>7.8262083333333343E-2</v>
      </c>
      <c r="M62" s="1" t="s">
        <v>85</v>
      </c>
      <c r="N62" s="9">
        <f>(O61-P61)*$C$21/100</f>
        <v>0.10763186773835366</v>
      </c>
      <c r="O62" s="9">
        <f t="shared" si="60"/>
        <v>8.3926918477457188E-2</v>
      </c>
      <c r="P62" s="9">
        <f t="shared" si="46"/>
        <v>2.8378374326256076E-2</v>
      </c>
      <c r="Q62" s="12">
        <f t="shared" si="47"/>
        <v>5.3918911219886546E-3</v>
      </c>
      <c r="R62" s="9">
        <f t="shared" si="48"/>
        <v>1.4869795833333335E-2</v>
      </c>
      <c r="S62" s="13">
        <f t="shared" si="49"/>
        <v>0.36260693707049807</v>
      </c>
      <c r="T62" s="2">
        <f t="shared" si="50"/>
        <v>0.01</v>
      </c>
      <c r="U62" s="14">
        <f t="shared" si="51"/>
        <v>3.6260693707049806E-3</v>
      </c>
      <c r="V62" s="13"/>
      <c r="W62" s="2"/>
      <c r="X62" s="14"/>
      <c r="Y62" s="2">
        <v>0.05</v>
      </c>
      <c r="Z62" s="2">
        <v>0.21</v>
      </c>
      <c r="AA62" s="2">
        <f t="shared" si="52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3"/>
        <v>1.5600000000000001E-2</v>
      </c>
      <c r="AQ62" s="1">
        <f t="shared" si="54"/>
        <v>2.9726069370704981E-2</v>
      </c>
      <c r="AR62" s="9">
        <f t="shared" si="55"/>
        <v>7.8262083333333337</v>
      </c>
      <c r="AS62" s="1">
        <f t="shared" si="56"/>
        <v>0.19</v>
      </c>
      <c r="AT62" s="1">
        <f t="shared" si="57"/>
        <v>1440876.5833333333</v>
      </c>
      <c r="AU62" s="1">
        <f t="shared" si="58"/>
        <v>426721061.44358742</v>
      </c>
    </row>
    <row r="63" spans="1:48" x14ac:dyDescent="0.15">
      <c r="C63" s="7">
        <v>5</v>
      </c>
      <c r="D63" s="8">
        <v>24.301604016129001</v>
      </c>
      <c r="E63" s="10">
        <f t="shared" si="59"/>
        <v>24.785551235</v>
      </c>
      <c r="F63" s="7" t="s">
        <v>85</v>
      </c>
      <c r="G63" s="1">
        <v>6</v>
      </c>
      <c r="H63" s="9">
        <f t="shared" si="41"/>
        <v>24.301604016129001</v>
      </c>
      <c r="I63" s="9">
        <f t="shared" si="42"/>
        <v>297.45160401612895</v>
      </c>
      <c r="J63" s="9">
        <f t="shared" si="43"/>
        <v>0.32062275984312028</v>
      </c>
      <c r="K63" s="9">
        <f t="shared" si="44"/>
        <v>7.8262083333333337</v>
      </c>
      <c r="L63" s="9">
        <f t="shared" si="45"/>
        <v>7.8262083333333343E-2</v>
      </c>
      <c r="M63" s="1" t="s">
        <v>83</v>
      </c>
      <c r="O63" s="9">
        <f t="shared" si="60"/>
        <v>0.13381062748453448</v>
      </c>
      <c r="P63" s="9">
        <f t="shared" si="46"/>
        <v>4.2902732680431127E-2</v>
      </c>
      <c r="Q63" s="12">
        <f t="shared" si="47"/>
        <v>8.1515192092819141E-3</v>
      </c>
      <c r="R63" s="9">
        <f t="shared" si="48"/>
        <v>1.4869795833333335E-2</v>
      </c>
      <c r="S63" s="13">
        <f t="shared" si="49"/>
        <v>0.54819308218131757</v>
      </c>
      <c r="T63" s="2">
        <f t="shared" si="50"/>
        <v>0.01</v>
      </c>
      <c r="U63" s="14">
        <f t="shared" si="51"/>
        <v>5.481930821813176E-3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3.1581930821813181E-2</v>
      </c>
      <c r="AR63" s="9">
        <f t="shared" si="55"/>
        <v>7.8262083333333337</v>
      </c>
      <c r="AS63" s="1">
        <f t="shared" si="56"/>
        <v>0.19</v>
      </c>
      <c r="AT63" s="1">
        <f t="shared" si="57"/>
        <v>1440876.5833333333</v>
      </c>
      <c r="AU63" s="1">
        <f t="shared" si="58"/>
        <v>453362160.8245092</v>
      </c>
    </row>
    <row r="64" spans="1:48" x14ac:dyDescent="0.15">
      <c r="C64" s="7">
        <v>6</v>
      </c>
      <c r="D64" s="8">
        <v>24.085167153</v>
      </c>
      <c r="E64" s="10">
        <f t="shared" si="59"/>
        <v>24.301604016129001</v>
      </c>
      <c r="F64" s="7" t="s">
        <v>83</v>
      </c>
      <c r="G64" s="1">
        <v>7</v>
      </c>
      <c r="H64" s="9">
        <f t="shared" si="41"/>
        <v>24.085167153</v>
      </c>
      <c r="I64" s="9">
        <f t="shared" si="42"/>
        <v>297.23516715299996</v>
      </c>
      <c r="J64" s="9">
        <f t="shared" si="43"/>
        <v>0.31307080767233558</v>
      </c>
      <c r="K64" s="9">
        <f t="shared" si="44"/>
        <v>7.8262083333333337</v>
      </c>
      <c r="L64" s="9">
        <f t="shared" si="45"/>
        <v>7.8262083333333343E-2</v>
      </c>
      <c r="M64" s="1" t="s">
        <v>83</v>
      </c>
      <c r="O64" s="9">
        <f t="shared" si="60"/>
        <v>0.1691699781374367</v>
      </c>
      <c r="P64" s="9">
        <f t="shared" si="46"/>
        <v>5.296218168939866E-2</v>
      </c>
      <c r="Q64" s="12">
        <f t="shared" si="47"/>
        <v>1.0062814520985746E-2</v>
      </c>
      <c r="R64" s="9">
        <f t="shared" si="48"/>
        <v>1.4869795833333335E-2</v>
      </c>
      <c r="S64" s="13">
        <f t="shared" si="49"/>
        <v>0.67672849269578594</v>
      </c>
      <c r="T64" s="2">
        <f t="shared" si="50"/>
        <v>0.01</v>
      </c>
      <c r="U64" s="14">
        <f t="shared" si="51"/>
        <v>6.7672849269578596E-3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3.2867284926957861E-2</v>
      </c>
      <c r="AR64" s="9">
        <f t="shared" si="55"/>
        <v>7.8262083333333337</v>
      </c>
      <c r="AS64" s="1">
        <f t="shared" si="56"/>
        <v>0.19</v>
      </c>
      <c r="AT64" s="1">
        <f t="shared" si="57"/>
        <v>1440876.5833333333</v>
      </c>
      <c r="AU64" s="1">
        <f t="shared" si="58"/>
        <v>471813563.23625034</v>
      </c>
    </row>
    <row r="65" spans="1:48" x14ac:dyDescent="0.15">
      <c r="C65" s="7">
        <v>7</v>
      </c>
      <c r="D65" s="8">
        <v>23.458740960322601</v>
      </c>
      <c r="E65" s="10">
        <f t="shared" si="59"/>
        <v>24.085167153</v>
      </c>
      <c r="F65" s="7" t="s">
        <v>83</v>
      </c>
      <c r="G65" s="1">
        <v>8</v>
      </c>
      <c r="H65" s="9">
        <f t="shared" si="41"/>
        <v>23.458740960322601</v>
      </c>
      <c r="I65" s="9">
        <f t="shared" si="42"/>
        <v>296.60874096032256</v>
      </c>
      <c r="J65" s="9">
        <f t="shared" si="43"/>
        <v>0.29214377047035611</v>
      </c>
      <c r="K65" s="9">
        <f t="shared" si="44"/>
        <v>7.8262083333333337</v>
      </c>
      <c r="L65" s="9">
        <f t="shared" si="45"/>
        <v>7.8262083333333343E-2</v>
      </c>
      <c r="M65" s="1" t="s">
        <v>83</v>
      </c>
      <c r="O65" s="9">
        <f t="shared" si="60"/>
        <v>0.19446987978137137</v>
      </c>
      <c r="P65" s="9">
        <f t="shared" si="46"/>
        <v>5.6813163922246702E-2</v>
      </c>
      <c r="Q65" s="12">
        <f t="shared" si="47"/>
        <v>1.0794501145226874E-2</v>
      </c>
      <c r="R65" s="9">
        <f t="shared" si="48"/>
        <v>1.4869795833333335E-2</v>
      </c>
      <c r="S65" s="13">
        <f t="shared" si="49"/>
        <v>0.72593472474107879</v>
      </c>
      <c r="T65" s="2">
        <f t="shared" si="50"/>
        <v>0.01</v>
      </c>
      <c r="U65" s="14">
        <f t="shared" si="51"/>
        <v>7.2593472474107882E-3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3.3359347247410791E-2</v>
      </c>
      <c r="AR65" s="9">
        <f t="shared" si="55"/>
        <v>7.8262083333333337</v>
      </c>
      <c r="AS65" s="1">
        <f t="shared" si="56"/>
        <v>0.19</v>
      </c>
      <c r="AT65" s="1">
        <f t="shared" si="57"/>
        <v>1440876.5833333333</v>
      </c>
      <c r="AU65" s="1">
        <f t="shared" si="58"/>
        <v>478877173.06173903</v>
      </c>
    </row>
    <row r="66" spans="1:48" x14ac:dyDescent="0.15">
      <c r="C66" s="7">
        <v>8</v>
      </c>
      <c r="D66" s="8">
        <v>24.286319964193499</v>
      </c>
      <c r="E66" s="10">
        <f t="shared" si="59"/>
        <v>23.458740960322601</v>
      </c>
      <c r="F66" s="7" t="s">
        <v>83</v>
      </c>
      <c r="G66" s="1">
        <v>9</v>
      </c>
      <c r="H66" s="9">
        <f t="shared" si="41"/>
        <v>24.286319964193499</v>
      </c>
      <c r="I66" s="9">
        <f t="shared" si="42"/>
        <v>297.4363199641935</v>
      </c>
      <c r="J66" s="9">
        <f t="shared" si="43"/>
        <v>0.32008390337843196</v>
      </c>
      <c r="K66" s="9">
        <f t="shared" si="44"/>
        <v>7.8262083333333337</v>
      </c>
      <c r="L66" s="9">
        <f t="shared" si="45"/>
        <v>7.8262083333333343E-2</v>
      </c>
      <c r="M66" s="1" t="s">
        <v>83</v>
      </c>
      <c r="O66" s="9">
        <f t="shared" si="60"/>
        <v>0.21591879919245802</v>
      </c>
      <c r="P66" s="9">
        <f t="shared" si="46"/>
        <v>6.9112132058305784E-2</v>
      </c>
      <c r="Q66" s="12">
        <f t="shared" si="47"/>
        <v>1.3131305091078099E-2</v>
      </c>
      <c r="R66" s="9">
        <f t="shared" si="48"/>
        <v>1.4869795833333335E-2</v>
      </c>
      <c r="S66" s="13">
        <f t="shared" si="49"/>
        <v>0.88308576918332027</v>
      </c>
      <c r="T66" s="2">
        <f t="shared" si="50"/>
        <v>0.01</v>
      </c>
      <c r="U66" s="14">
        <f t="shared" si="51"/>
        <v>8.8308576918332028E-3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3.4930857691833204E-2</v>
      </c>
      <c r="AR66" s="9">
        <f t="shared" si="55"/>
        <v>7.8262083333333337</v>
      </c>
      <c r="AS66" s="1">
        <f t="shared" si="56"/>
        <v>0.19</v>
      </c>
      <c r="AT66" s="1">
        <f t="shared" si="57"/>
        <v>1440876.5833333333</v>
      </c>
      <c r="AU66" s="1">
        <f t="shared" si="58"/>
        <v>501436381.83403933</v>
      </c>
    </row>
    <row r="67" spans="1:48" x14ac:dyDescent="0.15">
      <c r="C67" s="7">
        <v>9</v>
      </c>
      <c r="D67" s="8">
        <v>25.618809127999999</v>
      </c>
      <c r="E67" s="10">
        <f t="shared" si="59"/>
        <v>24.286319964193499</v>
      </c>
      <c r="F67" s="7" t="s">
        <v>83</v>
      </c>
      <c r="G67" s="1">
        <v>10</v>
      </c>
      <c r="H67" s="9">
        <f t="shared" si="41"/>
        <v>25.618809127999999</v>
      </c>
      <c r="I67" s="9">
        <f t="shared" si="42"/>
        <v>298.76880912799999</v>
      </c>
      <c r="J67" s="9">
        <f t="shared" si="43"/>
        <v>0.37039954156069083</v>
      </c>
      <c r="K67" s="9">
        <f t="shared" si="44"/>
        <v>7.8262083333333337</v>
      </c>
      <c r="L67" s="9">
        <f t="shared" si="45"/>
        <v>7.8262083333333343E-2</v>
      </c>
      <c r="M67" s="1" t="s">
        <v>83</v>
      </c>
      <c r="O67" s="9">
        <f t="shared" si="60"/>
        <v>0.22506875046748553</v>
      </c>
      <c r="P67" s="9">
        <f t="shared" si="46"/>
        <v>8.3365361992794165E-2</v>
      </c>
      <c r="Q67" s="12">
        <f t="shared" si="47"/>
        <v>1.583941877863089E-2</v>
      </c>
      <c r="R67" s="9">
        <f t="shared" si="48"/>
        <v>1.4869795833333335E-2</v>
      </c>
      <c r="S67" s="13">
        <f t="shared" si="49"/>
        <v>1.0652075493278779</v>
      </c>
      <c r="T67" s="2">
        <f t="shared" si="50"/>
        <v>0.01</v>
      </c>
      <c r="U67" s="14">
        <f t="shared" si="51"/>
        <v>1.0652075493278779E-2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3.6752075493278781E-2</v>
      </c>
      <c r="AR67" s="9">
        <f t="shared" si="55"/>
        <v>7.8262083333333337</v>
      </c>
      <c r="AS67" s="1">
        <f t="shared" si="56"/>
        <v>0.19</v>
      </c>
      <c r="AT67" s="1">
        <f t="shared" si="57"/>
        <v>1440876.5833333333</v>
      </c>
      <c r="AU67" s="1">
        <f t="shared" si="58"/>
        <v>527580167.73661464</v>
      </c>
    </row>
    <row r="68" spans="1:48" x14ac:dyDescent="0.15">
      <c r="C68" s="7">
        <v>10</v>
      </c>
      <c r="D68" s="8">
        <v>25.791941986451601</v>
      </c>
      <c r="E68" s="10">
        <f t="shared" si="59"/>
        <v>25.618809127999999</v>
      </c>
      <c r="F68" s="7" t="s">
        <v>83</v>
      </c>
      <c r="G68" s="1">
        <v>11</v>
      </c>
      <c r="H68" s="9">
        <f t="shared" si="41"/>
        <v>25.791941986451601</v>
      </c>
      <c r="I68" s="9">
        <f t="shared" si="42"/>
        <v>298.94194198645158</v>
      </c>
      <c r="J68" s="9">
        <f t="shared" si="43"/>
        <v>0.37745700386625752</v>
      </c>
      <c r="K68" s="9">
        <f t="shared" si="44"/>
        <v>7.8262083333333337</v>
      </c>
      <c r="L68" s="9">
        <f t="shared" si="45"/>
        <v>7.8262083333333343E-2</v>
      </c>
      <c r="M68" s="1" t="s">
        <v>85</v>
      </c>
      <c r="N68" s="9">
        <f>(O67-P67)*$C$21/100</f>
        <v>0.13461821905095681</v>
      </c>
      <c r="O68" s="9">
        <f t="shared" si="60"/>
        <v>8.5347252757067921E-2</v>
      </c>
      <c r="P68" s="9">
        <f t="shared" si="46"/>
        <v>3.2214918313899041E-2</v>
      </c>
      <c r="Q68" s="12">
        <f t="shared" si="47"/>
        <v>6.1208344796408179E-3</v>
      </c>
      <c r="R68" s="9">
        <f t="shared" si="48"/>
        <v>1.4869795833333335E-2</v>
      </c>
      <c r="S68" s="13">
        <f t="shared" si="49"/>
        <v>0.41162868328829783</v>
      </c>
      <c r="T68" s="2">
        <f t="shared" si="50"/>
        <v>0.01</v>
      </c>
      <c r="U68" s="14">
        <f t="shared" si="51"/>
        <v>4.1162868328829781E-3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3.021628683288298E-2</v>
      </c>
      <c r="AR68" s="9">
        <f t="shared" si="55"/>
        <v>7.8262083333333337</v>
      </c>
      <c r="AS68" s="1">
        <f t="shared" si="56"/>
        <v>0.19</v>
      </c>
      <c r="AT68" s="1">
        <f t="shared" si="57"/>
        <v>1440876.5833333333</v>
      </c>
      <c r="AU68" s="1">
        <f t="shared" si="58"/>
        <v>433758188.12152386</v>
      </c>
    </row>
    <row r="69" spans="1:48" x14ac:dyDescent="0.15">
      <c r="C69" s="7">
        <v>11</v>
      </c>
      <c r="D69" s="8">
        <v>25.5051262313333</v>
      </c>
      <c r="E69" s="10">
        <f t="shared" si="59"/>
        <v>25.791941986451601</v>
      </c>
      <c r="F69" s="7" t="s">
        <v>85</v>
      </c>
      <c r="G69" s="1">
        <v>12</v>
      </c>
      <c r="H69" s="9">
        <f t="shared" si="41"/>
        <v>25.5051262313333</v>
      </c>
      <c r="I69" s="9">
        <f t="shared" si="42"/>
        <v>298.65512623133327</v>
      </c>
      <c r="J69" s="9">
        <f t="shared" si="43"/>
        <v>0.3658330240799702</v>
      </c>
      <c r="K69" s="9">
        <f t="shared" si="44"/>
        <v>7.8262083333333337</v>
      </c>
      <c r="L69" s="9">
        <f t="shared" si="45"/>
        <v>7.8262083333333343E-2</v>
      </c>
      <c r="M69" s="1" t="s">
        <v>83</v>
      </c>
      <c r="O69" s="9">
        <f t="shared" si="60"/>
        <v>0.13139441777650224</v>
      </c>
      <c r="P69" s="9">
        <f t="shared" si="46"/>
        <v>4.806841720240481E-2</v>
      </c>
      <c r="Q69" s="12">
        <f t="shared" si="47"/>
        <v>9.132999268456914E-3</v>
      </c>
      <c r="R69" s="9">
        <f t="shared" si="48"/>
        <v>1.4869795833333335E-2</v>
      </c>
      <c r="S69" s="13">
        <f t="shared" si="49"/>
        <v>0.61419802738539597</v>
      </c>
      <c r="T69" s="2">
        <f t="shared" si="50"/>
        <v>0.01</v>
      </c>
      <c r="U69" s="14">
        <f t="shared" si="51"/>
        <v>6.1419802738539595E-3</v>
      </c>
      <c r="V69" s="13"/>
      <c r="W69" s="2"/>
      <c r="X69" s="14"/>
      <c r="Y69" s="2">
        <v>0.05</v>
      </c>
      <c r="Z69" s="2">
        <v>0.21</v>
      </c>
      <c r="AA69" s="2">
        <f t="shared" si="52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3"/>
        <v>1.5600000000000001E-2</v>
      </c>
      <c r="AQ69" s="1">
        <f t="shared" si="54"/>
        <v>3.2241980273853964E-2</v>
      </c>
      <c r="AR69" s="9">
        <f t="shared" si="55"/>
        <v>7.8262083333333337</v>
      </c>
      <c r="AS69" s="1">
        <f t="shared" si="56"/>
        <v>0.19</v>
      </c>
      <c r="AT69" s="1">
        <f t="shared" si="57"/>
        <v>1440876.5833333333</v>
      </c>
      <c r="AU69" s="1">
        <f t="shared" si="58"/>
        <v>462837244.77414417</v>
      </c>
      <c r="AV69" s="1">
        <f>SUM(AU58:AU69)</f>
        <v>5621451265.7597456</v>
      </c>
    </row>
    <row r="70" spans="1:48" x14ac:dyDescent="0.15">
      <c r="C70" s="7">
        <v>12</v>
      </c>
      <c r="D70" s="8">
        <v>25.735095820645199</v>
      </c>
      <c r="E70" s="10">
        <f t="shared" si="59"/>
        <v>25.5051262313333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8">
        <v>25.567072902903199</v>
      </c>
      <c r="E73" s="7"/>
      <c r="F73" s="7"/>
      <c r="G73" s="1">
        <v>1</v>
      </c>
      <c r="H73" s="9">
        <f t="shared" ref="H73:H84" si="61">E74</f>
        <v>25.567072902903199</v>
      </c>
      <c r="I73" s="9">
        <f t="shared" ref="I73:I84" si="62">H73+273.15</f>
        <v>298.71707290290317</v>
      </c>
      <c r="J73" s="9">
        <f t="shared" ref="J73:J84" si="63">EXP(($C$15*(I73-$C$13))/($C$16*I73*$C$13))</f>
        <v>0.36831475998934737</v>
      </c>
      <c r="K73" s="9">
        <f t="shared" ref="K73:K84" si="64">$B$73/12</f>
        <v>7.5919999999999996</v>
      </c>
      <c r="L73" s="9">
        <f t="shared" ref="L73:L84" si="65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6">O73*J73</f>
        <v>2.7962456578391252E-2</v>
      </c>
      <c r="Q73" s="12">
        <f t="shared" ref="Q73:Q84" si="67">P73*$B$75</f>
        <v>5.0332421841104251E-3</v>
      </c>
      <c r="R73" s="9">
        <f t="shared" ref="R73:R84" si="68">L73*$B$75</f>
        <v>1.36656E-2</v>
      </c>
      <c r="S73" s="13">
        <f t="shared" ref="S73:S84" si="69">Q73/R73</f>
        <v>0.36831475998934737</v>
      </c>
      <c r="T73" s="2">
        <f t="shared" ref="T73:T84" si="70">$B$74/100</f>
        <v>0.01</v>
      </c>
      <c r="U73" s="14">
        <f t="shared" ref="U73:U84" si="71">S73*T73</f>
        <v>3.6831475998934738E-3</v>
      </c>
      <c r="V73" s="13"/>
      <c r="W73" s="2"/>
      <c r="X73" s="14"/>
      <c r="Y73" s="2">
        <v>0.05</v>
      </c>
      <c r="Z73" s="2">
        <v>0.27</v>
      </c>
      <c r="AA73" s="2">
        <f t="shared" ref="AA73:AA84" si="72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3">AO73*AN73</f>
        <v>1.44E-2</v>
      </c>
      <c r="AQ73" s="1">
        <f t="shared" ref="AQ73:AQ84" si="74">(AP73+AM73+AD73+AA73+U73+X73+AG73+AJ73)</f>
        <v>3.1583147599893474E-2</v>
      </c>
      <c r="AR73" s="9">
        <f t="shared" ref="AR73:AR84" si="75">$B$73/12</f>
        <v>7.5919999999999996</v>
      </c>
      <c r="AS73" s="1">
        <f t="shared" ref="AS73:AS84" si="76">$B$75</f>
        <v>0.18</v>
      </c>
      <c r="AT73" s="1">
        <f t="shared" ref="AT73:AT84" si="77">$E$4/12</f>
        <v>731601.08333333337</v>
      </c>
      <c r="AU73" s="1">
        <f t="shared" ref="AU73:AU84" si="78">AT73*10000*AS73*0.67*AR73*AQ73</f>
        <v>211559853.23157647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25.475431240967701</v>
      </c>
      <c r="E74" s="10">
        <f t="shared" ref="E74:E85" si="79">D73</f>
        <v>25.567072902903199</v>
      </c>
      <c r="F74" s="7" t="s">
        <v>83</v>
      </c>
      <c r="G74" s="1">
        <v>2</v>
      </c>
      <c r="H74" s="9">
        <f t="shared" si="61"/>
        <v>25.475431240967701</v>
      </c>
      <c r="I74" s="9">
        <f t="shared" si="62"/>
        <v>298.62543124096766</v>
      </c>
      <c r="J74" s="9">
        <f t="shared" si="63"/>
        <v>0.36464894335033166</v>
      </c>
      <c r="K74" s="9">
        <f t="shared" si="64"/>
        <v>7.5919999999999996</v>
      </c>
      <c r="L74" s="9">
        <f t="shared" si="65"/>
        <v>7.5920000000000001E-2</v>
      </c>
      <c r="M74" s="1" t="s">
        <v>83</v>
      </c>
      <c r="O74" s="9">
        <f t="shared" ref="O74:O84" si="80">L74+O73-P73-N74</f>
        <v>0.12387754342160875</v>
      </c>
      <c r="P74" s="9">
        <f t="shared" si="66"/>
        <v>4.517181531352446E-2</v>
      </c>
      <c r="Q74" s="12">
        <f t="shared" si="67"/>
        <v>8.1309267564344031E-3</v>
      </c>
      <c r="R74" s="9">
        <f t="shared" si="68"/>
        <v>1.36656E-2</v>
      </c>
      <c r="S74" s="13">
        <f t="shared" si="69"/>
        <v>0.59499229865021686</v>
      </c>
      <c r="T74" s="2">
        <f t="shared" si="70"/>
        <v>0.01</v>
      </c>
      <c r="U74" s="14">
        <f t="shared" si="71"/>
        <v>5.9499229865021689E-3</v>
      </c>
      <c r="V74" s="13"/>
      <c r="W74" s="2"/>
      <c r="X74" s="14"/>
      <c r="Y74" s="2">
        <v>0.05</v>
      </c>
      <c r="Z74" s="2">
        <v>0.27</v>
      </c>
      <c r="AA74" s="2">
        <f t="shared" si="72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3"/>
        <v>1.44E-2</v>
      </c>
      <c r="AQ74" s="1">
        <f t="shared" si="74"/>
        <v>3.3849922986502169E-2</v>
      </c>
      <c r="AR74" s="9">
        <f t="shared" si="75"/>
        <v>7.5919999999999996</v>
      </c>
      <c r="AS74" s="1">
        <f t="shared" si="76"/>
        <v>0.18</v>
      </c>
      <c r="AT74" s="1">
        <f t="shared" si="77"/>
        <v>731601.08333333337</v>
      </c>
      <c r="AU74" s="1">
        <f t="shared" si="78"/>
        <v>226743858.13745555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25.515844903571399</v>
      </c>
      <c r="E75" s="10">
        <f t="shared" si="79"/>
        <v>25.475431240967701</v>
      </c>
      <c r="F75" s="7" t="s">
        <v>83</v>
      </c>
      <c r="G75" s="1">
        <v>3</v>
      </c>
      <c r="H75" s="9">
        <f t="shared" si="61"/>
        <v>25.515844903571399</v>
      </c>
      <c r="I75" s="9">
        <f t="shared" si="62"/>
        <v>298.66584490357138</v>
      </c>
      <c r="J75" s="9">
        <f t="shared" si="63"/>
        <v>0.36626131436673914</v>
      </c>
      <c r="K75" s="9">
        <f t="shared" si="64"/>
        <v>7.5919999999999996</v>
      </c>
      <c r="L75" s="9">
        <f t="shared" si="65"/>
        <v>7.5920000000000001E-2</v>
      </c>
      <c r="M75" s="1" t="s">
        <v>83</v>
      </c>
      <c r="O75" s="9">
        <f t="shared" si="80"/>
        <v>0.15462572810808431</v>
      </c>
      <c r="P75" s="9">
        <f t="shared" si="66"/>
        <v>5.6633422411781001E-2</v>
      </c>
      <c r="Q75" s="12">
        <f t="shared" si="67"/>
        <v>1.019401603412058E-2</v>
      </c>
      <c r="R75" s="9">
        <f t="shared" si="68"/>
        <v>1.36656E-2</v>
      </c>
      <c r="S75" s="13">
        <f t="shared" si="69"/>
        <v>0.74596183366413327</v>
      </c>
      <c r="T75" s="2">
        <f t="shared" si="70"/>
        <v>0.01</v>
      </c>
      <c r="U75" s="14">
        <f t="shared" si="71"/>
        <v>7.4596183366413332E-3</v>
      </c>
      <c r="V75" s="13"/>
      <c r="W75" s="2"/>
      <c r="X75" s="14"/>
      <c r="Y75" s="2">
        <v>0.05</v>
      </c>
      <c r="Z75" s="2">
        <v>0.27</v>
      </c>
      <c r="AA75" s="2">
        <f t="shared" si="72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3"/>
        <v>1.44E-2</v>
      </c>
      <c r="AQ75" s="1">
        <f t="shared" si="74"/>
        <v>3.5359618336641335E-2</v>
      </c>
      <c r="AR75" s="9">
        <f t="shared" si="75"/>
        <v>7.5919999999999996</v>
      </c>
      <c r="AS75" s="1">
        <f t="shared" si="76"/>
        <v>0.18</v>
      </c>
      <c r="AT75" s="1">
        <f t="shared" si="77"/>
        <v>731601.08333333337</v>
      </c>
      <c r="AU75" s="1">
        <f t="shared" si="78"/>
        <v>236856559.08626512</v>
      </c>
    </row>
    <row r="76" spans="1:48" x14ac:dyDescent="0.15">
      <c r="C76" s="7">
        <v>3</v>
      </c>
      <c r="D76" s="8">
        <v>25.560155566774199</v>
      </c>
      <c r="E76" s="10">
        <f t="shared" si="79"/>
        <v>25.515844903571399</v>
      </c>
      <c r="F76" s="7" t="s">
        <v>83</v>
      </c>
      <c r="G76" s="1">
        <v>4</v>
      </c>
      <c r="H76" s="9">
        <f t="shared" si="61"/>
        <v>25.560155566774199</v>
      </c>
      <c r="I76" s="9">
        <f t="shared" si="62"/>
        <v>298.71015556677418</v>
      </c>
      <c r="J76" s="9">
        <f t="shared" si="63"/>
        <v>0.36803685276470405</v>
      </c>
      <c r="K76" s="9">
        <f t="shared" si="64"/>
        <v>7.5919999999999996</v>
      </c>
      <c r="L76" s="9">
        <f t="shared" si="65"/>
        <v>7.5920000000000001E-2</v>
      </c>
      <c r="M76" s="1" t="s">
        <v>83</v>
      </c>
      <c r="O76" s="9">
        <f t="shared" si="80"/>
        <v>0.17391230569630334</v>
      </c>
      <c r="P76" s="9">
        <f t="shared" si="66"/>
        <v>6.4006137645520586E-2</v>
      </c>
      <c r="Q76" s="12">
        <f t="shared" si="67"/>
        <v>1.1521104776193706E-2</v>
      </c>
      <c r="R76" s="9">
        <f t="shared" si="68"/>
        <v>1.36656E-2</v>
      </c>
      <c r="S76" s="13">
        <f t="shared" si="69"/>
        <v>0.84307346740675171</v>
      </c>
      <c r="T76" s="2">
        <f t="shared" si="70"/>
        <v>0.01</v>
      </c>
      <c r="U76" s="14">
        <f t="shared" si="71"/>
        <v>8.4307346740675176E-3</v>
      </c>
      <c r="V76" s="13"/>
      <c r="W76" s="2"/>
      <c r="X76" s="14"/>
      <c r="Y76" s="2">
        <v>0.05</v>
      </c>
      <c r="Z76" s="2">
        <v>0.27</v>
      </c>
      <c r="AA76" s="2">
        <f t="shared" si="72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3"/>
        <v>1.44E-2</v>
      </c>
      <c r="AQ76" s="1">
        <f t="shared" si="74"/>
        <v>3.633073467406752E-2</v>
      </c>
      <c r="AR76" s="9">
        <f t="shared" si="75"/>
        <v>7.5919999999999996</v>
      </c>
      <c r="AS76" s="1">
        <f t="shared" si="76"/>
        <v>0.18</v>
      </c>
      <c r="AT76" s="1">
        <f t="shared" si="77"/>
        <v>731601.08333333337</v>
      </c>
      <c r="AU76" s="1">
        <f t="shared" si="78"/>
        <v>243361586.14751226</v>
      </c>
    </row>
    <row r="77" spans="1:48" x14ac:dyDescent="0.15">
      <c r="C77" s="7">
        <v>4</v>
      </c>
      <c r="D77" s="8">
        <v>24.785551235</v>
      </c>
      <c r="E77" s="10">
        <f t="shared" si="79"/>
        <v>25.560155566774199</v>
      </c>
      <c r="F77" s="7" t="s">
        <v>83</v>
      </c>
      <c r="G77" s="1">
        <v>5</v>
      </c>
      <c r="H77" s="9">
        <f t="shared" si="61"/>
        <v>24.785551235</v>
      </c>
      <c r="I77" s="9">
        <f t="shared" si="62"/>
        <v>297.93555123499999</v>
      </c>
      <c r="J77" s="9">
        <f t="shared" si="63"/>
        <v>0.33813197054147198</v>
      </c>
      <c r="K77" s="9">
        <f t="shared" si="64"/>
        <v>7.5919999999999996</v>
      </c>
      <c r="L77" s="9">
        <f t="shared" si="65"/>
        <v>7.5920000000000001E-2</v>
      </c>
      <c r="M77" s="1" t="s">
        <v>85</v>
      </c>
      <c r="N77" s="9">
        <f>(O76-P76)*$C$21/100</f>
        <v>0.10441085964824362</v>
      </c>
      <c r="O77" s="9">
        <f t="shared" si="80"/>
        <v>8.1415308402539105E-2</v>
      </c>
      <c r="P77" s="9">
        <f t="shared" si="66"/>
        <v>2.7529118662392209E-2</v>
      </c>
      <c r="Q77" s="12">
        <f t="shared" si="67"/>
        <v>4.9552413592305975E-3</v>
      </c>
      <c r="R77" s="9">
        <f t="shared" si="68"/>
        <v>1.36656E-2</v>
      </c>
      <c r="S77" s="13">
        <f t="shared" si="69"/>
        <v>0.36260693707049801</v>
      </c>
      <c r="T77" s="2">
        <f t="shared" si="70"/>
        <v>0.01</v>
      </c>
      <c r="U77" s="14">
        <f t="shared" si="71"/>
        <v>3.6260693707049802E-3</v>
      </c>
      <c r="V77" s="13"/>
      <c r="W77" s="2"/>
      <c r="X77" s="14"/>
      <c r="Y77" s="2">
        <v>0.05</v>
      </c>
      <c r="Z77" s="2">
        <v>0.27</v>
      </c>
      <c r="AA77" s="2">
        <f t="shared" si="72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3"/>
        <v>1.44E-2</v>
      </c>
      <c r="AQ77" s="1">
        <f t="shared" si="74"/>
        <v>3.1526069370704984E-2</v>
      </c>
      <c r="AR77" s="9">
        <f t="shared" si="75"/>
        <v>7.5919999999999996</v>
      </c>
      <c r="AS77" s="1">
        <f t="shared" si="76"/>
        <v>0.18</v>
      </c>
      <c r="AT77" s="1">
        <f t="shared" si="77"/>
        <v>731601.08333333337</v>
      </c>
      <c r="AU77" s="1">
        <f t="shared" si="78"/>
        <v>211177514.46209055</v>
      </c>
    </row>
    <row r="78" spans="1:48" x14ac:dyDescent="0.15">
      <c r="C78" s="7">
        <v>5</v>
      </c>
      <c r="D78" s="8">
        <v>24.301604016129001</v>
      </c>
      <c r="E78" s="10">
        <f t="shared" si="79"/>
        <v>24.785551235</v>
      </c>
      <c r="F78" s="7" t="s">
        <v>85</v>
      </c>
      <c r="G78" s="1">
        <v>6</v>
      </c>
      <c r="H78" s="9">
        <f t="shared" si="61"/>
        <v>24.301604016129001</v>
      </c>
      <c r="I78" s="9">
        <f t="shared" si="62"/>
        <v>297.45160401612895</v>
      </c>
      <c r="J78" s="9">
        <f t="shared" si="63"/>
        <v>0.32062275984312028</v>
      </c>
      <c r="K78" s="9">
        <f t="shared" si="64"/>
        <v>7.5919999999999996</v>
      </c>
      <c r="L78" s="9">
        <f t="shared" si="65"/>
        <v>7.5920000000000001E-2</v>
      </c>
      <c r="M78" s="1" t="s">
        <v>83</v>
      </c>
      <c r="O78" s="9">
        <f t="shared" si="80"/>
        <v>0.1298061897401469</v>
      </c>
      <c r="P78" s="9">
        <f t="shared" si="66"/>
        <v>4.1618818799205627E-2</v>
      </c>
      <c r="Q78" s="12">
        <f t="shared" si="67"/>
        <v>7.4913873838570125E-3</v>
      </c>
      <c r="R78" s="9">
        <f t="shared" si="68"/>
        <v>1.36656E-2</v>
      </c>
      <c r="S78" s="13">
        <f t="shared" si="69"/>
        <v>0.54819308218131746</v>
      </c>
      <c r="T78" s="2">
        <f t="shared" si="70"/>
        <v>0.01</v>
      </c>
      <c r="U78" s="14">
        <f t="shared" si="71"/>
        <v>5.4819308218131751E-3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3.3381930821813177E-2</v>
      </c>
      <c r="AR78" s="9">
        <f t="shared" si="75"/>
        <v>7.5919999999999996</v>
      </c>
      <c r="AS78" s="1">
        <f t="shared" si="76"/>
        <v>0.18</v>
      </c>
      <c r="AT78" s="1">
        <f t="shared" si="77"/>
        <v>731601.08333333337</v>
      </c>
      <c r="AU78" s="1">
        <f t="shared" si="78"/>
        <v>223609010.56211555</v>
      </c>
    </row>
    <row r="79" spans="1:48" x14ac:dyDescent="0.15">
      <c r="C79" s="7">
        <v>6</v>
      </c>
      <c r="D79" s="8">
        <v>24.085167153</v>
      </c>
      <c r="E79" s="10">
        <f t="shared" si="79"/>
        <v>24.301604016129001</v>
      </c>
      <c r="F79" s="7" t="s">
        <v>83</v>
      </c>
      <c r="G79" s="1">
        <v>7</v>
      </c>
      <c r="H79" s="9">
        <f t="shared" si="61"/>
        <v>24.085167153</v>
      </c>
      <c r="I79" s="9">
        <f t="shared" si="62"/>
        <v>297.23516715299996</v>
      </c>
      <c r="J79" s="9">
        <f t="shared" si="63"/>
        <v>0.31307080767233558</v>
      </c>
      <c r="K79" s="9">
        <f t="shared" si="64"/>
        <v>7.5919999999999996</v>
      </c>
      <c r="L79" s="9">
        <f t="shared" si="65"/>
        <v>7.5920000000000001E-2</v>
      </c>
      <c r="M79" s="1" t="s">
        <v>83</v>
      </c>
      <c r="O79" s="9">
        <f t="shared" si="80"/>
        <v>0.16410737094094127</v>
      </c>
      <c r="P79" s="9">
        <f t="shared" si="66"/>
        <v>5.1377227165464057E-2</v>
      </c>
      <c r="Q79" s="12">
        <f t="shared" si="67"/>
        <v>9.2479008897835297E-3</v>
      </c>
      <c r="R79" s="9">
        <f t="shared" si="68"/>
        <v>1.36656E-2</v>
      </c>
      <c r="S79" s="13">
        <f t="shared" si="69"/>
        <v>0.67672849269578572</v>
      </c>
      <c r="T79" s="2">
        <f t="shared" si="70"/>
        <v>0.01</v>
      </c>
      <c r="U79" s="14">
        <f t="shared" si="71"/>
        <v>6.767284926957857E-3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3.4667284926957857E-2</v>
      </c>
      <c r="AR79" s="9">
        <f t="shared" si="75"/>
        <v>7.5919999999999996</v>
      </c>
      <c r="AS79" s="1">
        <f t="shared" si="76"/>
        <v>0.18</v>
      </c>
      <c r="AT79" s="1">
        <f t="shared" si="77"/>
        <v>731601.08333333337</v>
      </c>
      <c r="AU79" s="1">
        <f t="shared" si="78"/>
        <v>232218960.69374621</v>
      </c>
    </row>
    <row r="80" spans="1:48" x14ac:dyDescent="0.15">
      <c r="C80" s="7">
        <v>7</v>
      </c>
      <c r="D80" s="8">
        <v>23.458740960322601</v>
      </c>
      <c r="E80" s="10">
        <f t="shared" si="79"/>
        <v>24.085167153</v>
      </c>
      <c r="F80" s="7" t="s">
        <v>83</v>
      </c>
      <c r="G80" s="1">
        <v>8</v>
      </c>
      <c r="H80" s="9">
        <f t="shared" si="61"/>
        <v>23.458740960322601</v>
      </c>
      <c r="I80" s="9">
        <f t="shared" si="62"/>
        <v>296.60874096032256</v>
      </c>
      <c r="J80" s="9">
        <f t="shared" si="63"/>
        <v>0.29214377047035611</v>
      </c>
      <c r="K80" s="9">
        <f t="shared" si="64"/>
        <v>7.5919999999999996</v>
      </c>
      <c r="L80" s="9">
        <f t="shared" si="65"/>
        <v>7.5920000000000001E-2</v>
      </c>
      <c r="M80" s="1" t="s">
        <v>83</v>
      </c>
      <c r="O80" s="9">
        <f t="shared" si="80"/>
        <v>0.18865014377547723</v>
      </c>
      <c r="P80" s="9">
        <f t="shared" si="66"/>
        <v>5.51129643023427E-2</v>
      </c>
      <c r="Q80" s="12">
        <f t="shared" si="67"/>
        <v>9.9203335744216855E-3</v>
      </c>
      <c r="R80" s="9">
        <f t="shared" si="68"/>
        <v>1.36656E-2</v>
      </c>
      <c r="S80" s="13">
        <f t="shared" si="69"/>
        <v>0.72593472474107879</v>
      </c>
      <c r="T80" s="2">
        <f t="shared" si="70"/>
        <v>0.01</v>
      </c>
      <c r="U80" s="14">
        <f t="shared" si="71"/>
        <v>7.2593472474107882E-3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3.5159347247410787E-2</v>
      </c>
      <c r="AR80" s="9">
        <f t="shared" si="75"/>
        <v>7.5919999999999996</v>
      </c>
      <c r="AS80" s="1">
        <f t="shared" si="76"/>
        <v>0.18</v>
      </c>
      <c r="AT80" s="1">
        <f t="shared" si="77"/>
        <v>731601.08333333337</v>
      </c>
      <c r="AU80" s="1">
        <f t="shared" si="78"/>
        <v>235515042.31343132</v>
      </c>
    </row>
    <row r="81" spans="1:48" x14ac:dyDescent="0.15">
      <c r="C81" s="7">
        <v>8</v>
      </c>
      <c r="D81" s="8">
        <v>24.286319964193499</v>
      </c>
      <c r="E81" s="10">
        <f t="shared" si="79"/>
        <v>23.458740960322601</v>
      </c>
      <c r="F81" s="7" t="s">
        <v>83</v>
      </c>
      <c r="G81" s="1">
        <v>9</v>
      </c>
      <c r="H81" s="9">
        <f t="shared" si="61"/>
        <v>24.286319964193499</v>
      </c>
      <c r="I81" s="9">
        <f t="shared" si="62"/>
        <v>297.4363199641935</v>
      </c>
      <c r="J81" s="9">
        <f t="shared" si="63"/>
        <v>0.32008390337843196</v>
      </c>
      <c r="K81" s="9">
        <f t="shared" si="64"/>
        <v>7.5919999999999996</v>
      </c>
      <c r="L81" s="9">
        <f t="shared" si="65"/>
        <v>7.5920000000000001E-2</v>
      </c>
      <c r="M81" s="1" t="s">
        <v>83</v>
      </c>
      <c r="O81" s="9">
        <f t="shared" si="80"/>
        <v>0.20945717947313452</v>
      </c>
      <c r="P81" s="9">
        <f t="shared" si="66"/>
        <v>6.7043871596397672E-2</v>
      </c>
      <c r="Q81" s="12">
        <f t="shared" si="67"/>
        <v>1.2067896887351581E-2</v>
      </c>
      <c r="R81" s="9">
        <f t="shared" si="68"/>
        <v>1.36656E-2</v>
      </c>
      <c r="S81" s="13">
        <f t="shared" si="69"/>
        <v>0.88308576918332027</v>
      </c>
      <c r="T81" s="2">
        <f t="shared" si="70"/>
        <v>0.01</v>
      </c>
      <c r="U81" s="14">
        <f t="shared" si="71"/>
        <v>8.8308576918332028E-3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3.6730857691833207E-2</v>
      </c>
      <c r="AR81" s="9">
        <f t="shared" si="75"/>
        <v>7.5919999999999996</v>
      </c>
      <c r="AS81" s="1">
        <f t="shared" si="76"/>
        <v>0.18</v>
      </c>
      <c r="AT81" s="1">
        <f t="shared" si="77"/>
        <v>731601.08333333337</v>
      </c>
      <c r="AU81" s="1">
        <f t="shared" si="78"/>
        <v>246041811.94341645</v>
      </c>
    </row>
    <row r="82" spans="1:48" x14ac:dyDescent="0.15">
      <c r="C82" s="7">
        <v>9</v>
      </c>
      <c r="D82" s="8">
        <v>25.618809127999999</v>
      </c>
      <c r="E82" s="10">
        <f t="shared" si="79"/>
        <v>24.286319964193499</v>
      </c>
      <c r="F82" s="7" t="s">
        <v>83</v>
      </c>
      <c r="G82" s="1">
        <v>10</v>
      </c>
      <c r="H82" s="9">
        <f t="shared" si="61"/>
        <v>25.618809127999999</v>
      </c>
      <c r="I82" s="9">
        <f t="shared" si="62"/>
        <v>298.76880912799999</v>
      </c>
      <c r="J82" s="9">
        <f t="shared" si="63"/>
        <v>0.37039954156069083</v>
      </c>
      <c r="K82" s="9">
        <f t="shared" si="64"/>
        <v>7.5919999999999996</v>
      </c>
      <c r="L82" s="9">
        <f t="shared" si="65"/>
        <v>7.5920000000000001E-2</v>
      </c>
      <c r="M82" s="1" t="s">
        <v>83</v>
      </c>
      <c r="O82" s="9">
        <f t="shared" si="80"/>
        <v>0.21833330787673683</v>
      </c>
      <c r="P82" s="9">
        <f t="shared" si="66"/>
        <v>8.0870557144972488E-2</v>
      </c>
      <c r="Q82" s="12">
        <f t="shared" si="67"/>
        <v>1.4556700286095048E-2</v>
      </c>
      <c r="R82" s="9">
        <f t="shared" si="68"/>
        <v>1.36656E-2</v>
      </c>
      <c r="S82" s="13">
        <f t="shared" si="69"/>
        <v>1.0652075493278779</v>
      </c>
      <c r="T82" s="2">
        <f t="shared" si="70"/>
        <v>0.01</v>
      </c>
      <c r="U82" s="14">
        <f t="shared" si="71"/>
        <v>1.0652075493278779E-2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3.8552075493278784E-2</v>
      </c>
      <c r="AR82" s="9">
        <f t="shared" si="75"/>
        <v>7.5919999999999996</v>
      </c>
      <c r="AS82" s="1">
        <f t="shared" si="76"/>
        <v>0.18</v>
      </c>
      <c r="AT82" s="1">
        <f t="shared" si="77"/>
        <v>731601.08333333337</v>
      </c>
      <c r="AU82" s="1">
        <f t="shared" si="78"/>
        <v>258241247.40366995</v>
      </c>
    </row>
    <row r="83" spans="1:48" x14ac:dyDescent="0.15">
      <c r="C83" s="7">
        <v>10</v>
      </c>
      <c r="D83" s="8">
        <v>25.791941986451601</v>
      </c>
      <c r="E83" s="10">
        <f t="shared" si="79"/>
        <v>25.618809127999999</v>
      </c>
      <c r="F83" s="7" t="s">
        <v>83</v>
      </c>
      <c r="G83" s="1">
        <v>11</v>
      </c>
      <c r="H83" s="9">
        <f t="shared" si="61"/>
        <v>25.791941986451601</v>
      </c>
      <c r="I83" s="9">
        <f t="shared" si="62"/>
        <v>298.94194198645158</v>
      </c>
      <c r="J83" s="9">
        <f t="shared" si="63"/>
        <v>0.37745700386625752</v>
      </c>
      <c r="K83" s="9">
        <f t="shared" si="64"/>
        <v>7.5919999999999996</v>
      </c>
      <c r="L83" s="9">
        <f t="shared" si="65"/>
        <v>7.5920000000000001E-2</v>
      </c>
      <c r="M83" s="1" t="s">
        <v>85</v>
      </c>
      <c r="N83" s="9">
        <f>(O82-P82)*$C$21/100</f>
        <v>0.13058961319517612</v>
      </c>
      <c r="O83" s="9">
        <f t="shared" si="80"/>
        <v>8.2793137536588207E-2</v>
      </c>
      <c r="P83" s="9">
        <f t="shared" si="66"/>
        <v>3.1250849635247567E-2</v>
      </c>
      <c r="Q83" s="12">
        <f t="shared" si="67"/>
        <v>5.6251529343445622E-3</v>
      </c>
      <c r="R83" s="9">
        <f t="shared" si="68"/>
        <v>1.36656E-2</v>
      </c>
      <c r="S83" s="13">
        <f t="shared" si="69"/>
        <v>0.41162868328829777</v>
      </c>
      <c r="T83" s="2">
        <f t="shared" si="70"/>
        <v>0.01</v>
      </c>
      <c r="U83" s="14">
        <f t="shared" si="71"/>
        <v>4.1162868328829781E-3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3.2016286832882976E-2</v>
      </c>
      <c r="AR83" s="9">
        <f t="shared" si="75"/>
        <v>7.5919999999999996</v>
      </c>
      <c r="AS83" s="1">
        <f t="shared" si="76"/>
        <v>0.18</v>
      </c>
      <c r="AT83" s="1">
        <f t="shared" si="77"/>
        <v>731601.08333333337</v>
      </c>
      <c r="AU83" s="1">
        <f t="shared" si="78"/>
        <v>214461238.29049966</v>
      </c>
    </row>
    <row r="84" spans="1:48" x14ac:dyDescent="0.15">
      <c r="C84" s="7">
        <v>11</v>
      </c>
      <c r="D84" s="8">
        <v>25.5051262313333</v>
      </c>
      <c r="E84" s="10">
        <f t="shared" si="79"/>
        <v>25.791941986451601</v>
      </c>
      <c r="F84" s="7" t="s">
        <v>85</v>
      </c>
      <c r="G84" s="1">
        <v>12</v>
      </c>
      <c r="H84" s="9">
        <f t="shared" si="61"/>
        <v>25.5051262313333</v>
      </c>
      <c r="I84" s="9">
        <f t="shared" si="62"/>
        <v>298.65512623133327</v>
      </c>
      <c r="J84" s="9">
        <f t="shared" si="63"/>
        <v>0.3658330240799702</v>
      </c>
      <c r="K84" s="9">
        <f t="shared" si="64"/>
        <v>7.5919999999999996</v>
      </c>
      <c r="L84" s="9">
        <f t="shared" si="65"/>
        <v>7.5920000000000001E-2</v>
      </c>
      <c r="M84" s="1" t="s">
        <v>83</v>
      </c>
      <c r="O84" s="9">
        <f t="shared" si="80"/>
        <v>0.12746228790134065</v>
      </c>
      <c r="P84" s="9">
        <f t="shared" si="66"/>
        <v>4.6629914239099249E-2</v>
      </c>
      <c r="Q84" s="12">
        <f t="shared" si="67"/>
        <v>8.3933845630378649E-3</v>
      </c>
      <c r="R84" s="9">
        <f t="shared" si="68"/>
        <v>1.36656E-2</v>
      </c>
      <c r="S84" s="13">
        <f t="shared" si="69"/>
        <v>0.61419802738539575</v>
      </c>
      <c r="T84" s="2">
        <f t="shared" si="70"/>
        <v>0.01</v>
      </c>
      <c r="U84" s="14">
        <f t="shared" si="71"/>
        <v>6.1419802738539577E-3</v>
      </c>
      <c r="V84" s="13"/>
      <c r="W84" s="2"/>
      <c r="X84" s="14"/>
      <c r="Y84" s="2">
        <v>0.05</v>
      </c>
      <c r="Z84" s="2">
        <v>0.27</v>
      </c>
      <c r="AA84" s="2">
        <f t="shared" si="72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3"/>
        <v>1.44E-2</v>
      </c>
      <c r="AQ84" s="1">
        <f t="shared" si="74"/>
        <v>3.404198027385396E-2</v>
      </c>
      <c r="AR84" s="9">
        <f t="shared" si="75"/>
        <v>7.5919999999999996</v>
      </c>
      <c r="AS84" s="1">
        <f t="shared" si="76"/>
        <v>0.18</v>
      </c>
      <c r="AT84" s="1">
        <f t="shared" si="77"/>
        <v>731601.08333333337</v>
      </c>
      <c r="AU84" s="1">
        <f t="shared" si="78"/>
        <v>228030354.72224611</v>
      </c>
      <c r="AV84" s="1">
        <f>SUM(AU73:AU84)</f>
        <v>2767817036.9940252</v>
      </c>
    </row>
    <row r="85" spans="1:48" x14ac:dyDescent="0.15">
      <c r="C85" s="7">
        <v>12</v>
      </c>
      <c r="D85" s="8">
        <v>25.735095820645199</v>
      </c>
      <c r="E85" s="10">
        <f t="shared" si="79"/>
        <v>25.5051262313333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8">
        <v>25.567072902903199</v>
      </c>
      <c r="E89" s="7"/>
      <c r="F89" s="7"/>
      <c r="G89" s="1">
        <v>1</v>
      </c>
      <c r="H89" s="9">
        <f t="shared" ref="H89:H100" si="81">E90</f>
        <v>25.567072902903199</v>
      </c>
      <c r="I89" s="9">
        <f t="shared" ref="I89:I100" si="82">H89+273.15</f>
        <v>298.71707290290317</v>
      </c>
      <c r="J89" s="9">
        <f t="shared" ref="J89:J100" si="83">EXP(($C$15*(I89-$C$13))/($C$16*I89*$C$13))</f>
        <v>0.36831475998934737</v>
      </c>
      <c r="K89" s="9">
        <f t="shared" ref="K89:K100" si="84">$B$89/12</f>
        <v>9.8854166666666661</v>
      </c>
      <c r="L89" s="9">
        <f t="shared" ref="L89:L100" si="85">K89*$B$90/100</f>
        <v>3.3610416666666665</v>
      </c>
      <c r="M89" s="1" t="s">
        <v>83</v>
      </c>
      <c r="O89" s="9">
        <f>L89</f>
        <v>3.3610416666666665</v>
      </c>
      <c r="P89" s="9">
        <f t="shared" ref="P89:P100" si="86">O89*J89</f>
        <v>1.2379212547725293</v>
      </c>
      <c r="Q89" s="12">
        <f t="shared" ref="Q89:Q100" si="87">P89*$B$91</f>
        <v>0.55706456464763821</v>
      </c>
      <c r="R89" s="9">
        <f t="shared" ref="R89:R100" si="88">L89*$B$91</f>
        <v>1.51246875</v>
      </c>
      <c r="S89" s="13">
        <f t="shared" ref="S89:S100" si="89">Q89/R89</f>
        <v>0.36831475998934737</v>
      </c>
      <c r="T89" s="2">
        <f t="shared" ref="T89:T100" si="90">$B$90/100</f>
        <v>0.34</v>
      </c>
      <c r="U89" s="14">
        <f t="shared" ref="U89:U100" si="91">S89*T89</f>
        <v>0.12522701839637812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0.11369994604650802</v>
      </c>
      <c r="AK89" s="9">
        <f t="shared" ref="AK89:AK100" si="93">$B$89/12</f>
        <v>9.8854166666666661</v>
      </c>
      <c r="AL89" s="1">
        <f t="shared" ref="AL89:AL100" si="94">$B$91</f>
        <v>0.45</v>
      </c>
      <c r="AM89" s="17">
        <f t="shared" ref="AM89:AM100" si="95">$E$6/12</f>
        <v>3061966.0833333335</v>
      </c>
      <c r="AN89" s="1">
        <f t="shared" ref="AN89:AN100" si="96">AM89*10000*AK89*AJ89</f>
        <v>34415621267.625458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8">
        <v>25.475431240967701</v>
      </c>
      <c r="E90" s="10">
        <f t="shared" ref="E90:E101" si="97">D89</f>
        <v>25.567072902903199</v>
      </c>
      <c r="F90" s="7" t="s">
        <v>83</v>
      </c>
      <c r="G90" s="1">
        <v>2</v>
      </c>
      <c r="H90" s="9">
        <f t="shared" si="81"/>
        <v>25.475431240967701</v>
      </c>
      <c r="I90" s="9">
        <f t="shared" si="82"/>
        <v>298.62543124096766</v>
      </c>
      <c r="J90" s="9">
        <f t="shared" si="83"/>
        <v>0.36464894335033166</v>
      </c>
      <c r="K90" s="9">
        <f t="shared" si="84"/>
        <v>9.8854166666666661</v>
      </c>
      <c r="L90" s="9">
        <f t="shared" si="85"/>
        <v>3.3610416666666665</v>
      </c>
      <c r="M90" s="1" t="s">
        <v>83</v>
      </c>
      <c r="O90" s="9">
        <f t="shared" ref="O90:O100" si="98">L90+O89-P89-N90</f>
        <v>5.4841620785608036</v>
      </c>
      <c r="P90" s="9">
        <f t="shared" si="86"/>
        <v>1.9997939071091555</v>
      </c>
      <c r="Q90" s="12">
        <f t="shared" si="87"/>
        <v>0.89990725819911999</v>
      </c>
      <c r="R90" s="9">
        <f t="shared" si="88"/>
        <v>1.51246875</v>
      </c>
      <c r="S90" s="13">
        <f t="shared" si="89"/>
        <v>0.59499229865021674</v>
      </c>
      <c r="T90" s="2">
        <f t="shared" si="90"/>
        <v>0.34</v>
      </c>
      <c r="U90" s="14">
        <f t="shared" si="91"/>
        <v>0.20229738154107371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2"/>
        <v>0.13693666053463371</v>
      </c>
      <c r="AK90" s="9">
        <f t="shared" si="93"/>
        <v>9.8854166666666661</v>
      </c>
      <c r="AL90" s="1">
        <f t="shared" si="94"/>
        <v>0.45</v>
      </c>
      <c r="AM90" s="17">
        <f t="shared" si="95"/>
        <v>3061966.0833333335</v>
      </c>
      <c r="AN90" s="1">
        <f t="shared" si="96"/>
        <v>41449098354.766434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25.515844903571399</v>
      </c>
      <c r="E91" s="10">
        <f t="shared" si="97"/>
        <v>25.475431240967701</v>
      </c>
      <c r="F91" s="7" t="s">
        <v>83</v>
      </c>
      <c r="G91" s="1">
        <v>3</v>
      </c>
      <c r="H91" s="9">
        <f t="shared" si="81"/>
        <v>25.515844903571399</v>
      </c>
      <c r="I91" s="9">
        <f t="shared" si="82"/>
        <v>298.66584490357138</v>
      </c>
      <c r="J91" s="9">
        <f t="shared" si="83"/>
        <v>0.36626131436673914</v>
      </c>
      <c r="K91" s="9">
        <f t="shared" si="84"/>
        <v>9.8854166666666661</v>
      </c>
      <c r="L91" s="9">
        <f t="shared" si="85"/>
        <v>3.3610416666666665</v>
      </c>
      <c r="M91" s="1" t="s">
        <v>83</v>
      </c>
      <c r="O91" s="9">
        <f t="shared" si="98"/>
        <v>6.8454098381183153</v>
      </c>
      <c r="P91" s="9">
        <f t="shared" si="86"/>
        <v>2.5072088046882213</v>
      </c>
      <c r="Q91" s="12">
        <f t="shared" si="87"/>
        <v>1.1282439621096996</v>
      </c>
      <c r="R91" s="9">
        <f t="shared" si="88"/>
        <v>1.51246875</v>
      </c>
      <c r="S91" s="13">
        <f t="shared" si="89"/>
        <v>0.74596183366413327</v>
      </c>
      <c r="T91" s="2">
        <f t="shared" si="90"/>
        <v>0.34</v>
      </c>
      <c r="U91" s="14">
        <f t="shared" si="91"/>
        <v>0.25362702344580534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2"/>
        <v>0.15241254756891032</v>
      </c>
      <c r="AK91" s="9">
        <f t="shared" si="93"/>
        <v>9.8854166666666661</v>
      </c>
      <c r="AL91" s="1">
        <f t="shared" si="94"/>
        <v>0.45</v>
      </c>
      <c r="AM91" s="17">
        <f t="shared" si="95"/>
        <v>3061966.0833333335</v>
      </c>
      <c r="AN91" s="1">
        <f t="shared" si="96"/>
        <v>46133465282.560387</v>
      </c>
    </row>
    <row r="92" spans="1:48" x14ac:dyDescent="0.15">
      <c r="C92" s="7">
        <v>3</v>
      </c>
      <c r="D92" s="8">
        <v>25.560155566774199</v>
      </c>
      <c r="E92" s="10">
        <f t="shared" si="97"/>
        <v>25.515844903571399</v>
      </c>
      <c r="F92" s="7" t="s">
        <v>83</v>
      </c>
      <c r="G92" s="1">
        <v>4</v>
      </c>
      <c r="H92" s="9">
        <f t="shared" si="81"/>
        <v>25.560155566774199</v>
      </c>
      <c r="I92" s="9">
        <f t="shared" si="82"/>
        <v>298.71015556677418</v>
      </c>
      <c r="J92" s="9">
        <f t="shared" si="83"/>
        <v>0.36803685276470405</v>
      </c>
      <c r="K92" s="9">
        <f t="shared" si="84"/>
        <v>9.8854166666666661</v>
      </c>
      <c r="L92" s="9">
        <f t="shared" si="85"/>
        <v>3.3610416666666665</v>
      </c>
      <c r="M92" s="1" t="s">
        <v>83</v>
      </c>
      <c r="O92" s="9">
        <f t="shared" si="98"/>
        <v>7.69924270009676</v>
      </c>
      <c r="P92" s="9">
        <f t="shared" si="86"/>
        <v>2.8336050520152338</v>
      </c>
      <c r="Q92" s="12">
        <f t="shared" si="87"/>
        <v>1.2751222734068552</v>
      </c>
      <c r="R92" s="9">
        <f t="shared" si="88"/>
        <v>1.51246875</v>
      </c>
      <c r="S92" s="13">
        <f t="shared" si="89"/>
        <v>0.84307346740675149</v>
      </c>
      <c r="T92" s="2">
        <f t="shared" si="90"/>
        <v>0.34</v>
      </c>
      <c r="U92" s="14">
        <f t="shared" si="91"/>
        <v>0.28664497891829555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2"/>
        <v>0.1623674611438661</v>
      </c>
      <c r="AK92" s="9">
        <f t="shared" si="93"/>
        <v>9.8854166666666661</v>
      </c>
      <c r="AL92" s="1">
        <f t="shared" si="94"/>
        <v>0.45</v>
      </c>
      <c r="AM92" s="17">
        <f t="shared" si="95"/>
        <v>3061966.0833333335</v>
      </c>
      <c r="AN92" s="1">
        <f t="shared" si="96"/>
        <v>49146699213.273796</v>
      </c>
    </row>
    <row r="93" spans="1:48" x14ac:dyDescent="0.15">
      <c r="C93" s="7">
        <v>4</v>
      </c>
      <c r="D93" s="8">
        <v>24.785551235</v>
      </c>
      <c r="E93" s="10">
        <f t="shared" si="97"/>
        <v>25.560155566774199</v>
      </c>
      <c r="F93" s="7" t="s">
        <v>83</v>
      </c>
      <c r="G93" s="1">
        <v>5</v>
      </c>
      <c r="H93" s="9">
        <f t="shared" si="81"/>
        <v>24.785551235</v>
      </c>
      <c r="I93" s="9">
        <f t="shared" si="82"/>
        <v>297.93555123499999</v>
      </c>
      <c r="J93" s="9">
        <f t="shared" si="83"/>
        <v>0.33813197054147198</v>
      </c>
      <c r="K93" s="9">
        <f t="shared" si="84"/>
        <v>9.8854166666666661</v>
      </c>
      <c r="L93" s="9">
        <f t="shared" si="85"/>
        <v>3.3610416666666665</v>
      </c>
      <c r="M93" s="1" t="s">
        <v>85</v>
      </c>
      <c r="N93" s="9">
        <f>(O92-P92)*$C$21/100</f>
        <v>4.6223557656774492</v>
      </c>
      <c r="O93" s="9">
        <f t="shared" si="98"/>
        <v>3.6043235490707435</v>
      </c>
      <c r="P93" s="9">
        <f t="shared" si="86"/>
        <v>1.2187370241163225</v>
      </c>
      <c r="Q93" s="12">
        <f t="shared" si="87"/>
        <v>0.54843166085234507</v>
      </c>
      <c r="R93" s="9">
        <f t="shared" si="88"/>
        <v>1.51246875</v>
      </c>
      <c r="S93" s="13">
        <f t="shared" si="89"/>
        <v>0.36260693707049818</v>
      </c>
      <c r="T93" s="2">
        <f t="shared" si="90"/>
        <v>0.34</v>
      </c>
      <c r="U93" s="14">
        <f t="shared" si="91"/>
        <v>0.12328635860396939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2"/>
        <v>0.11311483711909677</v>
      </c>
      <c r="AK93" s="9">
        <f t="shared" si="93"/>
        <v>9.8854166666666661</v>
      </c>
      <c r="AL93" s="1">
        <f t="shared" si="94"/>
        <v>0.45</v>
      </c>
      <c r="AM93" s="17">
        <f t="shared" si="95"/>
        <v>3061966.0833333335</v>
      </c>
      <c r="AN93" s="1">
        <f t="shared" si="96"/>
        <v>34238515754.85894</v>
      </c>
    </row>
    <row r="94" spans="1:48" x14ac:dyDescent="0.15">
      <c r="C94" s="7">
        <v>5</v>
      </c>
      <c r="D94" s="8">
        <v>24.301604016129001</v>
      </c>
      <c r="E94" s="10">
        <f t="shared" si="97"/>
        <v>24.785551235</v>
      </c>
      <c r="F94" s="7" t="s">
        <v>85</v>
      </c>
      <c r="G94" s="1">
        <v>6</v>
      </c>
      <c r="H94" s="9">
        <f t="shared" si="81"/>
        <v>24.301604016129001</v>
      </c>
      <c r="I94" s="9">
        <f t="shared" si="82"/>
        <v>297.45160401612895</v>
      </c>
      <c r="J94" s="9">
        <f t="shared" si="83"/>
        <v>0.32062275984312028</v>
      </c>
      <c r="K94" s="9">
        <f t="shared" si="84"/>
        <v>9.8854166666666661</v>
      </c>
      <c r="L94" s="9">
        <f t="shared" si="85"/>
        <v>3.3610416666666665</v>
      </c>
      <c r="M94" s="1" t="s">
        <v>83</v>
      </c>
      <c r="O94" s="9">
        <f t="shared" si="98"/>
        <v>5.7466281916210882</v>
      </c>
      <c r="P94" s="9">
        <f t="shared" si="86"/>
        <v>1.8424997905898328</v>
      </c>
      <c r="Q94" s="12">
        <f t="shared" si="87"/>
        <v>0.82912490576542475</v>
      </c>
      <c r="R94" s="9">
        <f t="shared" si="88"/>
        <v>1.51246875</v>
      </c>
      <c r="S94" s="13">
        <f t="shared" si="89"/>
        <v>0.54819308218131757</v>
      </c>
      <c r="T94" s="2">
        <f t="shared" si="90"/>
        <v>0.34</v>
      </c>
      <c r="U94" s="14">
        <f t="shared" si="91"/>
        <v>0.186385647941648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0.13213927285440688</v>
      </c>
      <c r="AK94" s="9">
        <f t="shared" si="93"/>
        <v>9.8854166666666661</v>
      </c>
      <c r="AL94" s="1">
        <f t="shared" si="94"/>
        <v>0.45</v>
      </c>
      <c r="AM94" s="17">
        <f t="shared" si="95"/>
        <v>3061966.0833333335</v>
      </c>
      <c r="AN94" s="1">
        <f t="shared" si="96"/>
        <v>39996986166.347946</v>
      </c>
    </row>
    <row r="95" spans="1:48" x14ac:dyDescent="0.15">
      <c r="C95" s="7">
        <v>6</v>
      </c>
      <c r="D95" s="8">
        <v>24.085167153</v>
      </c>
      <c r="E95" s="10">
        <f t="shared" si="97"/>
        <v>24.301604016129001</v>
      </c>
      <c r="F95" s="7" t="s">
        <v>83</v>
      </c>
      <c r="G95" s="1">
        <v>7</v>
      </c>
      <c r="H95" s="9">
        <f t="shared" si="81"/>
        <v>24.085167153</v>
      </c>
      <c r="I95" s="9">
        <f t="shared" si="82"/>
        <v>297.23516715299996</v>
      </c>
      <c r="J95" s="9">
        <f t="shared" si="83"/>
        <v>0.31307080767233558</v>
      </c>
      <c r="K95" s="9">
        <f t="shared" si="84"/>
        <v>9.8854166666666661</v>
      </c>
      <c r="L95" s="9">
        <f t="shared" si="85"/>
        <v>3.3610416666666665</v>
      </c>
      <c r="M95" s="1" t="s">
        <v>83</v>
      </c>
      <c r="O95" s="9">
        <f t="shared" si="98"/>
        <v>7.2651700676979223</v>
      </c>
      <c r="P95" s="9">
        <f t="shared" si="86"/>
        <v>2.2745126609710655</v>
      </c>
      <c r="Q95" s="12">
        <f t="shared" si="87"/>
        <v>1.0235306974369796</v>
      </c>
      <c r="R95" s="9">
        <f t="shared" si="88"/>
        <v>1.51246875</v>
      </c>
      <c r="S95" s="13">
        <f t="shared" si="89"/>
        <v>0.67672849269578594</v>
      </c>
      <c r="T95" s="2">
        <f t="shared" si="90"/>
        <v>0.34</v>
      </c>
      <c r="U95" s="14">
        <f t="shared" si="91"/>
        <v>0.23008768751656725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0.14531543778624503</v>
      </c>
      <c r="AK95" s="9">
        <f t="shared" si="93"/>
        <v>9.8854166666666661</v>
      </c>
      <c r="AL95" s="1">
        <f t="shared" si="94"/>
        <v>0.45</v>
      </c>
      <c r="AM95" s="17">
        <f t="shared" si="95"/>
        <v>3061966.0833333335</v>
      </c>
      <c r="AN95" s="1">
        <f t="shared" si="96"/>
        <v>43985254567.710449</v>
      </c>
    </row>
    <row r="96" spans="1:48" x14ac:dyDescent="0.15">
      <c r="C96" s="7">
        <v>7</v>
      </c>
      <c r="D96" s="8">
        <v>23.458740960322601</v>
      </c>
      <c r="E96" s="10">
        <f t="shared" si="97"/>
        <v>24.085167153</v>
      </c>
      <c r="F96" s="7" t="s">
        <v>83</v>
      </c>
      <c r="G96" s="1">
        <v>8</v>
      </c>
      <c r="H96" s="9">
        <f t="shared" si="81"/>
        <v>23.458740960322601</v>
      </c>
      <c r="I96" s="9">
        <f t="shared" si="82"/>
        <v>296.60874096032256</v>
      </c>
      <c r="J96" s="9">
        <f t="shared" si="83"/>
        <v>0.29214377047035611</v>
      </c>
      <c r="K96" s="9">
        <f t="shared" si="84"/>
        <v>9.8854166666666661</v>
      </c>
      <c r="L96" s="9">
        <f t="shared" si="85"/>
        <v>3.3610416666666665</v>
      </c>
      <c r="M96" s="1" t="s">
        <v>83</v>
      </c>
      <c r="O96" s="9">
        <f t="shared" si="98"/>
        <v>8.3516990733935224</v>
      </c>
      <c r="P96" s="9">
        <f t="shared" si="86"/>
        <v>2.4398968571349631</v>
      </c>
      <c r="Q96" s="12">
        <f t="shared" si="87"/>
        <v>1.0979535857107334</v>
      </c>
      <c r="R96" s="9">
        <f t="shared" si="88"/>
        <v>1.51246875</v>
      </c>
      <c r="S96" s="13">
        <f t="shared" si="89"/>
        <v>0.72593472474107867</v>
      </c>
      <c r="T96" s="2">
        <f t="shared" si="90"/>
        <v>0.34</v>
      </c>
      <c r="U96" s="14">
        <f t="shared" si="91"/>
        <v>0.24681780641196677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0.15035956863320799</v>
      </c>
      <c r="AK96" s="9">
        <f t="shared" si="93"/>
        <v>9.8854166666666661</v>
      </c>
      <c r="AL96" s="1">
        <f t="shared" si="94"/>
        <v>0.45</v>
      </c>
      <c r="AM96" s="17">
        <f t="shared" si="95"/>
        <v>3061966.0833333335</v>
      </c>
      <c r="AN96" s="1">
        <f t="shared" si="96"/>
        <v>45512052977.820648</v>
      </c>
    </row>
    <row r="97" spans="1:50" x14ac:dyDescent="0.15">
      <c r="C97" s="7">
        <v>8</v>
      </c>
      <c r="D97" s="8">
        <v>24.286319964193499</v>
      </c>
      <c r="E97" s="10">
        <f t="shared" si="97"/>
        <v>23.458740960322601</v>
      </c>
      <c r="F97" s="7" t="s">
        <v>83</v>
      </c>
      <c r="G97" s="1">
        <v>9</v>
      </c>
      <c r="H97" s="9">
        <f t="shared" si="81"/>
        <v>24.286319964193499</v>
      </c>
      <c r="I97" s="9">
        <f t="shared" si="82"/>
        <v>297.4363199641935</v>
      </c>
      <c r="J97" s="9">
        <f t="shared" si="83"/>
        <v>0.32008390337843196</v>
      </c>
      <c r="K97" s="9">
        <f t="shared" si="84"/>
        <v>9.8854166666666661</v>
      </c>
      <c r="L97" s="9">
        <f t="shared" si="85"/>
        <v>3.3610416666666665</v>
      </c>
      <c r="M97" s="1" t="s">
        <v>83</v>
      </c>
      <c r="O97" s="9">
        <f t="shared" si="98"/>
        <v>9.2728438829252262</v>
      </c>
      <c r="P97" s="9">
        <f t="shared" si="86"/>
        <v>2.9680880654655217</v>
      </c>
      <c r="Q97" s="12">
        <f t="shared" si="87"/>
        <v>1.3356396294594848</v>
      </c>
      <c r="R97" s="9">
        <f t="shared" si="88"/>
        <v>1.51246875</v>
      </c>
      <c r="S97" s="13">
        <f t="shared" si="89"/>
        <v>0.88308576918332016</v>
      </c>
      <c r="T97" s="2">
        <f t="shared" si="90"/>
        <v>0.34</v>
      </c>
      <c r="U97" s="14">
        <f t="shared" si="91"/>
        <v>0.30024916152232889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0.16646912219898216</v>
      </c>
      <c r="AK97" s="9">
        <f t="shared" si="93"/>
        <v>9.8854166666666661</v>
      </c>
      <c r="AL97" s="1">
        <f t="shared" si="94"/>
        <v>0.45</v>
      </c>
      <c r="AM97" s="17">
        <f t="shared" si="95"/>
        <v>3061966.0833333335</v>
      </c>
      <c r="AN97" s="1">
        <f t="shared" si="96"/>
        <v>50388223227.57106</v>
      </c>
    </row>
    <row r="98" spans="1:50" x14ac:dyDescent="0.15">
      <c r="C98" s="7">
        <v>9</v>
      </c>
      <c r="D98" s="8">
        <v>25.618809127999999</v>
      </c>
      <c r="E98" s="10">
        <f t="shared" si="97"/>
        <v>24.286319964193499</v>
      </c>
      <c r="F98" s="7" t="s">
        <v>83</v>
      </c>
      <c r="G98" s="1">
        <v>10</v>
      </c>
      <c r="H98" s="9">
        <f t="shared" si="81"/>
        <v>25.618809127999999</v>
      </c>
      <c r="I98" s="9">
        <f t="shared" si="82"/>
        <v>298.76880912799999</v>
      </c>
      <c r="J98" s="9">
        <f t="shared" si="83"/>
        <v>0.37039954156069083</v>
      </c>
      <c r="K98" s="9">
        <f t="shared" si="84"/>
        <v>9.8854166666666661</v>
      </c>
      <c r="L98" s="9">
        <f t="shared" si="85"/>
        <v>3.3610416666666665</v>
      </c>
      <c r="M98" s="1" t="s">
        <v>83</v>
      </c>
      <c r="O98" s="9">
        <f t="shared" si="98"/>
        <v>9.6657974841263723</v>
      </c>
      <c r="P98" s="9">
        <f t="shared" si="86"/>
        <v>3.5802069569388872</v>
      </c>
      <c r="Q98" s="12">
        <f t="shared" si="87"/>
        <v>1.6110931306224994</v>
      </c>
      <c r="R98" s="9">
        <f t="shared" si="88"/>
        <v>1.51246875</v>
      </c>
      <c r="S98" s="13">
        <f t="shared" si="89"/>
        <v>1.0652075493278783</v>
      </c>
      <c r="T98" s="2">
        <f t="shared" si="90"/>
        <v>0.34</v>
      </c>
      <c r="U98" s="14">
        <f t="shared" si="91"/>
        <v>0.36217056677147863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0.18513842588160082</v>
      </c>
      <c r="AK98" s="9">
        <f t="shared" si="93"/>
        <v>9.8854166666666661</v>
      </c>
      <c r="AL98" s="1">
        <f t="shared" si="94"/>
        <v>0.45</v>
      </c>
      <c r="AM98" s="17">
        <f t="shared" si="95"/>
        <v>3061966.0833333335</v>
      </c>
      <c r="AN98" s="1">
        <f t="shared" si="96"/>
        <v>56039199390.818077</v>
      </c>
    </row>
    <row r="99" spans="1:50" x14ac:dyDescent="0.15">
      <c r="C99" s="7">
        <v>10</v>
      </c>
      <c r="D99" s="8">
        <v>25.791941986451601</v>
      </c>
      <c r="E99" s="10">
        <f t="shared" si="97"/>
        <v>25.618809127999999</v>
      </c>
      <c r="F99" s="7" t="s">
        <v>83</v>
      </c>
      <c r="G99" s="1">
        <v>11</v>
      </c>
      <c r="H99" s="9">
        <f t="shared" si="81"/>
        <v>25.791941986451601</v>
      </c>
      <c r="I99" s="9">
        <f t="shared" si="82"/>
        <v>298.94194198645158</v>
      </c>
      <c r="J99" s="9">
        <f t="shared" si="83"/>
        <v>0.37745700386625752</v>
      </c>
      <c r="K99" s="9">
        <f t="shared" si="84"/>
        <v>9.8854166666666661</v>
      </c>
      <c r="L99" s="9">
        <f t="shared" si="85"/>
        <v>3.3610416666666665</v>
      </c>
      <c r="M99" s="1" t="s">
        <v>85</v>
      </c>
      <c r="N99" s="9">
        <f>(O98-P98)*$C$21/100</f>
        <v>5.7813110008281106</v>
      </c>
      <c r="O99" s="9">
        <f t="shared" si="98"/>
        <v>3.665321193026041</v>
      </c>
      <c r="P99" s="9">
        <f t="shared" si="86"/>
        <v>1.383501155727106</v>
      </c>
      <c r="Q99" s="12">
        <f t="shared" si="87"/>
        <v>0.62257552007719774</v>
      </c>
      <c r="R99" s="9">
        <f t="shared" si="88"/>
        <v>1.51246875</v>
      </c>
      <c r="S99" s="13">
        <f t="shared" si="89"/>
        <v>0.41162868328829783</v>
      </c>
      <c r="T99" s="2">
        <f t="shared" si="90"/>
        <v>0.34</v>
      </c>
      <c r="U99" s="14">
        <f t="shared" si="91"/>
        <v>0.13995375231802126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0.11814005632388341</v>
      </c>
      <c r="AK99" s="9">
        <f t="shared" si="93"/>
        <v>9.8854166666666661</v>
      </c>
      <c r="AL99" s="1">
        <f t="shared" si="94"/>
        <v>0.45</v>
      </c>
      <c r="AM99" s="17">
        <f t="shared" si="95"/>
        <v>3061966.0833333335</v>
      </c>
      <c r="AN99" s="1">
        <f t="shared" si="96"/>
        <v>35759589835.82634</v>
      </c>
    </row>
    <row r="100" spans="1:50" x14ac:dyDescent="0.15">
      <c r="C100" s="7">
        <v>11</v>
      </c>
      <c r="D100" s="8">
        <v>25.5051262313333</v>
      </c>
      <c r="E100" s="10">
        <f t="shared" si="97"/>
        <v>25.791941986451601</v>
      </c>
      <c r="F100" s="7" t="s">
        <v>85</v>
      </c>
      <c r="G100" s="1">
        <v>12</v>
      </c>
      <c r="H100" s="9">
        <f t="shared" si="81"/>
        <v>25.5051262313333</v>
      </c>
      <c r="I100" s="9">
        <f t="shared" si="82"/>
        <v>298.65512623133327</v>
      </c>
      <c r="J100" s="9">
        <f t="shared" si="83"/>
        <v>0.3658330240799702</v>
      </c>
      <c r="K100" s="9">
        <f t="shared" si="84"/>
        <v>9.8854166666666661</v>
      </c>
      <c r="L100" s="9">
        <f t="shared" si="85"/>
        <v>3.3610416666666665</v>
      </c>
      <c r="M100" s="1" t="s">
        <v>83</v>
      </c>
      <c r="O100" s="9">
        <f t="shared" si="98"/>
        <v>5.6428617039656013</v>
      </c>
      <c r="P100" s="9">
        <f t="shared" si="86"/>
        <v>2.0643451616267896</v>
      </c>
      <c r="Q100" s="12">
        <f t="shared" si="87"/>
        <v>0.92895532273205539</v>
      </c>
      <c r="R100" s="9">
        <f t="shared" si="88"/>
        <v>1.51246875</v>
      </c>
      <c r="S100" s="13">
        <f t="shared" si="89"/>
        <v>0.61419802738539586</v>
      </c>
      <c r="T100" s="2">
        <f t="shared" si="90"/>
        <v>0.34</v>
      </c>
      <c r="U100" s="14">
        <f t="shared" si="91"/>
        <v>0.20882732931103462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2"/>
        <v>0.13890543978727693</v>
      </c>
      <c r="AK100" s="9">
        <f t="shared" si="93"/>
        <v>9.8854166666666661</v>
      </c>
      <c r="AL100" s="1">
        <f t="shared" si="94"/>
        <v>0.45</v>
      </c>
      <c r="AM100" s="17">
        <f t="shared" si="95"/>
        <v>3061966.0833333335</v>
      </c>
      <c r="AN100" s="1">
        <f t="shared" si="96"/>
        <v>42045024416.954819</v>
      </c>
      <c r="AO100" s="1">
        <f>SUM(AN89:AN100)</f>
        <v>519109730456.1344</v>
      </c>
    </row>
    <row r="101" spans="1:50" x14ac:dyDescent="0.15">
      <c r="C101" s="7">
        <v>12</v>
      </c>
      <c r="D101" s="8">
        <v>25.735095820645199</v>
      </c>
      <c r="E101" s="10">
        <f t="shared" si="97"/>
        <v>25.5051262313333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8">
        <v>25.567072902903199</v>
      </c>
      <c r="E105" s="7"/>
      <c r="F105" s="7"/>
      <c r="G105" s="1">
        <v>1</v>
      </c>
      <c r="H105" s="9">
        <f t="shared" ref="H105:H116" si="99">E106</f>
        <v>25.567072902903199</v>
      </c>
      <c r="I105" s="9">
        <f t="shared" ref="I105:I116" si="100">H105+273.15</f>
        <v>298.71707290290317</v>
      </c>
      <c r="J105" s="9">
        <f t="shared" ref="J105:J116" si="101">EXP(($C$15*(I105-$C$13))/($C$16*I105*$C$13))</f>
        <v>0.36831475998934737</v>
      </c>
      <c r="K105" s="9">
        <f t="shared" ref="K105:K116" si="102">$B$105/12</f>
        <v>52.122000000000007</v>
      </c>
      <c r="L105" s="9">
        <f t="shared" ref="L105:L116" si="103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4">O105*J105</f>
        <v>0.19197301920164764</v>
      </c>
      <c r="Q105" s="12">
        <f t="shared" ref="Q105:Q116" si="105">P105*$B$107</f>
        <v>5.7591905760494291E-2</v>
      </c>
      <c r="R105" s="9">
        <f t="shared" ref="R105:R116" si="106">L105*$B$107</f>
        <v>0.156366</v>
      </c>
      <c r="S105" s="13">
        <f t="shared" ref="S105:S116" si="107">Q105/R105</f>
        <v>0.36831475998934737</v>
      </c>
      <c r="T105" s="2">
        <f t="shared" ref="T105:T116" si="108">$B$106/100</f>
        <v>0.01</v>
      </c>
      <c r="U105" s="14">
        <f t="shared" ref="U105:U116" si="109">S105*T105</f>
        <v>3.6831475998934738E-3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0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1">AR105*AQ105</f>
        <v>0.01</v>
      </c>
      <c r="AT105" s="1">
        <f t="shared" ref="AT105:AT116" si="112">(AS105+AM105+AD105+AA105+U105+X105+AG105+AJ105+AP105)</f>
        <v>1.8583147599893476E-2</v>
      </c>
      <c r="AU105" s="9">
        <f t="shared" ref="AU105:AU116" si="113">$B$105/12</f>
        <v>52.122000000000007</v>
      </c>
      <c r="AV105" s="1">
        <f t="shared" ref="AV105:AV116" si="114">$B$107</f>
        <v>0.3</v>
      </c>
      <c r="AW105" s="1">
        <f t="shared" ref="AW105:AW116" si="115">$E$7/12</f>
        <v>442673</v>
      </c>
      <c r="AX105" s="1">
        <f t="shared" ref="AX105:AX116" si="116">AW105*10000*AV105*0.67*AU105*AT105</f>
        <v>861825697.45398664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25.475431240967701</v>
      </c>
      <c r="E106" s="10">
        <f t="shared" ref="E106:E117" si="117">D105</f>
        <v>25.567072902903199</v>
      </c>
      <c r="F106" s="7" t="s">
        <v>83</v>
      </c>
      <c r="G106" s="1">
        <v>2</v>
      </c>
      <c r="H106" s="9">
        <f t="shared" si="99"/>
        <v>25.475431240967701</v>
      </c>
      <c r="I106" s="9">
        <f t="shared" si="100"/>
        <v>298.62543124096766</v>
      </c>
      <c r="J106" s="9">
        <f t="shared" si="101"/>
        <v>0.36464894335033166</v>
      </c>
      <c r="K106" s="9">
        <f t="shared" si="102"/>
        <v>52.122000000000007</v>
      </c>
      <c r="L106" s="9">
        <f t="shared" si="103"/>
        <v>0.52122000000000002</v>
      </c>
      <c r="M106" s="1" t="s">
        <v>83</v>
      </c>
      <c r="O106" s="9">
        <f t="shared" ref="O106:O116" si="118">L106+O105-P105-N106</f>
        <v>0.85046698079835237</v>
      </c>
      <c r="P106" s="9">
        <f t="shared" si="104"/>
        <v>0.31012188590246598</v>
      </c>
      <c r="Q106" s="12">
        <f t="shared" si="105"/>
        <v>9.3036565770739793E-2</v>
      </c>
      <c r="R106" s="9">
        <f t="shared" si="106"/>
        <v>0.156366</v>
      </c>
      <c r="S106" s="13">
        <f t="shared" si="107"/>
        <v>0.59499229865021674</v>
      </c>
      <c r="T106" s="2">
        <f t="shared" si="108"/>
        <v>0.01</v>
      </c>
      <c r="U106" s="14">
        <f t="shared" si="109"/>
        <v>5.949922986502168E-3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0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1"/>
        <v>0.01</v>
      </c>
      <c r="AT106" s="1">
        <f t="shared" si="112"/>
        <v>2.0849922986502172E-2</v>
      </c>
      <c r="AU106" s="9">
        <f t="shared" si="113"/>
        <v>52.122000000000007</v>
      </c>
      <c r="AV106" s="1">
        <f t="shared" si="114"/>
        <v>0.3</v>
      </c>
      <c r="AW106" s="1">
        <f t="shared" si="115"/>
        <v>442673</v>
      </c>
      <c r="AX106" s="1">
        <f t="shared" si="116"/>
        <v>966951337.12477994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25.515844903571399</v>
      </c>
      <c r="E107" s="10">
        <f t="shared" si="117"/>
        <v>25.475431240967701</v>
      </c>
      <c r="F107" s="7" t="s">
        <v>83</v>
      </c>
      <c r="G107" s="1">
        <v>3</v>
      </c>
      <c r="H107" s="9">
        <f t="shared" si="99"/>
        <v>25.515844903571399</v>
      </c>
      <c r="I107" s="9">
        <f t="shared" si="100"/>
        <v>298.66584490357138</v>
      </c>
      <c r="J107" s="9">
        <f t="shared" si="101"/>
        <v>0.36626131436673914</v>
      </c>
      <c r="K107" s="9">
        <f t="shared" si="102"/>
        <v>52.122000000000007</v>
      </c>
      <c r="L107" s="9">
        <f t="shared" si="103"/>
        <v>0.52122000000000002</v>
      </c>
      <c r="M107" s="1" t="s">
        <v>83</v>
      </c>
      <c r="O107" s="9">
        <f t="shared" si="118"/>
        <v>1.0615650948958864</v>
      </c>
      <c r="P107" s="9">
        <f t="shared" si="104"/>
        <v>0.38881022694241951</v>
      </c>
      <c r="Q107" s="12">
        <f t="shared" si="105"/>
        <v>0.11664306808272584</v>
      </c>
      <c r="R107" s="9">
        <f t="shared" si="106"/>
        <v>0.156366</v>
      </c>
      <c r="S107" s="13">
        <f t="shared" si="107"/>
        <v>0.74596183366413316</v>
      </c>
      <c r="T107" s="2">
        <f t="shared" si="108"/>
        <v>0.01</v>
      </c>
      <c r="U107" s="14">
        <f t="shared" si="109"/>
        <v>7.4596183366413315E-3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0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1"/>
        <v>0.01</v>
      </c>
      <c r="AT107" s="1">
        <f t="shared" si="112"/>
        <v>2.2359618336641331E-2</v>
      </c>
      <c r="AU107" s="9">
        <f t="shared" si="113"/>
        <v>52.122000000000007</v>
      </c>
      <c r="AV107" s="1">
        <f t="shared" si="114"/>
        <v>0.3</v>
      </c>
      <c r="AW107" s="1">
        <f t="shared" si="115"/>
        <v>442673</v>
      </c>
      <c r="AX107" s="1">
        <f t="shared" si="116"/>
        <v>1036966077.1510702</v>
      </c>
    </row>
    <row r="108" spans="1:50" x14ac:dyDescent="0.15">
      <c r="C108" s="7">
        <v>3</v>
      </c>
      <c r="D108" s="8">
        <v>25.560155566774199</v>
      </c>
      <c r="E108" s="10">
        <f t="shared" si="117"/>
        <v>25.515844903571399</v>
      </c>
      <c r="F108" s="7" t="s">
        <v>83</v>
      </c>
      <c r="G108" s="1">
        <v>4</v>
      </c>
      <c r="H108" s="9">
        <f t="shared" si="99"/>
        <v>25.560155566774199</v>
      </c>
      <c r="I108" s="9">
        <f t="shared" si="100"/>
        <v>298.71015556677418</v>
      </c>
      <c r="J108" s="9">
        <f t="shared" si="101"/>
        <v>0.36803685276470405</v>
      </c>
      <c r="K108" s="9">
        <f t="shared" si="102"/>
        <v>52.122000000000007</v>
      </c>
      <c r="L108" s="9">
        <f t="shared" si="103"/>
        <v>0.52122000000000002</v>
      </c>
      <c r="M108" s="1" t="s">
        <v>83</v>
      </c>
      <c r="O108" s="9">
        <f t="shared" si="118"/>
        <v>1.1939748679534667</v>
      </c>
      <c r="P108" s="9">
        <f t="shared" si="104"/>
        <v>0.43942675268174702</v>
      </c>
      <c r="Q108" s="12">
        <f t="shared" si="105"/>
        <v>0.1318280258045241</v>
      </c>
      <c r="R108" s="9">
        <f t="shared" si="106"/>
        <v>0.156366</v>
      </c>
      <c r="S108" s="13">
        <f t="shared" si="107"/>
        <v>0.84307346740675149</v>
      </c>
      <c r="T108" s="2">
        <f t="shared" si="108"/>
        <v>0.01</v>
      </c>
      <c r="U108" s="14">
        <f t="shared" si="109"/>
        <v>8.4307346740675158E-3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0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1"/>
        <v>0.01</v>
      </c>
      <c r="AT108" s="1">
        <f t="shared" si="112"/>
        <v>2.3330734674067516E-2</v>
      </c>
      <c r="AU108" s="9">
        <f t="shared" si="113"/>
        <v>52.122000000000007</v>
      </c>
      <c r="AV108" s="1">
        <f t="shared" si="114"/>
        <v>0.3</v>
      </c>
      <c r="AW108" s="1">
        <f t="shared" si="115"/>
        <v>442673</v>
      </c>
      <c r="AX108" s="1">
        <f t="shared" si="116"/>
        <v>1082003281.441267</v>
      </c>
    </row>
    <row r="109" spans="1:50" x14ac:dyDescent="0.15">
      <c r="C109" s="7">
        <v>4</v>
      </c>
      <c r="D109" s="8">
        <v>24.785551235</v>
      </c>
      <c r="E109" s="10">
        <f t="shared" si="117"/>
        <v>25.560155566774199</v>
      </c>
      <c r="F109" s="7" t="s">
        <v>83</v>
      </c>
      <c r="G109" s="1">
        <v>5</v>
      </c>
      <c r="H109" s="9">
        <f t="shared" si="99"/>
        <v>24.785551235</v>
      </c>
      <c r="I109" s="9">
        <f t="shared" si="100"/>
        <v>297.93555123499999</v>
      </c>
      <c r="J109" s="9">
        <f t="shared" si="101"/>
        <v>0.33813197054147198</v>
      </c>
      <c r="K109" s="9">
        <f t="shared" si="102"/>
        <v>52.122000000000007</v>
      </c>
      <c r="L109" s="9">
        <f t="shared" si="103"/>
        <v>0.52122000000000002</v>
      </c>
      <c r="M109" s="1" t="s">
        <v>85</v>
      </c>
      <c r="N109" s="9">
        <f>(O108-P108)*$C$21/100</f>
        <v>0.7168207095081337</v>
      </c>
      <c r="O109" s="9">
        <f t="shared" si="118"/>
        <v>0.55894740576358604</v>
      </c>
      <c r="P109" s="9">
        <f t="shared" si="104"/>
        <v>0.18899798773988505</v>
      </c>
      <c r="Q109" s="12">
        <f t="shared" si="105"/>
        <v>5.6699396321965509E-2</v>
      </c>
      <c r="R109" s="9">
        <f t="shared" si="106"/>
        <v>0.156366</v>
      </c>
      <c r="S109" s="13">
        <f t="shared" si="107"/>
        <v>0.36260693707049813</v>
      </c>
      <c r="T109" s="2">
        <f t="shared" si="108"/>
        <v>0.01</v>
      </c>
      <c r="U109" s="14">
        <f t="shared" si="109"/>
        <v>3.6260693707049815E-3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0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1"/>
        <v>0.01</v>
      </c>
      <c r="AT109" s="1">
        <f t="shared" si="112"/>
        <v>1.852606937070498E-2</v>
      </c>
      <c r="AU109" s="9">
        <f t="shared" si="113"/>
        <v>52.122000000000007</v>
      </c>
      <c r="AV109" s="1">
        <f t="shared" si="114"/>
        <v>0.3</v>
      </c>
      <c r="AW109" s="1">
        <f t="shared" si="115"/>
        <v>442673</v>
      </c>
      <c r="AX109" s="1">
        <f t="shared" si="116"/>
        <v>859178595.58841801</v>
      </c>
    </row>
    <row r="110" spans="1:50" x14ac:dyDescent="0.15">
      <c r="C110" s="7">
        <v>5</v>
      </c>
      <c r="D110" s="8">
        <v>24.301604016129001</v>
      </c>
      <c r="E110" s="10">
        <f t="shared" si="117"/>
        <v>24.785551235</v>
      </c>
      <c r="F110" s="7" t="s">
        <v>85</v>
      </c>
      <c r="G110" s="1">
        <v>6</v>
      </c>
      <c r="H110" s="9">
        <f t="shared" si="99"/>
        <v>24.301604016129001</v>
      </c>
      <c r="I110" s="9">
        <f t="shared" si="100"/>
        <v>297.45160401612895</v>
      </c>
      <c r="J110" s="9">
        <f t="shared" si="101"/>
        <v>0.32062275984312028</v>
      </c>
      <c r="K110" s="9">
        <f t="shared" si="102"/>
        <v>52.122000000000007</v>
      </c>
      <c r="L110" s="9">
        <f t="shared" si="103"/>
        <v>0.52122000000000002</v>
      </c>
      <c r="M110" s="1" t="s">
        <v>83</v>
      </c>
      <c r="O110" s="9">
        <f t="shared" si="118"/>
        <v>0.89116941802370109</v>
      </c>
      <c r="P110" s="9">
        <f t="shared" si="104"/>
        <v>0.28572919829454635</v>
      </c>
      <c r="Q110" s="12">
        <f t="shared" si="105"/>
        <v>8.5718759488363896E-2</v>
      </c>
      <c r="R110" s="9">
        <f t="shared" si="106"/>
        <v>0.156366</v>
      </c>
      <c r="S110" s="13">
        <f t="shared" si="107"/>
        <v>0.54819308218131746</v>
      </c>
      <c r="T110" s="2">
        <f t="shared" si="108"/>
        <v>0.01</v>
      </c>
      <c r="U110" s="14">
        <f t="shared" si="109"/>
        <v>5.4819308218131751E-3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2.0381930821813173E-2</v>
      </c>
      <c r="AU110" s="9">
        <f t="shared" si="113"/>
        <v>52.122000000000007</v>
      </c>
      <c r="AV110" s="1">
        <f t="shared" si="114"/>
        <v>0.3</v>
      </c>
      <c r="AW110" s="1">
        <f t="shared" si="115"/>
        <v>442673</v>
      </c>
      <c r="AX110" s="1">
        <f t="shared" si="116"/>
        <v>945247388.87984383</v>
      </c>
    </row>
    <row r="111" spans="1:50" x14ac:dyDescent="0.15">
      <c r="C111" s="7">
        <v>6</v>
      </c>
      <c r="D111" s="8">
        <v>24.085167153</v>
      </c>
      <c r="E111" s="10">
        <f t="shared" si="117"/>
        <v>24.301604016129001</v>
      </c>
      <c r="F111" s="7" t="s">
        <v>83</v>
      </c>
      <c r="G111" s="1">
        <v>7</v>
      </c>
      <c r="H111" s="9">
        <f t="shared" si="99"/>
        <v>24.085167153</v>
      </c>
      <c r="I111" s="9">
        <f t="shared" si="100"/>
        <v>297.23516715299996</v>
      </c>
      <c r="J111" s="9">
        <f t="shared" si="101"/>
        <v>0.31307080767233558</v>
      </c>
      <c r="K111" s="9">
        <f t="shared" si="102"/>
        <v>52.122000000000007</v>
      </c>
      <c r="L111" s="9">
        <f t="shared" si="103"/>
        <v>0.52122000000000002</v>
      </c>
      <c r="M111" s="1" t="s">
        <v>83</v>
      </c>
      <c r="O111" s="9">
        <f t="shared" si="118"/>
        <v>1.1266602197291546</v>
      </c>
      <c r="P111" s="9">
        <f t="shared" si="104"/>
        <v>0.35272442496289752</v>
      </c>
      <c r="Q111" s="12">
        <f t="shared" si="105"/>
        <v>0.10581732748886925</v>
      </c>
      <c r="R111" s="9">
        <f t="shared" si="106"/>
        <v>0.156366</v>
      </c>
      <c r="S111" s="13">
        <f t="shared" si="107"/>
        <v>0.67672849269578583</v>
      </c>
      <c r="T111" s="2">
        <f t="shared" si="108"/>
        <v>0.01</v>
      </c>
      <c r="U111" s="14">
        <f t="shared" si="109"/>
        <v>6.7672849269578587E-3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2.166728492695786E-2</v>
      </c>
      <c r="AU111" s="9">
        <f t="shared" si="113"/>
        <v>52.122000000000007</v>
      </c>
      <c r="AV111" s="1">
        <f t="shared" si="114"/>
        <v>0.3</v>
      </c>
      <c r="AW111" s="1">
        <f t="shared" si="115"/>
        <v>442673</v>
      </c>
      <c r="AX111" s="1">
        <f t="shared" si="116"/>
        <v>1004857914.6095116</v>
      </c>
    </row>
    <row r="112" spans="1:50" x14ac:dyDescent="0.15">
      <c r="C112" s="7">
        <v>7</v>
      </c>
      <c r="D112" s="8">
        <v>23.458740960322601</v>
      </c>
      <c r="E112" s="10">
        <f t="shared" si="117"/>
        <v>24.085167153</v>
      </c>
      <c r="F112" s="7" t="s">
        <v>83</v>
      </c>
      <c r="G112" s="1">
        <v>8</v>
      </c>
      <c r="H112" s="9">
        <f t="shared" si="99"/>
        <v>23.458740960322601</v>
      </c>
      <c r="I112" s="9">
        <f t="shared" si="100"/>
        <v>296.60874096032256</v>
      </c>
      <c r="J112" s="9">
        <f t="shared" si="101"/>
        <v>0.29214377047035611</v>
      </c>
      <c r="K112" s="9">
        <f t="shared" si="102"/>
        <v>52.122000000000007</v>
      </c>
      <c r="L112" s="9">
        <f t="shared" si="103"/>
        <v>0.52122000000000002</v>
      </c>
      <c r="M112" s="1" t="s">
        <v>83</v>
      </c>
      <c r="O112" s="9">
        <f t="shared" si="118"/>
        <v>1.2951557947662571</v>
      </c>
      <c r="P112" s="9">
        <f t="shared" si="104"/>
        <v>0.37837169722954506</v>
      </c>
      <c r="Q112" s="12">
        <f t="shared" si="105"/>
        <v>0.11351150916886352</v>
      </c>
      <c r="R112" s="9">
        <f t="shared" si="106"/>
        <v>0.156366</v>
      </c>
      <c r="S112" s="13">
        <f t="shared" si="107"/>
        <v>0.72593472474107867</v>
      </c>
      <c r="T112" s="2">
        <f t="shared" si="108"/>
        <v>0.01</v>
      </c>
      <c r="U112" s="14">
        <f t="shared" si="109"/>
        <v>7.2593472474107865E-3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2.2159347247410789E-2</v>
      </c>
      <c r="AU112" s="9">
        <f t="shared" si="113"/>
        <v>52.122000000000007</v>
      </c>
      <c r="AV112" s="1">
        <f t="shared" si="114"/>
        <v>0.3</v>
      </c>
      <c r="AW112" s="1">
        <f t="shared" si="115"/>
        <v>442673</v>
      </c>
      <c r="AX112" s="1">
        <f t="shared" si="116"/>
        <v>1027678158.07126</v>
      </c>
    </row>
    <row r="113" spans="1:53" x14ac:dyDescent="0.15">
      <c r="C113" s="7">
        <v>8</v>
      </c>
      <c r="D113" s="8">
        <v>24.286319964193499</v>
      </c>
      <c r="E113" s="10">
        <f t="shared" si="117"/>
        <v>23.458740960322601</v>
      </c>
      <c r="F113" s="7" t="s">
        <v>83</v>
      </c>
      <c r="G113" s="1">
        <v>9</v>
      </c>
      <c r="H113" s="9">
        <f t="shared" si="99"/>
        <v>24.286319964193499</v>
      </c>
      <c r="I113" s="9">
        <f t="shared" si="100"/>
        <v>297.4363199641935</v>
      </c>
      <c r="J113" s="9">
        <f t="shared" si="101"/>
        <v>0.32008390337843196</v>
      </c>
      <c r="K113" s="9">
        <f t="shared" si="102"/>
        <v>52.122000000000007</v>
      </c>
      <c r="L113" s="9">
        <f t="shared" si="103"/>
        <v>0.52122000000000002</v>
      </c>
      <c r="M113" s="1" t="s">
        <v>83</v>
      </c>
      <c r="O113" s="9">
        <f t="shared" si="118"/>
        <v>1.4380040975367121</v>
      </c>
      <c r="P113" s="9">
        <f t="shared" si="104"/>
        <v>0.46028196461373022</v>
      </c>
      <c r="Q113" s="12">
        <f t="shared" si="105"/>
        <v>0.13808458938411905</v>
      </c>
      <c r="R113" s="9">
        <f t="shared" si="106"/>
        <v>0.156366</v>
      </c>
      <c r="S113" s="13">
        <f t="shared" si="107"/>
        <v>0.88308576918332016</v>
      </c>
      <c r="T113" s="2">
        <f t="shared" si="108"/>
        <v>0.01</v>
      </c>
      <c r="U113" s="14">
        <f t="shared" si="109"/>
        <v>8.8308576918332011E-3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2.3730857691833203E-2</v>
      </c>
      <c r="AU113" s="9">
        <f t="shared" si="113"/>
        <v>52.122000000000007</v>
      </c>
      <c r="AV113" s="1">
        <f t="shared" si="114"/>
        <v>0.3</v>
      </c>
      <c r="AW113" s="1">
        <f t="shared" si="115"/>
        <v>442673</v>
      </c>
      <c r="AX113" s="1">
        <f t="shared" si="116"/>
        <v>1100559680.2967162</v>
      </c>
    </row>
    <row r="114" spans="1:53" x14ac:dyDescent="0.15">
      <c r="C114" s="7">
        <v>9</v>
      </c>
      <c r="D114" s="8">
        <v>25.618809127999999</v>
      </c>
      <c r="E114" s="10">
        <f t="shared" si="117"/>
        <v>24.286319964193499</v>
      </c>
      <c r="F114" s="7" t="s">
        <v>83</v>
      </c>
      <c r="G114" s="1">
        <v>10</v>
      </c>
      <c r="H114" s="9">
        <f t="shared" si="99"/>
        <v>25.618809127999999</v>
      </c>
      <c r="I114" s="9">
        <f t="shared" si="100"/>
        <v>298.76880912799999</v>
      </c>
      <c r="J114" s="9">
        <f t="shared" si="101"/>
        <v>0.37039954156069083</v>
      </c>
      <c r="K114" s="9">
        <f t="shared" si="102"/>
        <v>52.122000000000007</v>
      </c>
      <c r="L114" s="9">
        <f t="shared" si="103"/>
        <v>0.52122000000000002</v>
      </c>
      <c r="M114" s="1" t="s">
        <v>83</v>
      </c>
      <c r="O114" s="9">
        <f t="shared" si="118"/>
        <v>1.498942132922982</v>
      </c>
      <c r="P114" s="9">
        <f t="shared" si="104"/>
        <v>0.55520747886067656</v>
      </c>
      <c r="Q114" s="12">
        <f t="shared" si="105"/>
        <v>0.16656224365820296</v>
      </c>
      <c r="R114" s="9">
        <f t="shared" si="106"/>
        <v>0.156366</v>
      </c>
      <c r="S114" s="13">
        <f t="shared" si="107"/>
        <v>1.0652075493278779</v>
      </c>
      <c r="T114" s="2">
        <f t="shared" si="108"/>
        <v>0.01</v>
      </c>
      <c r="U114" s="14">
        <f t="shared" si="109"/>
        <v>1.0652075493278779E-2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2.5552075493278779E-2</v>
      </c>
      <c r="AU114" s="9">
        <f t="shared" si="113"/>
        <v>52.122000000000007</v>
      </c>
      <c r="AV114" s="1">
        <f t="shared" si="114"/>
        <v>0.3</v>
      </c>
      <c r="AW114" s="1">
        <f t="shared" si="115"/>
        <v>442673</v>
      </c>
      <c r="AX114" s="1">
        <f t="shared" si="116"/>
        <v>1185021814.2548757</v>
      </c>
    </row>
    <row r="115" spans="1:53" x14ac:dyDescent="0.15">
      <c r="C115" s="7">
        <v>10</v>
      </c>
      <c r="D115" s="8">
        <v>25.791941986451601</v>
      </c>
      <c r="E115" s="10">
        <f t="shared" si="117"/>
        <v>25.618809127999999</v>
      </c>
      <c r="F115" s="7" t="s">
        <v>83</v>
      </c>
      <c r="G115" s="1">
        <v>11</v>
      </c>
      <c r="H115" s="9">
        <f t="shared" si="99"/>
        <v>25.791941986451601</v>
      </c>
      <c r="I115" s="9">
        <f t="shared" si="100"/>
        <v>298.94194198645158</v>
      </c>
      <c r="J115" s="9">
        <f t="shared" si="101"/>
        <v>0.37745700386625752</v>
      </c>
      <c r="K115" s="9">
        <f t="shared" si="102"/>
        <v>52.122000000000007</v>
      </c>
      <c r="L115" s="9">
        <f t="shared" si="103"/>
        <v>0.52122000000000002</v>
      </c>
      <c r="M115" s="1" t="s">
        <v>85</v>
      </c>
      <c r="N115" s="9">
        <f>(O114-P114)*$C$21/100</f>
        <v>0.89654792135919015</v>
      </c>
      <c r="O115" s="9">
        <f t="shared" si="118"/>
        <v>0.56840673270311515</v>
      </c>
      <c r="P115" s="9">
        <f t="shared" si="104"/>
        <v>0.21454910230352653</v>
      </c>
      <c r="Q115" s="12">
        <f t="shared" si="105"/>
        <v>6.4364730691057956E-2</v>
      </c>
      <c r="R115" s="9">
        <f t="shared" si="106"/>
        <v>0.156366</v>
      </c>
      <c r="S115" s="13">
        <f t="shared" si="107"/>
        <v>0.41162868328829766</v>
      </c>
      <c r="T115" s="2">
        <f t="shared" si="108"/>
        <v>0.01</v>
      </c>
      <c r="U115" s="14">
        <f t="shared" si="109"/>
        <v>4.1162868328829764E-3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1.9016286832882978E-2</v>
      </c>
      <c r="AU115" s="9">
        <f t="shared" si="113"/>
        <v>52.122000000000007</v>
      </c>
      <c r="AV115" s="1">
        <f t="shared" si="114"/>
        <v>0.3</v>
      </c>
      <c r="AW115" s="1">
        <f t="shared" si="115"/>
        <v>442673</v>
      </c>
      <c r="AX115" s="1">
        <f t="shared" si="116"/>
        <v>881913280.54825222</v>
      </c>
    </row>
    <row r="116" spans="1:53" x14ac:dyDescent="0.15">
      <c r="C116" s="7">
        <v>11</v>
      </c>
      <c r="D116" s="8">
        <v>25.5051262313333</v>
      </c>
      <c r="E116" s="10">
        <f t="shared" si="117"/>
        <v>25.791941986451601</v>
      </c>
      <c r="F116" s="7" t="s">
        <v>85</v>
      </c>
      <c r="G116" s="1">
        <v>12</v>
      </c>
      <c r="H116" s="9">
        <f t="shared" si="99"/>
        <v>25.5051262313333</v>
      </c>
      <c r="I116" s="9">
        <f t="shared" si="100"/>
        <v>298.65512623133327</v>
      </c>
      <c r="J116" s="9">
        <f t="shared" si="101"/>
        <v>0.3658330240799702</v>
      </c>
      <c r="K116" s="9">
        <f t="shared" si="102"/>
        <v>52.122000000000007</v>
      </c>
      <c r="L116" s="9">
        <f t="shared" si="103"/>
        <v>0.52122000000000002</v>
      </c>
      <c r="M116" s="1" t="s">
        <v>83</v>
      </c>
      <c r="O116" s="9">
        <f t="shared" si="118"/>
        <v>0.87507763039958852</v>
      </c>
      <c r="P116" s="9">
        <f t="shared" si="104"/>
        <v>0.32013229583381592</v>
      </c>
      <c r="Q116" s="12">
        <f t="shared" si="105"/>
        <v>9.6039688750144778E-2</v>
      </c>
      <c r="R116" s="9">
        <f t="shared" si="106"/>
        <v>0.156366</v>
      </c>
      <c r="S116" s="13">
        <f t="shared" si="107"/>
        <v>0.61419802738539564</v>
      </c>
      <c r="T116" s="2">
        <f t="shared" si="108"/>
        <v>0.01</v>
      </c>
      <c r="U116" s="14">
        <f t="shared" si="109"/>
        <v>6.1419802738539569E-3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0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1"/>
        <v>0.01</v>
      </c>
      <c r="AT116" s="1">
        <f t="shared" si="112"/>
        <v>2.1041980273853955E-2</v>
      </c>
      <c r="AU116" s="9">
        <f t="shared" si="113"/>
        <v>52.122000000000007</v>
      </c>
      <c r="AV116" s="1">
        <f t="shared" si="114"/>
        <v>0.3</v>
      </c>
      <c r="AW116" s="1">
        <f t="shared" si="115"/>
        <v>442673</v>
      </c>
      <c r="AX116" s="1">
        <f t="shared" si="116"/>
        <v>975858326.89781606</v>
      </c>
      <c r="AY116" s="1">
        <f>SUM(AX105:AX116)</f>
        <v>11928061552.317797</v>
      </c>
    </row>
    <row r="117" spans="1:53" x14ac:dyDescent="0.15">
      <c r="C117" s="7">
        <v>12</v>
      </c>
      <c r="D117" s="8">
        <v>25.735095820645199</v>
      </c>
      <c r="E117" s="10">
        <f t="shared" si="117"/>
        <v>25.5051262313333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25.567072902903199</v>
      </c>
      <c r="E121" s="7"/>
      <c r="F121" s="7"/>
      <c r="G121" s="1">
        <v>1</v>
      </c>
      <c r="H121" s="9">
        <f t="shared" ref="H121:H132" si="119">E122</f>
        <v>25.567072902903199</v>
      </c>
      <c r="I121" s="9">
        <f t="shared" ref="I121:I132" si="120">H121+273.15</f>
        <v>298.71707290290317</v>
      </c>
      <c r="J121" s="9">
        <f t="shared" ref="J121:J132" si="121">EXP(($C$15*(I121-$C$13))/($C$16*I121*$C$13))</f>
        <v>0.36831475998934737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0.10485921216896719</v>
      </c>
      <c r="Q121" s="12">
        <f t="shared" ref="Q121:Q132" si="125">P121*$B$123</f>
        <v>3.4603540015759174E-2</v>
      </c>
      <c r="R121" s="9">
        <f t="shared" ref="R121:R132" si="126">L121*$B$123</f>
        <v>9.3951000000000007E-2</v>
      </c>
      <c r="S121" s="13">
        <f t="shared" ref="S121:S132" si="127">Q121/R121</f>
        <v>0.36831475998934732</v>
      </c>
      <c r="T121" s="2">
        <f t="shared" ref="T121:T132" si="128">$B$122/100</f>
        <v>0.01</v>
      </c>
      <c r="U121" s="14">
        <f t="shared" ref="U121:U132" si="129">S121*T121</f>
        <v>3.6831475998934733E-3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0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1">AR121*AQ121</f>
        <v>0.01</v>
      </c>
      <c r="AT121" s="1">
        <f t="shared" ref="AT121:AT132" si="132">(AS121+AM121+AD121+AA121+U121+X121+AG121+AJ121+AP121)</f>
        <v>1.8583147599893473E-2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76250</v>
      </c>
      <c r="AX121" s="1">
        <f t="shared" ref="AX121:AX132" si="136">AW121*10000*AV121*0.67*AU121*AT121</f>
        <v>89193937.021800965</v>
      </c>
      <c r="AZ121" s="1">
        <f t="shared" ref="AZ121:AZ132" si="137">$E$9/12</f>
        <v>103250</v>
      </c>
      <c r="BA121" s="1">
        <f t="shared" ref="BA121:BA132" si="138">AZ121*10000*AV121*0.67*AU121*AT121</f>
        <v>120777363.9016518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25.475431240967701</v>
      </c>
      <c r="E122" s="10">
        <f t="shared" ref="E122:E133" si="139">D121</f>
        <v>25.567072902903199</v>
      </c>
      <c r="F122" s="7" t="s">
        <v>83</v>
      </c>
      <c r="G122" s="1">
        <v>2</v>
      </c>
      <c r="H122" s="9">
        <f t="shared" si="119"/>
        <v>25.475431240967701</v>
      </c>
      <c r="I122" s="9">
        <f t="shared" si="120"/>
        <v>298.62543124096766</v>
      </c>
      <c r="J122" s="9">
        <f t="shared" si="121"/>
        <v>0.36464894335033166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0.46454078783103281</v>
      </c>
      <c r="P122" s="9">
        <f t="shared" si="124"/>
        <v>0.16939430742571671</v>
      </c>
      <c r="Q122" s="12">
        <f t="shared" si="125"/>
        <v>5.5900121450486513E-2</v>
      </c>
      <c r="R122" s="9">
        <f t="shared" si="126"/>
        <v>9.3951000000000007E-2</v>
      </c>
      <c r="S122" s="13">
        <f t="shared" si="127"/>
        <v>0.59499229865021674</v>
      </c>
      <c r="T122" s="2">
        <f t="shared" si="128"/>
        <v>0.01</v>
      </c>
      <c r="U122" s="14">
        <f t="shared" si="129"/>
        <v>5.949922986502168E-3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0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1"/>
        <v>0.01</v>
      </c>
      <c r="AT122" s="1">
        <f t="shared" si="132"/>
        <v>2.0849922986502172E-2</v>
      </c>
      <c r="AU122" s="9">
        <f t="shared" si="133"/>
        <v>28.47</v>
      </c>
      <c r="AV122" s="1">
        <f t="shared" si="134"/>
        <v>0.33</v>
      </c>
      <c r="AW122" s="1">
        <f t="shared" si="135"/>
        <v>76250</v>
      </c>
      <c r="AX122" s="1">
        <f t="shared" si="136"/>
        <v>100073828.06226732</v>
      </c>
      <c r="AZ122" s="1">
        <f t="shared" si="137"/>
        <v>103250</v>
      </c>
      <c r="BA122" s="1">
        <f t="shared" si="138"/>
        <v>135509806.52366033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25.515844903571399</v>
      </c>
      <c r="E123" s="10">
        <f t="shared" si="139"/>
        <v>25.475431240967701</v>
      </c>
      <c r="F123" s="7" t="s">
        <v>83</v>
      </c>
      <c r="G123" s="1">
        <v>3</v>
      </c>
      <c r="H123" s="9">
        <f t="shared" si="119"/>
        <v>25.515844903571399</v>
      </c>
      <c r="I123" s="9">
        <f t="shared" si="120"/>
        <v>298.66584490357138</v>
      </c>
      <c r="J123" s="9">
        <f t="shared" si="121"/>
        <v>0.36626131436673914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0.57984648040531606</v>
      </c>
      <c r="P123" s="9">
        <f t="shared" si="124"/>
        <v>0.21237533404417872</v>
      </c>
      <c r="Q123" s="12">
        <f t="shared" si="125"/>
        <v>7.0083860234578979E-2</v>
      </c>
      <c r="R123" s="9">
        <f t="shared" si="126"/>
        <v>9.3951000000000007E-2</v>
      </c>
      <c r="S123" s="13">
        <f t="shared" si="127"/>
        <v>0.74596183366413316</v>
      </c>
      <c r="T123" s="2">
        <f t="shared" si="128"/>
        <v>0.01</v>
      </c>
      <c r="U123" s="14">
        <f t="shared" si="129"/>
        <v>7.4596183366413315E-3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0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1"/>
        <v>0.01</v>
      </c>
      <c r="AT123" s="1">
        <f t="shared" si="132"/>
        <v>2.2359618336641331E-2</v>
      </c>
      <c r="AU123" s="9">
        <f t="shared" si="133"/>
        <v>28.47</v>
      </c>
      <c r="AV123" s="1">
        <f t="shared" si="134"/>
        <v>0.33</v>
      </c>
      <c r="AW123" s="1">
        <f t="shared" si="135"/>
        <v>76250</v>
      </c>
      <c r="AX123" s="1">
        <f t="shared" si="136"/>
        <v>107319945.61359052</v>
      </c>
      <c r="AZ123" s="1">
        <f t="shared" si="137"/>
        <v>103250</v>
      </c>
      <c r="BA123" s="1">
        <f t="shared" si="138"/>
        <v>145321762.42102587</v>
      </c>
    </row>
    <row r="124" spans="1:53" x14ac:dyDescent="0.15">
      <c r="C124" s="7">
        <v>3</v>
      </c>
      <c r="D124" s="8">
        <v>25.560155566774199</v>
      </c>
      <c r="E124" s="10">
        <f t="shared" si="139"/>
        <v>25.515844903571399</v>
      </c>
      <c r="F124" s="7" t="s">
        <v>83</v>
      </c>
      <c r="G124" s="1">
        <v>4</v>
      </c>
      <c r="H124" s="9">
        <f t="shared" si="119"/>
        <v>25.560155566774199</v>
      </c>
      <c r="I124" s="9">
        <f t="shared" si="120"/>
        <v>298.71015556677418</v>
      </c>
      <c r="J124" s="9">
        <f t="shared" si="121"/>
        <v>0.36803685276470405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0.65217114636113727</v>
      </c>
      <c r="P124" s="9">
        <f t="shared" si="124"/>
        <v>0.24002301617070212</v>
      </c>
      <c r="Q124" s="12">
        <f t="shared" si="125"/>
        <v>7.9207595336331704E-2</v>
      </c>
      <c r="R124" s="9">
        <f t="shared" si="126"/>
        <v>9.3951000000000007E-2</v>
      </c>
      <c r="S124" s="13">
        <f t="shared" si="127"/>
        <v>0.84307346740675138</v>
      </c>
      <c r="T124" s="2">
        <f t="shared" si="128"/>
        <v>0.01</v>
      </c>
      <c r="U124" s="14">
        <f t="shared" si="129"/>
        <v>8.4307346740675141E-3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0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1"/>
        <v>0.01</v>
      </c>
      <c r="AT124" s="1">
        <f t="shared" si="132"/>
        <v>2.3330734674067516E-2</v>
      </c>
      <c r="AU124" s="9">
        <f t="shared" si="133"/>
        <v>28.47</v>
      </c>
      <c r="AV124" s="1">
        <f t="shared" si="134"/>
        <v>0.33</v>
      </c>
      <c r="AW124" s="1">
        <f t="shared" si="135"/>
        <v>76250</v>
      </c>
      <c r="AX124" s="1">
        <f t="shared" si="136"/>
        <v>111981033.78369847</v>
      </c>
      <c r="AZ124" s="1">
        <f t="shared" si="137"/>
        <v>103250</v>
      </c>
      <c r="BA124" s="1">
        <f t="shared" si="138"/>
        <v>151633334.27104089</v>
      </c>
    </row>
    <row r="125" spans="1:53" x14ac:dyDescent="0.15">
      <c r="C125" s="7">
        <v>4</v>
      </c>
      <c r="D125" s="8">
        <v>24.785551235</v>
      </c>
      <c r="E125" s="10">
        <f t="shared" si="139"/>
        <v>25.560155566774199</v>
      </c>
      <c r="F125" s="7" t="s">
        <v>83</v>
      </c>
      <c r="G125" s="1">
        <v>5</v>
      </c>
      <c r="H125" s="9">
        <f t="shared" si="119"/>
        <v>24.785551235</v>
      </c>
      <c r="I125" s="9">
        <f t="shared" si="120"/>
        <v>297.93555123499999</v>
      </c>
      <c r="J125" s="9">
        <f t="shared" si="121"/>
        <v>0.33813197054147198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0.39154072368091342</v>
      </c>
      <c r="O125" s="9">
        <f t="shared" si="140"/>
        <v>0.30530740650952171</v>
      </c>
      <c r="P125" s="9">
        <f t="shared" si="124"/>
        <v>0.10323419498397081</v>
      </c>
      <c r="Q125" s="12">
        <f t="shared" si="125"/>
        <v>3.4067284344710368E-2</v>
      </c>
      <c r="R125" s="9">
        <f t="shared" si="126"/>
        <v>9.3951000000000007E-2</v>
      </c>
      <c r="S125" s="13">
        <f t="shared" si="127"/>
        <v>0.36260693707049807</v>
      </c>
      <c r="T125" s="2">
        <f t="shared" si="128"/>
        <v>0.01</v>
      </c>
      <c r="U125" s="14">
        <f t="shared" si="129"/>
        <v>3.6260693707049806E-3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0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1"/>
        <v>0.01</v>
      </c>
      <c r="AT125" s="1">
        <f t="shared" si="132"/>
        <v>1.852606937070498E-2</v>
      </c>
      <c r="AU125" s="9">
        <f t="shared" si="133"/>
        <v>28.47</v>
      </c>
      <c r="AV125" s="1">
        <f t="shared" si="134"/>
        <v>0.33</v>
      </c>
      <c r="AW125" s="1">
        <f t="shared" si="135"/>
        <v>76250</v>
      </c>
      <c r="AX125" s="1">
        <f t="shared" si="136"/>
        <v>88919977.405853897</v>
      </c>
      <c r="AZ125" s="1">
        <f t="shared" si="137"/>
        <v>103250</v>
      </c>
      <c r="BA125" s="1">
        <f t="shared" si="138"/>
        <v>120406395.63481201</v>
      </c>
    </row>
    <row r="126" spans="1:53" x14ac:dyDescent="0.15">
      <c r="C126" s="7">
        <v>5</v>
      </c>
      <c r="D126" s="8">
        <v>24.301604016129001</v>
      </c>
      <c r="E126" s="10">
        <f t="shared" si="139"/>
        <v>24.785551235</v>
      </c>
      <c r="F126" s="7" t="s">
        <v>85</v>
      </c>
      <c r="G126" s="1">
        <v>6</v>
      </c>
      <c r="H126" s="9">
        <f t="shared" si="119"/>
        <v>24.301604016129001</v>
      </c>
      <c r="I126" s="9">
        <f t="shared" si="120"/>
        <v>297.45160401612895</v>
      </c>
      <c r="J126" s="9">
        <f t="shared" si="121"/>
        <v>0.32062275984312028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0.48677321152555098</v>
      </c>
      <c r="P126" s="9">
        <f t="shared" si="124"/>
        <v>0.15607057049702111</v>
      </c>
      <c r="Q126" s="12">
        <f t="shared" si="125"/>
        <v>5.1503288264016969E-2</v>
      </c>
      <c r="R126" s="9">
        <f t="shared" si="126"/>
        <v>9.3951000000000007E-2</v>
      </c>
      <c r="S126" s="13">
        <f t="shared" si="127"/>
        <v>0.54819308218131757</v>
      </c>
      <c r="T126" s="2">
        <f t="shared" si="128"/>
        <v>0.01</v>
      </c>
      <c r="U126" s="14">
        <f t="shared" si="129"/>
        <v>5.481930821813176E-3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2.0381930821813176E-2</v>
      </c>
      <c r="AU126" s="9">
        <f t="shared" si="133"/>
        <v>28.47</v>
      </c>
      <c r="AV126" s="1">
        <f t="shared" si="134"/>
        <v>0.33</v>
      </c>
      <c r="AW126" s="1">
        <f t="shared" si="135"/>
        <v>76250</v>
      </c>
      <c r="AX126" s="1">
        <f t="shared" si="136"/>
        <v>97827595.908129662</v>
      </c>
      <c r="AZ126" s="1">
        <f t="shared" si="137"/>
        <v>103250</v>
      </c>
      <c r="BA126" s="1">
        <f t="shared" si="138"/>
        <v>132468187.24609034</v>
      </c>
    </row>
    <row r="127" spans="1:53" x14ac:dyDescent="0.15">
      <c r="C127" s="7">
        <v>6</v>
      </c>
      <c r="D127" s="8">
        <v>24.085167153</v>
      </c>
      <c r="E127" s="10">
        <f t="shared" si="139"/>
        <v>24.301604016129001</v>
      </c>
      <c r="F127" s="7" t="s">
        <v>83</v>
      </c>
      <c r="G127" s="1">
        <v>7</v>
      </c>
      <c r="H127" s="9">
        <f t="shared" si="119"/>
        <v>24.085167153</v>
      </c>
      <c r="I127" s="9">
        <f t="shared" si="120"/>
        <v>297.23516715299996</v>
      </c>
      <c r="J127" s="9">
        <f t="shared" si="121"/>
        <v>0.31307080767233558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0.61540264102852982</v>
      </c>
      <c r="P127" s="9">
        <f t="shared" si="124"/>
        <v>0.19266460187049023</v>
      </c>
      <c r="Q127" s="12">
        <f t="shared" si="125"/>
        <v>6.3579318617261779E-2</v>
      </c>
      <c r="R127" s="9">
        <f t="shared" si="126"/>
        <v>9.3951000000000007E-2</v>
      </c>
      <c r="S127" s="13">
        <f t="shared" si="127"/>
        <v>0.67672849269578583</v>
      </c>
      <c r="T127" s="2">
        <f t="shared" si="128"/>
        <v>0.01</v>
      </c>
      <c r="U127" s="14">
        <f t="shared" si="129"/>
        <v>6.7672849269578587E-3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2.166728492695786E-2</v>
      </c>
      <c r="AU127" s="9">
        <f t="shared" si="133"/>
        <v>28.47</v>
      </c>
      <c r="AV127" s="1">
        <f t="shared" si="134"/>
        <v>0.33</v>
      </c>
      <c r="AW127" s="1">
        <f t="shared" si="135"/>
        <v>76250</v>
      </c>
      <c r="AX127" s="1">
        <f t="shared" si="136"/>
        <v>103996937.91484362</v>
      </c>
      <c r="AZ127" s="1">
        <f t="shared" si="137"/>
        <v>103250</v>
      </c>
      <c r="BA127" s="1">
        <f t="shared" si="138"/>
        <v>140822083.14370626</v>
      </c>
    </row>
    <row r="128" spans="1:53" x14ac:dyDescent="0.15">
      <c r="C128" s="7">
        <v>7</v>
      </c>
      <c r="D128" s="8">
        <v>23.458740960322601</v>
      </c>
      <c r="E128" s="10">
        <f t="shared" si="139"/>
        <v>24.085167153</v>
      </c>
      <c r="F128" s="7" t="s">
        <v>83</v>
      </c>
      <c r="G128" s="1">
        <v>8</v>
      </c>
      <c r="H128" s="9">
        <f t="shared" si="119"/>
        <v>23.458740960322601</v>
      </c>
      <c r="I128" s="9">
        <f t="shared" si="120"/>
        <v>296.60874096032256</v>
      </c>
      <c r="J128" s="9">
        <f t="shared" si="121"/>
        <v>0.29214377047035611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0.70743803915803949</v>
      </c>
      <c r="P128" s="9">
        <f t="shared" si="124"/>
        <v>0.2066736161337851</v>
      </c>
      <c r="Q128" s="12">
        <f t="shared" si="125"/>
        <v>6.820229332414908E-2</v>
      </c>
      <c r="R128" s="9">
        <f t="shared" si="126"/>
        <v>9.3951000000000007E-2</v>
      </c>
      <c r="S128" s="13">
        <f t="shared" si="127"/>
        <v>0.72593472474107856</v>
      </c>
      <c r="T128" s="2">
        <f t="shared" si="128"/>
        <v>0.01</v>
      </c>
      <c r="U128" s="14">
        <f t="shared" si="129"/>
        <v>7.2593472474107856E-3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2.2159347247410789E-2</v>
      </c>
      <c r="AU128" s="9">
        <f t="shared" si="133"/>
        <v>28.47</v>
      </c>
      <c r="AV128" s="1">
        <f t="shared" si="134"/>
        <v>0.33</v>
      </c>
      <c r="AW128" s="1">
        <f t="shared" si="135"/>
        <v>76250</v>
      </c>
      <c r="AX128" s="1">
        <f t="shared" si="136"/>
        <v>106358700.11822468</v>
      </c>
      <c r="AZ128" s="1">
        <f t="shared" si="137"/>
        <v>103250</v>
      </c>
      <c r="BA128" s="1">
        <f t="shared" si="138"/>
        <v>144020141.47156325</v>
      </c>
    </row>
    <row r="129" spans="1:54" x14ac:dyDescent="0.15">
      <c r="C129" s="7">
        <v>8</v>
      </c>
      <c r="D129" s="8">
        <v>24.286319964193499</v>
      </c>
      <c r="E129" s="10">
        <f t="shared" si="139"/>
        <v>23.458740960322601</v>
      </c>
      <c r="F129" s="7" t="s">
        <v>83</v>
      </c>
      <c r="G129" s="1">
        <v>9</v>
      </c>
      <c r="H129" s="9">
        <f t="shared" si="119"/>
        <v>24.286319964193499</v>
      </c>
      <c r="I129" s="9">
        <f t="shared" si="120"/>
        <v>297.4363199641935</v>
      </c>
      <c r="J129" s="9">
        <f t="shared" si="121"/>
        <v>0.32008390337843196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0.78546442302425434</v>
      </c>
      <c r="P129" s="9">
        <f t="shared" si="124"/>
        <v>0.25141451848649121</v>
      </c>
      <c r="Q129" s="12">
        <f t="shared" si="125"/>
        <v>8.29667911005421E-2</v>
      </c>
      <c r="R129" s="9">
        <f t="shared" si="126"/>
        <v>9.3951000000000007E-2</v>
      </c>
      <c r="S129" s="13">
        <f t="shared" si="127"/>
        <v>0.88308576918331994</v>
      </c>
      <c r="T129" s="2">
        <f t="shared" si="128"/>
        <v>0.01</v>
      </c>
      <c r="U129" s="14">
        <f t="shared" si="129"/>
        <v>8.8308576918331994E-3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2.3730857691833203E-2</v>
      </c>
      <c r="AU129" s="9">
        <f t="shared" si="133"/>
        <v>28.47</v>
      </c>
      <c r="AV129" s="1">
        <f t="shared" si="134"/>
        <v>0.33</v>
      </c>
      <c r="AW129" s="1">
        <f t="shared" si="135"/>
        <v>76250</v>
      </c>
      <c r="AX129" s="1">
        <f t="shared" si="136"/>
        <v>113901512.91973945</v>
      </c>
      <c r="AZ129" s="1">
        <f t="shared" si="137"/>
        <v>103250</v>
      </c>
      <c r="BA129" s="1">
        <f t="shared" si="138"/>
        <v>154233851.92082754</v>
      </c>
    </row>
    <row r="130" spans="1:54" x14ac:dyDescent="0.15">
      <c r="C130" s="7">
        <v>9</v>
      </c>
      <c r="D130" s="8">
        <v>25.618809127999999</v>
      </c>
      <c r="E130" s="10">
        <f t="shared" si="139"/>
        <v>24.286319964193499</v>
      </c>
      <c r="F130" s="7" t="s">
        <v>83</v>
      </c>
      <c r="G130" s="1">
        <v>10</v>
      </c>
      <c r="H130" s="9">
        <f t="shared" si="119"/>
        <v>25.618809127999999</v>
      </c>
      <c r="I130" s="9">
        <f t="shared" si="120"/>
        <v>298.76880912799999</v>
      </c>
      <c r="J130" s="9">
        <f t="shared" si="121"/>
        <v>0.37039954156069083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0.8187499045377632</v>
      </c>
      <c r="P130" s="9">
        <f t="shared" si="124"/>
        <v>0.30326458929364686</v>
      </c>
      <c r="Q130" s="12">
        <f t="shared" si="125"/>
        <v>0.10007731446690346</v>
      </c>
      <c r="R130" s="9">
        <f t="shared" si="126"/>
        <v>9.3951000000000007E-2</v>
      </c>
      <c r="S130" s="13">
        <f t="shared" si="127"/>
        <v>1.0652075493278779</v>
      </c>
      <c r="T130" s="2">
        <f t="shared" si="128"/>
        <v>0.01</v>
      </c>
      <c r="U130" s="14">
        <f t="shared" si="129"/>
        <v>1.0652075493278779E-2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2.5552075493278779E-2</v>
      </c>
      <c r="AU130" s="9">
        <f t="shared" si="133"/>
        <v>28.47</v>
      </c>
      <c r="AV130" s="1">
        <f t="shared" si="134"/>
        <v>0.33</v>
      </c>
      <c r="AW130" s="1">
        <f t="shared" si="135"/>
        <v>76250</v>
      </c>
      <c r="AX130" s="1">
        <f t="shared" si="136"/>
        <v>122642851.5445293</v>
      </c>
      <c r="AZ130" s="1">
        <f t="shared" si="137"/>
        <v>103250</v>
      </c>
      <c r="BA130" s="1">
        <f t="shared" si="138"/>
        <v>166070484.22259215</v>
      </c>
    </row>
    <row r="131" spans="1:54" x14ac:dyDescent="0.15">
      <c r="C131" s="7">
        <v>10</v>
      </c>
      <c r="D131" s="8">
        <v>25.791941986451601</v>
      </c>
      <c r="E131" s="10">
        <f t="shared" si="139"/>
        <v>25.618809127999999</v>
      </c>
      <c r="F131" s="7" t="s">
        <v>83</v>
      </c>
      <c r="G131" s="1">
        <v>11</v>
      </c>
      <c r="H131" s="9">
        <f t="shared" si="119"/>
        <v>25.791941986451601</v>
      </c>
      <c r="I131" s="9">
        <f t="shared" si="120"/>
        <v>298.94194198645158</v>
      </c>
      <c r="J131" s="9">
        <f t="shared" si="121"/>
        <v>0.37745700386625752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0.48971104948191058</v>
      </c>
      <c r="O131" s="9">
        <f t="shared" si="140"/>
        <v>0.31047426576220583</v>
      </c>
      <c r="P131" s="9">
        <f t="shared" si="124"/>
        <v>0.1171906861321784</v>
      </c>
      <c r="Q131" s="12">
        <f t="shared" si="125"/>
        <v>3.8672926423618872E-2</v>
      </c>
      <c r="R131" s="9">
        <f t="shared" si="126"/>
        <v>9.3951000000000007E-2</v>
      </c>
      <c r="S131" s="13">
        <f t="shared" si="127"/>
        <v>0.41162868328829783</v>
      </c>
      <c r="T131" s="2">
        <f t="shared" si="128"/>
        <v>0.01</v>
      </c>
      <c r="U131" s="14">
        <f t="shared" si="129"/>
        <v>4.1162868328829781E-3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1.9016286832882978E-2</v>
      </c>
      <c r="AU131" s="9">
        <f t="shared" si="133"/>
        <v>28.47</v>
      </c>
      <c r="AV131" s="1">
        <f t="shared" si="134"/>
        <v>0.33</v>
      </c>
      <c r="AW131" s="1">
        <f t="shared" si="135"/>
        <v>76250</v>
      </c>
      <c r="AX131" s="1">
        <f t="shared" si="136"/>
        <v>91272884.802916288</v>
      </c>
      <c r="AZ131" s="1">
        <f t="shared" si="137"/>
        <v>103250</v>
      </c>
      <c r="BA131" s="1">
        <f t="shared" si="138"/>
        <v>123592463.68394895</v>
      </c>
    </row>
    <row r="132" spans="1:54" x14ac:dyDescent="0.15">
      <c r="C132" s="7">
        <v>11</v>
      </c>
      <c r="D132" s="8">
        <v>25.5051262313333</v>
      </c>
      <c r="E132" s="10">
        <f t="shared" si="139"/>
        <v>25.791941986451601</v>
      </c>
      <c r="F132" s="7" t="s">
        <v>85</v>
      </c>
      <c r="G132" s="1">
        <v>12</v>
      </c>
      <c r="H132" s="9">
        <f t="shared" si="119"/>
        <v>25.5051262313333</v>
      </c>
      <c r="I132" s="9">
        <f t="shared" si="120"/>
        <v>298.65512623133327</v>
      </c>
      <c r="J132" s="9">
        <f t="shared" si="121"/>
        <v>0.3658330240799702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0.47798357963002747</v>
      </c>
      <c r="P132" s="9">
        <f t="shared" si="124"/>
        <v>0.17486217839662219</v>
      </c>
      <c r="Q132" s="12">
        <f t="shared" si="125"/>
        <v>5.7704518870885325E-2</v>
      </c>
      <c r="R132" s="9">
        <f t="shared" si="126"/>
        <v>9.3951000000000007E-2</v>
      </c>
      <c r="S132" s="13">
        <f t="shared" si="127"/>
        <v>0.61419802738539575</v>
      </c>
      <c r="T132" s="2">
        <f t="shared" si="128"/>
        <v>0.01</v>
      </c>
      <c r="U132" s="14">
        <f t="shared" si="129"/>
        <v>6.1419802738539577E-3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0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1"/>
        <v>0.01</v>
      </c>
      <c r="AT132" s="1">
        <f t="shared" si="132"/>
        <v>2.1041980273853955E-2</v>
      </c>
      <c r="AU132" s="9">
        <f t="shared" si="133"/>
        <v>28.47</v>
      </c>
      <c r="AV132" s="1">
        <f t="shared" si="134"/>
        <v>0.33</v>
      </c>
      <c r="AW132" s="1">
        <f t="shared" si="135"/>
        <v>76250</v>
      </c>
      <c r="AX132" s="1">
        <f t="shared" si="136"/>
        <v>100995649.59441352</v>
      </c>
      <c r="AY132" s="1">
        <f>SUM(AX121:AX132)</f>
        <v>1234484854.6900079</v>
      </c>
      <c r="AZ132" s="1">
        <f t="shared" si="137"/>
        <v>103250</v>
      </c>
      <c r="BA132" s="1">
        <f t="shared" si="138"/>
        <v>136758043.54915667</v>
      </c>
      <c r="BB132" s="1">
        <f>SUM(BA121:BA132)</f>
        <v>1671613917.9900763</v>
      </c>
    </row>
    <row r="133" spans="1:54" x14ac:dyDescent="0.15">
      <c r="C133" s="7">
        <v>12</v>
      </c>
      <c r="D133" s="8">
        <v>25.735095820645199</v>
      </c>
      <c r="E133" s="10">
        <f t="shared" si="139"/>
        <v>25.5051262313333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25.567072902903199</v>
      </c>
      <c r="E136" s="7"/>
      <c r="F136" s="7"/>
      <c r="G136" s="1">
        <v>1</v>
      </c>
      <c r="H136" s="9">
        <f t="shared" ref="H136:H147" si="141">E137</f>
        <v>25.567072902903199</v>
      </c>
      <c r="I136" s="9">
        <f t="shared" ref="I136:I147" si="142">H136+273.15</f>
        <v>298.71707290290317</v>
      </c>
      <c r="J136" s="9">
        <f t="shared" ref="J136:J147" si="143">EXP(($C$15*(I136-$C$13))/($C$16*I136*$C$13))</f>
        <v>0.36831475998934737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0.27956855124749752</v>
      </c>
      <c r="Q136" s="12">
        <f t="shared" ref="Q136:Q147" si="147">P136*$B$138</f>
        <v>7.2687823324349352E-2</v>
      </c>
      <c r="R136" s="9">
        <f t="shared" ref="R136:R147" si="148">L136*$B$138</f>
        <v>0.19735245833333334</v>
      </c>
      <c r="S136" s="13">
        <f t="shared" ref="S136:S147" si="149">Q136/R136</f>
        <v>0.36831475998934737</v>
      </c>
      <c r="T136" s="2">
        <f t="shared" ref="T136:T147" si="150">$B$137/100</f>
        <v>0.01</v>
      </c>
      <c r="U136" s="14">
        <f t="shared" ref="U136:U147" si="151">S136*T136</f>
        <v>3.6831475998934738E-3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3">AR136*AQ136</f>
        <v>0.01</v>
      </c>
      <c r="AT136" s="1">
        <f t="shared" ref="AT136:AT147" si="154">(AS136+AM136+AD136+AA136+U136+X136+AG136+AJ136+AP136)</f>
        <v>1.8583147599893476E-2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25.475431240967701</v>
      </c>
      <c r="E137" s="10">
        <f t="shared" ref="E137:E148" si="159">D136</f>
        <v>25.567072902903199</v>
      </c>
      <c r="F137" s="7" t="s">
        <v>83</v>
      </c>
      <c r="G137" s="1">
        <v>2</v>
      </c>
      <c r="H137" s="9">
        <f t="shared" si="141"/>
        <v>25.475431240967701</v>
      </c>
      <c r="I137" s="9">
        <f t="shared" si="142"/>
        <v>298.62543124096766</v>
      </c>
      <c r="J137" s="9">
        <f t="shared" si="143"/>
        <v>0.36464894335033166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1.238527282085836</v>
      </c>
      <c r="P137" s="9">
        <f t="shared" si="146"/>
        <v>0.45162766472315824</v>
      </c>
      <c r="Q137" s="12">
        <f t="shared" si="147"/>
        <v>0.11742319282802115</v>
      </c>
      <c r="R137" s="9">
        <f t="shared" si="148"/>
        <v>0.19735245833333334</v>
      </c>
      <c r="S137" s="13">
        <f t="shared" si="149"/>
        <v>0.59499229865021686</v>
      </c>
      <c r="T137" s="2">
        <f t="shared" si="150"/>
        <v>0.01</v>
      </c>
      <c r="U137" s="14">
        <f t="shared" si="151"/>
        <v>5.9499229865021689E-3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3"/>
        <v>0.01</v>
      </c>
      <c r="AT137" s="1">
        <f t="shared" si="154"/>
        <v>2.0849922986502172E-2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25.515844903571399</v>
      </c>
      <c r="E138" s="10">
        <f t="shared" si="159"/>
        <v>25.475431240967701</v>
      </c>
      <c r="F138" s="7" t="s">
        <v>83</v>
      </c>
      <c r="G138" s="1">
        <v>3</v>
      </c>
      <c r="H138" s="9">
        <f t="shared" si="141"/>
        <v>25.515844903571399</v>
      </c>
      <c r="I138" s="9">
        <f t="shared" si="142"/>
        <v>298.66584490357138</v>
      </c>
      <c r="J138" s="9">
        <f t="shared" si="143"/>
        <v>0.36626131436673914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1.5459475340293445</v>
      </c>
      <c r="P138" s="9">
        <f t="shared" si="146"/>
        <v>0.56622077575560692</v>
      </c>
      <c r="Q138" s="12">
        <f t="shared" si="147"/>
        <v>0.14721740169645781</v>
      </c>
      <c r="R138" s="9">
        <f t="shared" si="148"/>
        <v>0.19735245833333334</v>
      </c>
      <c r="S138" s="13">
        <f t="shared" si="149"/>
        <v>0.74596183366413327</v>
      </c>
      <c r="T138" s="2">
        <f t="shared" si="150"/>
        <v>0.01</v>
      </c>
      <c r="U138" s="14">
        <f t="shared" si="151"/>
        <v>7.4596183366413332E-3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3"/>
        <v>0.01</v>
      </c>
      <c r="AT138" s="1">
        <f t="shared" si="154"/>
        <v>2.2359618336641331E-2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25.560155566774199</v>
      </c>
      <c r="E139" s="10">
        <f t="shared" si="159"/>
        <v>25.515844903571399</v>
      </c>
      <c r="F139" s="7" t="s">
        <v>83</v>
      </c>
      <c r="G139" s="1">
        <v>4</v>
      </c>
      <c r="H139" s="9">
        <f t="shared" si="141"/>
        <v>25.560155566774199</v>
      </c>
      <c r="I139" s="9">
        <f t="shared" si="142"/>
        <v>298.71015556677418</v>
      </c>
      <c r="J139" s="9">
        <f t="shared" si="143"/>
        <v>0.36803685276470405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1.7387746749404043</v>
      </c>
      <c r="P139" s="9">
        <f t="shared" si="146"/>
        <v>0.63993315903203773</v>
      </c>
      <c r="Q139" s="12">
        <f t="shared" si="147"/>
        <v>0.16638262134832982</v>
      </c>
      <c r="R139" s="9">
        <f t="shared" si="148"/>
        <v>0.19735245833333334</v>
      </c>
      <c r="S139" s="13">
        <f t="shared" si="149"/>
        <v>0.8430734674067516</v>
      </c>
      <c r="T139" s="2">
        <f t="shared" si="150"/>
        <v>0.01</v>
      </c>
      <c r="U139" s="14">
        <f t="shared" si="151"/>
        <v>8.4307346740675158E-3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3"/>
        <v>0.01</v>
      </c>
      <c r="AT139" s="1">
        <f t="shared" si="154"/>
        <v>2.3330734674067516E-2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24.785551235</v>
      </c>
      <c r="E140" s="10">
        <f t="shared" si="159"/>
        <v>25.560155566774199</v>
      </c>
      <c r="F140" s="7" t="s">
        <v>83</v>
      </c>
      <c r="G140" s="1">
        <v>5</v>
      </c>
      <c r="H140" s="9">
        <f t="shared" si="141"/>
        <v>24.785551235</v>
      </c>
      <c r="I140" s="9">
        <f t="shared" si="142"/>
        <v>297.93555123499999</v>
      </c>
      <c r="J140" s="9">
        <f t="shared" si="143"/>
        <v>0.33813197054147198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1.8578894325750333</v>
      </c>
      <c r="P140" s="9">
        <f t="shared" si="146"/>
        <v>0.62821181488477329</v>
      </c>
      <c r="Q140" s="12">
        <f t="shared" si="147"/>
        <v>0.16333507187004107</v>
      </c>
      <c r="R140" s="9">
        <f t="shared" si="148"/>
        <v>0.19735245833333334</v>
      </c>
      <c r="S140" s="13">
        <f t="shared" si="149"/>
        <v>0.82763130112199546</v>
      </c>
      <c r="T140" s="2">
        <f t="shared" si="150"/>
        <v>0.01</v>
      </c>
      <c r="U140" s="14">
        <f t="shared" si="151"/>
        <v>8.2763130112199542E-3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3"/>
        <v>0.01</v>
      </c>
      <c r="AT140" s="1">
        <f t="shared" si="154"/>
        <v>2.3176313011219953E-2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24.301604016129001</v>
      </c>
      <c r="E141" s="10">
        <f t="shared" si="159"/>
        <v>24.785551235</v>
      </c>
      <c r="F141" s="7" t="s">
        <v>85</v>
      </c>
      <c r="G141" s="1">
        <v>6</v>
      </c>
      <c r="H141" s="9">
        <f t="shared" si="141"/>
        <v>24.301604016129001</v>
      </c>
      <c r="I141" s="9">
        <f t="shared" si="142"/>
        <v>297.45160401612895</v>
      </c>
      <c r="J141" s="9">
        <f t="shared" si="143"/>
        <v>0.32062275984312028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1.9887255343569268</v>
      </c>
      <c r="P141" s="9">
        <f t="shared" si="146"/>
        <v>0.63763066939600199</v>
      </c>
      <c r="Q141" s="12">
        <f t="shared" si="147"/>
        <v>0.16578397404296052</v>
      </c>
      <c r="R141" s="9">
        <f t="shared" si="148"/>
        <v>0.19735245833333334</v>
      </c>
      <c r="S141" s="13">
        <f t="shared" si="149"/>
        <v>0.84004007572556894</v>
      </c>
      <c r="T141" s="2">
        <f t="shared" si="150"/>
        <v>0.01</v>
      </c>
      <c r="U141" s="14">
        <f t="shared" si="151"/>
        <v>8.4004007572556893E-3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2.3300400757255688E-2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24.085167153</v>
      </c>
      <c r="E142" s="10">
        <f t="shared" si="159"/>
        <v>24.301604016129001</v>
      </c>
      <c r="F142" s="7" t="s">
        <v>83</v>
      </c>
      <c r="G142" s="1">
        <v>7</v>
      </c>
      <c r="H142" s="9">
        <f t="shared" si="141"/>
        <v>24.085167153</v>
      </c>
      <c r="I142" s="9">
        <f t="shared" si="142"/>
        <v>297.23516715299996</v>
      </c>
      <c r="J142" s="9">
        <f t="shared" si="143"/>
        <v>0.31307080767233558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2.1101427816275917</v>
      </c>
      <c r="P142" s="9">
        <f t="shared" si="146"/>
        <v>0.66062410494809898</v>
      </c>
      <c r="Q142" s="12">
        <f t="shared" si="147"/>
        <v>0.17176226728650573</v>
      </c>
      <c r="R142" s="9">
        <f t="shared" si="148"/>
        <v>0.19735245833333334</v>
      </c>
      <c r="S142" s="13">
        <f t="shared" si="149"/>
        <v>0.87033254481378119</v>
      </c>
      <c r="T142" s="2">
        <f t="shared" si="150"/>
        <v>0.01</v>
      </c>
      <c r="U142" s="14">
        <f t="shared" si="151"/>
        <v>8.7033254481378129E-3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2.3603325448137813E-2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23.458740960322601</v>
      </c>
      <c r="E143" s="10">
        <f t="shared" si="159"/>
        <v>24.085167153</v>
      </c>
      <c r="F143" s="7" t="s">
        <v>83</v>
      </c>
      <c r="G143" s="1">
        <v>8</v>
      </c>
      <c r="H143" s="9">
        <f t="shared" si="141"/>
        <v>23.458740960322601</v>
      </c>
      <c r="I143" s="9">
        <f t="shared" si="142"/>
        <v>296.60874096032256</v>
      </c>
      <c r="J143" s="9">
        <f t="shared" si="143"/>
        <v>0.29214377047035611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2.2085665933461596</v>
      </c>
      <c r="P143" s="9">
        <f t="shared" si="146"/>
        <v>0.64521897191501676</v>
      </c>
      <c r="Q143" s="12">
        <f t="shared" si="147"/>
        <v>0.16775693269790437</v>
      </c>
      <c r="R143" s="9">
        <f t="shared" si="148"/>
        <v>0.19735245833333334</v>
      </c>
      <c r="S143" s="13">
        <f t="shared" si="149"/>
        <v>0.85003720812313688</v>
      </c>
      <c r="T143" s="2">
        <f t="shared" si="150"/>
        <v>0.01</v>
      </c>
      <c r="U143" s="14">
        <f t="shared" si="151"/>
        <v>8.5003720812313697E-3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2.3400372081231371E-2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24.286319964193499</v>
      </c>
      <c r="E144" s="10">
        <f t="shared" si="159"/>
        <v>23.458740960322601</v>
      </c>
      <c r="F144" s="7" t="s">
        <v>83</v>
      </c>
      <c r="G144" s="1">
        <v>9</v>
      </c>
      <c r="H144" s="9">
        <f t="shared" si="141"/>
        <v>24.286319964193499</v>
      </c>
      <c r="I144" s="9">
        <f t="shared" si="142"/>
        <v>297.4363199641935</v>
      </c>
      <c r="J144" s="9">
        <f t="shared" si="143"/>
        <v>0.32008390337843196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2.3223955380978096</v>
      </c>
      <c r="P144" s="9">
        <f t="shared" si="146"/>
        <v>0.74336142902300084</v>
      </c>
      <c r="Q144" s="12">
        <f t="shared" si="147"/>
        <v>0.19327397154598022</v>
      </c>
      <c r="R144" s="9">
        <f t="shared" si="148"/>
        <v>0.19735245833333334</v>
      </c>
      <c r="S144" s="13">
        <f t="shared" si="149"/>
        <v>0.97933399552355993</v>
      </c>
      <c r="T144" s="2">
        <f t="shared" si="150"/>
        <v>0.01</v>
      </c>
      <c r="U144" s="14">
        <f t="shared" si="151"/>
        <v>9.7933399552355988E-3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2.4693339955235601E-2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25.618809127999999</v>
      </c>
      <c r="E145" s="10">
        <f t="shared" si="159"/>
        <v>24.286319964193499</v>
      </c>
      <c r="F145" s="7" t="s">
        <v>83</v>
      </c>
      <c r="G145" s="1">
        <v>10</v>
      </c>
      <c r="H145" s="9">
        <f t="shared" si="141"/>
        <v>25.618809127999999</v>
      </c>
      <c r="I145" s="9">
        <f t="shared" si="142"/>
        <v>298.76880912799999</v>
      </c>
      <c r="J145" s="9">
        <f t="shared" si="143"/>
        <v>0.37039954156069083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2.3380820257414756</v>
      </c>
      <c r="P145" s="9">
        <f t="shared" si="146"/>
        <v>0.86602451046593387</v>
      </c>
      <c r="Q145" s="12">
        <f t="shared" si="147"/>
        <v>0.22516637272114282</v>
      </c>
      <c r="R145" s="9">
        <f t="shared" si="148"/>
        <v>0.19735245833333334</v>
      </c>
      <c r="S145" s="13">
        <f t="shared" si="149"/>
        <v>1.1409352314265631</v>
      </c>
      <c r="T145" s="2">
        <f t="shared" si="150"/>
        <v>0.01</v>
      </c>
      <c r="U145" s="14">
        <f t="shared" si="151"/>
        <v>1.140935231426563E-2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2.6309352314265629E-2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25.791941986451601</v>
      </c>
      <c r="E146" s="10">
        <f t="shared" si="159"/>
        <v>25.618809127999999</v>
      </c>
      <c r="F146" s="7" t="s">
        <v>83</v>
      </c>
      <c r="G146" s="1">
        <v>11</v>
      </c>
      <c r="H146" s="9">
        <f t="shared" si="141"/>
        <v>25.791941986451601</v>
      </c>
      <c r="I146" s="9">
        <f t="shared" si="142"/>
        <v>298.94194198645158</v>
      </c>
      <c r="J146" s="9">
        <f t="shared" si="143"/>
        <v>0.37745700386625752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2.2311054319422086</v>
      </c>
      <c r="P146" s="9">
        <f t="shared" si="146"/>
        <v>0.84214637165063833</v>
      </c>
      <c r="Q146" s="12">
        <f t="shared" si="147"/>
        <v>0.21895805662916598</v>
      </c>
      <c r="R146" s="9">
        <f t="shared" si="148"/>
        <v>0.19735245833333334</v>
      </c>
      <c r="S146" s="13">
        <f t="shared" si="149"/>
        <v>1.1094772189730733</v>
      </c>
      <c r="T146" s="2">
        <f t="shared" si="150"/>
        <v>0.01</v>
      </c>
      <c r="U146" s="14">
        <f t="shared" si="151"/>
        <v>1.1094772189730732E-2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2.599477218973073E-2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25.5051262313333</v>
      </c>
      <c r="E147" s="10">
        <f t="shared" si="159"/>
        <v>25.791941986451601</v>
      </c>
      <c r="F147" s="7" t="s">
        <v>85</v>
      </c>
      <c r="G147" s="1">
        <v>12</v>
      </c>
      <c r="H147" s="9">
        <f t="shared" si="141"/>
        <v>25.5051262313333</v>
      </c>
      <c r="I147" s="9">
        <f t="shared" si="142"/>
        <v>298.65512623133327</v>
      </c>
      <c r="J147" s="9">
        <f t="shared" si="143"/>
        <v>0.3658330240799702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2.1480069769582371</v>
      </c>
      <c r="P147" s="9">
        <f t="shared" si="146"/>
        <v>0.78581188812550673</v>
      </c>
      <c r="Q147" s="12">
        <f t="shared" si="147"/>
        <v>0.20431109091263175</v>
      </c>
      <c r="R147" s="9">
        <f t="shared" si="148"/>
        <v>0.19735245833333334</v>
      </c>
      <c r="S147" s="13">
        <f t="shared" si="149"/>
        <v>1.0352599234793676</v>
      </c>
      <c r="T147" s="2">
        <f t="shared" si="150"/>
        <v>0.01</v>
      </c>
      <c r="U147" s="14">
        <f t="shared" si="151"/>
        <v>1.0352599234793676E-2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3"/>
        <v>0.01</v>
      </c>
      <c r="AT147" s="1">
        <f t="shared" si="154"/>
        <v>2.5252599234793678E-2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25.735095820645199</v>
      </c>
      <c r="E148" s="10">
        <f t="shared" si="159"/>
        <v>25.5051262313333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1955618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73212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364645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2983158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86500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5993239.9748572307</v>
      </c>
      <c r="J13" s="6" t="s">
        <v>37</v>
      </c>
      <c r="K13" s="6">
        <f>I13/(10000*1000)</f>
        <v>0.59932399748572307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-0.280124886645161</v>
      </c>
      <c r="E26" s="7"/>
      <c r="F26" s="7"/>
      <c r="G26" s="1">
        <v>1</v>
      </c>
      <c r="H26" s="9">
        <f t="shared" ref="H26:H37" si="0">E27</f>
        <v>-0.280124886645161</v>
      </c>
      <c r="I26" s="9">
        <f t="shared" ref="I26:I37" si="1">H26+273.15</f>
        <v>272.86987511335479</v>
      </c>
      <c r="J26" s="9">
        <f>EXP(($C$15*(I26-$C$13))/($C$16*I26*$C$13))</f>
        <v>1.6800199867343449E-2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0.68094728304198548</v>
      </c>
      <c r="Q26" s="12">
        <f>P26*$B$28</f>
        <v>6.8094728304198548E-2</v>
      </c>
      <c r="R26" s="9">
        <f>L26*$B$28</f>
        <v>4.0532094166666672</v>
      </c>
      <c r="S26" s="13">
        <f t="shared" ref="S26:S37" si="3">Q26/R26</f>
        <v>1.6800199867343445E-2</v>
      </c>
      <c r="T26" s="2">
        <f>$B$27/100</f>
        <v>0.34</v>
      </c>
      <c r="U26" s="14">
        <f>S26*T26</f>
        <v>5.7120679548967723E-3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1.8612067954896772E-2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-2.0944559159354799</v>
      </c>
      <c r="E27" s="10">
        <f t="shared" ref="E27:E38" si="4">D26</f>
        <v>-0.280124886645161</v>
      </c>
      <c r="F27" s="7" t="s">
        <v>83</v>
      </c>
      <c r="G27" s="1">
        <v>2</v>
      </c>
      <c r="H27" s="9">
        <f t="shared" si="0"/>
        <v>-2.0944559159354799</v>
      </c>
      <c r="I27" s="9">
        <f t="shared" si="1"/>
        <v>271.05554408406448</v>
      </c>
      <c r="J27" s="9">
        <f t="shared" ref="J27:J37" si="5">EXP(($C$15*(I27-$C$13))/($C$16*I27*$C$13))</f>
        <v>1.3230761629590268E-2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80.383241050291346</v>
      </c>
      <c r="P27" s="9">
        <f t="shared" si="2"/>
        <v>1.0635315013502999</v>
      </c>
      <c r="Q27" s="12">
        <f t="shared" ref="Q27:Q37" si="9">P27*$B$28</f>
        <v>0.10635315013502999</v>
      </c>
      <c r="R27" s="9">
        <f t="shared" ref="R27:R37" si="10">L27*$B$28</f>
        <v>4.0532094166666672</v>
      </c>
      <c r="S27" s="13">
        <f t="shared" si="3"/>
        <v>2.6239243819406233E-2</v>
      </c>
      <c r="T27" s="2">
        <f t="shared" ref="T27:T37" si="11">$B$27/100</f>
        <v>0.34</v>
      </c>
      <c r="U27" s="14">
        <f t="shared" ref="U27:U37" si="12">S27*T27</f>
        <v>8.92134289859812E-3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2.182134289859812E-2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-3.1113632504642901</v>
      </c>
      <c r="E28" s="10">
        <f t="shared" si="4"/>
        <v>-2.0944559159354799</v>
      </c>
      <c r="F28" s="7" t="s">
        <v>83</v>
      </c>
      <c r="G28" s="1">
        <v>3</v>
      </c>
      <c r="H28" s="9">
        <f t="shared" si="0"/>
        <v>-3.1113632504642901</v>
      </c>
      <c r="I28" s="9">
        <f t="shared" si="1"/>
        <v>270.03863674953567</v>
      </c>
      <c r="J28" s="9">
        <f t="shared" si="5"/>
        <v>1.155676497462471E-2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119.85180371560772</v>
      </c>
      <c r="P28" s="9">
        <f t="shared" si="2"/>
        <v>1.3850991273261308</v>
      </c>
      <c r="Q28" s="12">
        <f t="shared" si="9"/>
        <v>0.13850991273261309</v>
      </c>
      <c r="R28" s="9">
        <f t="shared" si="10"/>
        <v>4.0532094166666672</v>
      </c>
      <c r="S28" s="13">
        <f t="shared" si="3"/>
        <v>3.4172898188547768E-2</v>
      </c>
      <c r="T28" s="2">
        <f t="shared" si="11"/>
        <v>0.34</v>
      </c>
      <c r="U28" s="14">
        <f t="shared" si="12"/>
        <v>1.1618785384106241E-2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2.4518785384106241E-2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8">
        <v>-1.4032937967742101E-2</v>
      </c>
      <c r="E29" s="10">
        <f t="shared" si="4"/>
        <v>-3.1113632504642901</v>
      </c>
      <c r="F29" s="7" t="s">
        <v>83</v>
      </c>
      <c r="G29" s="1">
        <v>4</v>
      </c>
      <c r="H29" s="9">
        <f t="shared" si="0"/>
        <v>-1.4032937967742101E-2</v>
      </c>
      <c r="I29" s="9">
        <f t="shared" si="1"/>
        <v>273.13596706203225</v>
      </c>
      <c r="J29" s="9">
        <f t="shared" si="5"/>
        <v>1.7394489214515335E-2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158.99879875494824</v>
      </c>
      <c r="P29" s="9">
        <f t="shared" si="2"/>
        <v>2.7657028900638414</v>
      </c>
      <c r="Q29" s="12">
        <f t="shared" si="9"/>
        <v>0.27657028900638414</v>
      </c>
      <c r="R29" s="9">
        <f t="shared" si="10"/>
        <v>4.0532094166666672</v>
      </c>
      <c r="S29" s="13">
        <f t="shared" si="3"/>
        <v>6.8234887610083991E-2</v>
      </c>
      <c r="T29" s="2">
        <f t="shared" si="11"/>
        <v>0.34</v>
      </c>
      <c r="U29" s="14">
        <f t="shared" si="12"/>
        <v>2.3199861787428559E-2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3.6099861787428557E-2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8">
        <v>7.41781831873333</v>
      </c>
      <c r="E30" s="10">
        <f t="shared" si="4"/>
        <v>-1.4032937967742101E-2</v>
      </c>
      <c r="F30" s="7" t="s">
        <v>83</v>
      </c>
      <c r="G30" s="1">
        <v>5</v>
      </c>
      <c r="H30" s="9">
        <f t="shared" si="0"/>
        <v>7.41781831873333</v>
      </c>
      <c r="I30" s="9">
        <f t="shared" si="1"/>
        <v>280.56781831873332</v>
      </c>
      <c r="J30" s="9">
        <f t="shared" si="5"/>
        <v>4.4720100786745105E-2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148.42144107164017</v>
      </c>
      <c r="O30" s="9">
        <f t="shared" si="8"/>
        <v>48.343748959910897</v>
      </c>
      <c r="P30" s="9">
        <f t="shared" si="2"/>
        <v>2.1619373258963193</v>
      </c>
      <c r="Q30" s="12">
        <f t="shared" si="9"/>
        <v>0.21619373258963193</v>
      </c>
      <c r="R30" s="9">
        <f t="shared" si="10"/>
        <v>4.0532094166666672</v>
      </c>
      <c r="S30" s="13">
        <f t="shared" si="3"/>
        <v>5.3338900206007178E-2</v>
      </c>
      <c r="T30" s="2">
        <f t="shared" si="11"/>
        <v>0.34</v>
      </c>
      <c r="U30" s="14">
        <f t="shared" si="12"/>
        <v>1.8135226070042441E-2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3.1035226070042443E-2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8">
        <v>10.299865401129001</v>
      </c>
      <c r="E31" s="10">
        <f t="shared" si="4"/>
        <v>7.41781831873333</v>
      </c>
      <c r="F31" s="7" t="s">
        <v>85</v>
      </c>
      <c r="G31" s="1">
        <v>6</v>
      </c>
      <c r="H31" s="9">
        <f t="shared" si="0"/>
        <v>10.299865401129001</v>
      </c>
      <c r="I31" s="9">
        <f t="shared" si="1"/>
        <v>283.44986540112899</v>
      </c>
      <c r="J31" s="9">
        <f t="shared" si="5"/>
        <v>6.3642616900488877E-2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86.713905800681246</v>
      </c>
      <c r="P31" s="9">
        <f t="shared" si="2"/>
        <v>5.5186998868178367</v>
      </c>
      <c r="Q31" s="12">
        <f t="shared" si="9"/>
        <v>0.55186998868178372</v>
      </c>
      <c r="R31" s="9">
        <f t="shared" si="10"/>
        <v>4.0532094166666672</v>
      </c>
      <c r="S31" s="13">
        <f t="shared" si="3"/>
        <v>0.13615629787410244</v>
      </c>
      <c r="T31" s="2">
        <f t="shared" si="11"/>
        <v>0.34</v>
      </c>
      <c r="U31" s="14">
        <f t="shared" si="12"/>
        <v>4.6293141277194833E-2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5.9193141277194834E-2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8">
        <v>14.248713329833301</v>
      </c>
      <c r="E32" s="10">
        <f t="shared" si="4"/>
        <v>10.299865401129001</v>
      </c>
      <c r="F32" s="7" t="s">
        <v>83</v>
      </c>
      <c r="G32" s="1">
        <v>7</v>
      </c>
      <c r="H32" s="9">
        <f t="shared" si="0"/>
        <v>14.248713329833301</v>
      </c>
      <c r="I32" s="9">
        <f t="shared" si="1"/>
        <v>287.3987133298333</v>
      </c>
      <c r="J32" s="9">
        <f t="shared" si="5"/>
        <v>0.10202980298373353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121.72730008053007</v>
      </c>
      <c r="P32" s="9">
        <f t="shared" si="2"/>
        <v>12.419812444958293</v>
      </c>
      <c r="Q32" s="12">
        <f t="shared" si="9"/>
        <v>1.2419812444958294</v>
      </c>
      <c r="R32" s="9">
        <f t="shared" si="10"/>
        <v>4.0532094166666672</v>
      </c>
      <c r="S32" s="13">
        <f t="shared" si="3"/>
        <v>0.30641921421302393</v>
      </c>
      <c r="T32" s="2">
        <f t="shared" si="11"/>
        <v>0.34</v>
      </c>
      <c r="U32" s="14">
        <f t="shared" si="12"/>
        <v>0.10418253283242815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0.12983253283242815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8">
        <v>18.390154910645201</v>
      </c>
      <c r="E33" s="10">
        <f t="shared" si="4"/>
        <v>14.248713329833301</v>
      </c>
      <c r="F33" s="7" t="s">
        <v>83</v>
      </c>
      <c r="G33" s="1">
        <v>8</v>
      </c>
      <c r="H33" s="9">
        <f t="shared" si="0"/>
        <v>18.390154910645201</v>
      </c>
      <c r="I33" s="9">
        <f t="shared" si="1"/>
        <v>291.54015491064519</v>
      </c>
      <c r="J33" s="9">
        <f t="shared" si="5"/>
        <v>0.16509643596080947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149.83958180223843</v>
      </c>
      <c r="P33" s="9">
        <f t="shared" si="2"/>
        <v>24.737980921407729</v>
      </c>
      <c r="Q33" s="12">
        <f t="shared" si="9"/>
        <v>2.4737980921407732</v>
      </c>
      <c r="R33" s="9">
        <f t="shared" si="10"/>
        <v>4.0532094166666672</v>
      </c>
      <c r="S33" s="13">
        <f t="shared" si="3"/>
        <v>0.61033068806378343</v>
      </c>
      <c r="T33" s="2">
        <f t="shared" si="11"/>
        <v>0.34</v>
      </c>
      <c r="U33" s="14">
        <f t="shared" si="12"/>
        <v>0.20751243394168639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0.2331624339416864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8">
        <v>17.069718455483901</v>
      </c>
      <c r="E34" s="10">
        <f t="shared" si="4"/>
        <v>18.390154910645201</v>
      </c>
      <c r="F34" s="7" t="s">
        <v>83</v>
      </c>
      <c r="G34" s="1">
        <v>9</v>
      </c>
      <c r="H34" s="9">
        <f t="shared" si="0"/>
        <v>17.069718455483901</v>
      </c>
      <c r="I34" s="9">
        <f t="shared" si="1"/>
        <v>290.21971845548387</v>
      </c>
      <c r="J34" s="9">
        <f t="shared" si="5"/>
        <v>0.14182263393610856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165.63369504749735</v>
      </c>
      <c r="P34" s="9">
        <f t="shared" si="2"/>
        <v>23.490606900206252</v>
      </c>
      <c r="Q34" s="12">
        <f t="shared" si="9"/>
        <v>2.3490606900206252</v>
      </c>
      <c r="R34" s="9">
        <f t="shared" si="10"/>
        <v>4.0532094166666672</v>
      </c>
      <c r="S34" s="13">
        <f t="shared" si="3"/>
        <v>0.57955571709701525</v>
      </c>
      <c r="T34" s="2">
        <f t="shared" si="11"/>
        <v>0.34</v>
      </c>
      <c r="U34" s="14">
        <f t="shared" si="12"/>
        <v>0.19704894381298521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0.22269894381298522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8">
        <v>11.836161006799999</v>
      </c>
      <c r="E35" s="10">
        <f t="shared" si="4"/>
        <v>17.069718455483901</v>
      </c>
      <c r="F35" s="7" t="s">
        <v>83</v>
      </c>
      <c r="G35" s="1">
        <v>10</v>
      </c>
      <c r="H35" s="9">
        <f t="shared" si="0"/>
        <v>11.836161006799999</v>
      </c>
      <c r="I35" s="9">
        <f t="shared" si="1"/>
        <v>284.98616100679999</v>
      </c>
      <c r="J35" s="9">
        <f t="shared" si="5"/>
        <v>7.6589639114813785E-2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182.67518231395778</v>
      </c>
      <c r="P35" s="9">
        <f t="shared" si="2"/>
        <v>13.991026288658841</v>
      </c>
      <c r="Q35" s="12">
        <f t="shared" si="9"/>
        <v>1.3991026288658841</v>
      </c>
      <c r="R35" s="9">
        <f t="shared" si="10"/>
        <v>4.0532094166666672</v>
      </c>
      <c r="S35" s="13">
        <f t="shared" si="3"/>
        <v>0.34518389874276395</v>
      </c>
      <c r="T35" s="2">
        <f t="shared" si="11"/>
        <v>0.34</v>
      </c>
      <c r="U35" s="14">
        <f t="shared" si="12"/>
        <v>0.11736252557253975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0.14301252557253974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8">
        <v>8.4367569400967692</v>
      </c>
      <c r="E36" s="10">
        <f t="shared" si="4"/>
        <v>11.836161006799999</v>
      </c>
      <c r="F36" s="7" t="s">
        <v>83</v>
      </c>
      <c r="G36" s="1">
        <v>11</v>
      </c>
      <c r="H36" s="9">
        <f t="shared" si="0"/>
        <v>8.4367569400967692</v>
      </c>
      <c r="I36" s="9">
        <f t="shared" si="1"/>
        <v>281.58675694009673</v>
      </c>
      <c r="J36" s="9">
        <f t="shared" si="5"/>
        <v>5.0703813491204765E-2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160.24994822403397</v>
      </c>
      <c r="O36" s="9">
        <f t="shared" si="8"/>
        <v>48.966301967931628</v>
      </c>
      <c r="P36" s="9">
        <f t="shared" si="2"/>
        <v>2.4827782423360181</v>
      </c>
      <c r="Q36" s="12">
        <f t="shared" si="9"/>
        <v>0.24827782423360181</v>
      </c>
      <c r="R36" s="9">
        <f t="shared" si="10"/>
        <v>4.0532094166666672</v>
      </c>
      <c r="S36" s="13">
        <f t="shared" si="3"/>
        <v>6.1254625337810419E-2</v>
      </c>
      <c r="T36" s="2">
        <f t="shared" si="11"/>
        <v>0.34</v>
      </c>
      <c r="U36" s="14">
        <f t="shared" si="12"/>
        <v>2.0826572614855543E-2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3.3726572614855545E-2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8">
        <v>2.2861987078333299</v>
      </c>
      <c r="E37" s="10">
        <f t="shared" si="4"/>
        <v>8.4367569400967692</v>
      </c>
      <c r="F37" s="7" t="s">
        <v>85</v>
      </c>
      <c r="G37" s="1">
        <v>12</v>
      </c>
      <c r="H37" s="9">
        <f t="shared" si="0"/>
        <v>2.2861987078333299</v>
      </c>
      <c r="I37" s="9">
        <f t="shared" si="1"/>
        <v>275.43619870783328</v>
      </c>
      <c r="J37" s="9">
        <f t="shared" si="5"/>
        <v>2.3426300312298139E-2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87.01561789226227</v>
      </c>
      <c r="P37" s="9">
        <f t="shared" si="2"/>
        <v>2.0384539966043191</v>
      </c>
      <c r="Q37" s="12">
        <f t="shared" si="9"/>
        <v>0.20384539966043191</v>
      </c>
      <c r="R37" s="9">
        <f t="shared" si="10"/>
        <v>4.0532094166666672</v>
      </c>
      <c r="S37" s="13">
        <f t="shared" si="3"/>
        <v>5.0292343351968485E-2</v>
      </c>
      <c r="T37" s="2">
        <f t="shared" si="11"/>
        <v>0.34</v>
      </c>
      <c r="U37" s="14">
        <f t="shared" si="12"/>
        <v>1.7099396739669287E-2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2.9999396739669289E-2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15">
      <c r="C38" s="7">
        <v>12</v>
      </c>
      <c r="D38" s="8">
        <v>-0.59622444332257996</v>
      </c>
      <c r="E38" s="10">
        <f t="shared" si="4"/>
        <v>2.2861987078333299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-0.280124886645161</v>
      </c>
      <c r="E42" s="7"/>
      <c r="F42" s="7"/>
      <c r="G42" s="1">
        <v>1</v>
      </c>
      <c r="H42" s="9">
        <f t="shared" ref="H42:H53" si="20">E43</f>
        <v>-0.280124886645161</v>
      </c>
      <c r="I42" s="9">
        <f t="shared" ref="I42:I53" si="21">H42+273.15</f>
        <v>272.86987511335479</v>
      </c>
      <c r="J42" s="9">
        <f t="shared" ref="J42:J53" si="22">EXP(($C$15*(I42-$C$13))/($C$16*I42*$C$13))</f>
        <v>1.6800199867343449E-2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0.98879676344233292</v>
      </c>
      <c r="Q42" s="12">
        <f>P42*$B$44</f>
        <v>0.23731122322615988</v>
      </c>
      <c r="R42" s="9">
        <f>L42*$B$44</f>
        <v>14.125500000000001</v>
      </c>
      <c r="S42" s="13">
        <f t="shared" ref="S42:S53" si="24">Q42/R42</f>
        <v>1.6800199867343449E-2</v>
      </c>
      <c r="T42" s="2">
        <f>$B$43/100</f>
        <v>0.43</v>
      </c>
      <c r="U42" s="14">
        <f t="shared" ref="U42:U53" si="25">S42*T42</f>
        <v>7.2240859429576832E-3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1.5644085942957683E-2</v>
      </c>
      <c r="AR42" s="9">
        <f>$B$42/12</f>
        <v>136.875</v>
      </c>
      <c r="AS42" s="1">
        <f>$B$44</f>
        <v>0.24</v>
      </c>
      <c r="AT42" s="1">
        <f>$E$3/12</f>
        <v>162968.16666666666</v>
      </c>
      <c r="AU42" s="1">
        <f t="shared" ref="AU42:AU53" si="28">AT42*10000*AS42*0.67*AR42*AQ42</f>
        <v>561129562.52641201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-2.0944559159354799</v>
      </c>
      <c r="E43" s="10">
        <f t="shared" ref="E43:E54" si="29">D42</f>
        <v>-0.280124886645161</v>
      </c>
      <c r="F43" s="7" t="s">
        <v>83</v>
      </c>
      <c r="G43" s="1">
        <v>2</v>
      </c>
      <c r="H43" s="9">
        <f t="shared" si="20"/>
        <v>-2.0944559159354799</v>
      </c>
      <c r="I43" s="9">
        <f t="shared" si="21"/>
        <v>271.05554408406448</v>
      </c>
      <c r="J43" s="9">
        <f t="shared" si="22"/>
        <v>1.3230761629590268E-2</v>
      </c>
      <c r="K43" s="9">
        <f t="shared" ref="K43:K53" si="30">$B$42/12</f>
        <v>136.875</v>
      </c>
      <c r="L43" s="9">
        <f t="shared" ref="L43:L53" si="31">K43*$B$43/100</f>
        <v>58.856250000000003</v>
      </c>
      <c r="M43" s="1" t="s">
        <v>83</v>
      </c>
      <c r="O43" s="9">
        <f t="shared" ref="O43:O53" si="32">L43+O42-P42-N43</f>
        <v>116.72370323655767</v>
      </c>
      <c r="P43" s="9">
        <f t="shared" si="23"/>
        <v>1.5443434940459286</v>
      </c>
      <c r="Q43" s="12">
        <f t="shared" ref="Q43:Q53" si="33">P43*$B$44</f>
        <v>0.37064243857102286</v>
      </c>
      <c r="R43" s="9">
        <f>L43*$B$44</f>
        <v>14.125500000000001</v>
      </c>
      <c r="S43" s="13">
        <f t="shared" si="24"/>
        <v>2.623924381940624E-2</v>
      </c>
      <c r="T43" s="2">
        <f t="shared" ref="T43:T53" si="34">$B$43/100</f>
        <v>0.43</v>
      </c>
      <c r="U43" s="14">
        <f t="shared" si="25"/>
        <v>1.1282874842344684E-2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5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6">(AP43+AM43+AD43+AA43+U43+X43+AG43+AJ43)</f>
        <v>1.9702874842344682E-2</v>
      </c>
      <c r="AR43" s="9">
        <f t="shared" ref="AR43:AR53" si="37">$B$42/12</f>
        <v>136.875</v>
      </c>
      <c r="AS43" s="1">
        <f t="shared" ref="AS43:AS53" si="38">$B$44</f>
        <v>0.24</v>
      </c>
      <c r="AT43" s="1">
        <f t="shared" ref="AT43:AT53" si="39">$E$3/12</f>
        <v>162968.16666666666</v>
      </c>
      <c r="AU43" s="1">
        <f t="shared" si="28"/>
        <v>706712145.47849059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-3.1113632504642901</v>
      </c>
      <c r="E44" s="10">
        <f t="shared" si="29"/>
        <v>-2.0944559159354799</v>
      </c>
      <c r="F44" s="7" t="s">
        <v>83</v>
      </c>
      <c r="G44" s="1">
        <v>3</v>
      </c>
      <c r="H44" s="9">
        <f t="shared" si="20"/>
        <v>-3.1113632504642901</v>
      </c>
      <c r="I44" s="9">
        <f t="shared" si="21"/>
        <v>270.03863674953567</v>
      </c>
      <c r="J44" s="9">
        <f t="shared" si="22"/>
        <v>1.155676497462471E-2</v>
      </c>
      <c r="K44" s="9">
        <f t="shared" si="30"/>
        <v>136.875</v>
      </c>
      <c r="L44" s="9">
        <f t="shared" si="31"/>
        <v>58.856250000000003</v>
      </c>
      <c r="M44" s="1" t="s">
        <v>83</v>
      </c>
      <c r="O44" s="9">
        <f t="shared" si="32"/>
        <v>174.03560974251175</v>
      </c>
      <c r="P44" s="9">
        <f t="shared" si="23"/>
        <v>2.0112886390097149</v>
      </c>
      <c r="Q44" s="12">
        <f t="shared" si="33"/>
        <v>0.48270927336233155</v>
      </c>
      <c r="R44" s="9">
        <f t="shared" ref="R44:R53" si="40">L44*$B$44</f>
        <v>14.125500000000001</v>
      </c>
      <c r="S44" s="13">
        <f t="shared" si="24"/>
        <v>3.4172898188547768E-2</v>
      </c>
      <c r="T44" s="2">
        <f t="shared" si="34"/>
        <v>0.43</v>
      </c>
      <c r="U44" s="14">
        <f t="shared" si="25"/>
        <v>1.469434622107554E-2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5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6"/>
        <v>2.3114346221075541E-2</v>
      </c>
      <c r="AR44" s="9">
        <f t="shared" si="37"/>
        <v>136.875</v>
      </c>
      <c r="AS44" s="1">
        <f t="shared" si="38"/>
        <v>0.24</v>
      </c>
      <c r="AT44" s="1">
        <f t="shared" si="39"/>
        <v>162968.16666666666</v>
      </c>
      <c r="AU44" s="1">
        <f t="shared" si="28"/>
        <v>829076433.76599848</v>
      </c>
    </row>
    <row r="45" spans="1:48" x14ac:dyDescent="0.15">
      <c r="C45" s="7">
        <v>3</v>
      </c>
      <c r="D45" s="8">
        <v>-1.4032937967742101E-2</v>
      </c>
      <c r="E45" s="10">
        <f t="shared" si="29"/>
        <v>-3.1113632504642901</v>
      </c>
      <c r="F45" s="7" t="s">
        <v>83</v>
      </c>
      <c r="G45" s="1">
        <v>4</v>
      </c>
      <c r="H45" s="9">
        <f t="shared" si="20"/>
        <v>-1.4032937967742101E-2</v>
      </c>
      <c r="I45" s="9">
        <f t="shared" si="21"/>
        <v>273.13596706203225</v>
      </c>
      <c r="J45" s="9">
        <f t="shared" si="22"/>
        <v>1.7394489214515335E-2</v>
      </c>
      <c r="K45" s="9">
        <f t="shared" si="30"/>
        <v>136.875</v>
      </c>
      <c r="L45" s="9">
        <f t="shared" si="31"/>
        <v>58.856250000000003</v>
      </c>
      <c r="M45" s="1" t="s">
        <v>83</v>
      </c>
      <c r="O45" s="9">
        <f t="shared" si="32"/>
        <v>230.88057110350206</v>
      </c>
      <c r="P45" s="9">
        <f t="shared" si="23"/>
        <v>4.0160496039010072</v>
      </c>
      <c r="Q45" s="12">
        <f t="shared" si="33"/>
        <v>0.96385190493624173</v>
      </c>
      <c r="R45" s="9">
        <f t="shared" si="40"/>
        <v>14.125500000000001</v>
      </c>
      <c r="S45" s="13">
        <f t="shared" si="24"/>
        <v>6.8234887610084005E-2</v>
      </c>
      <c r="T45" s="2">
        <f t="shared" si="34"/>
        <v>0.43</v>
      </c>
      <c r="U45" s="14">
        <f t="shared" si="25"/>
        <v>2.9341001672336123E-2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5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6"/>
        <v>3.776100167233612E-2</v>
      </c>
      <c r="AR45" s="9">
        <f t="shared" si="37"/>
        <v>136.875</v>
      </c>
      <c r="AS45" s="1">
        <f t="shared" si="38"/>
        <v>0.24</v>
      </c>
      <c r="AT45" s="1">
        <f t="shared" si="39"/>
        <v>162968.16666666666</v>
      </c>
      <c r="AU45" s="1">
        <f t="shared" si="28"/>
        <v>1354429682.0035946</v>
      </c>
    </row>
    <row r="46" spans="1:48" x14ac:dyDescent="0.15">
      <c r="C46" s="7">
        <v>4</v>
      </c>
      <c r="D46" s="8">
        <v>7.41781831873333</v>
      </c>
      <c r="E46" s="10">
        <f t="shared" si="29"/>
        <v>-1.4032937967742101E-2</v>
      </c>
      <c r="F46" s="7" t="s">
        <v>83</v>
      </c>
      <c r="G46" s="1">
        <v>5</v>
      </c>
      <c r="H46" s="9">
        <f t="shared" si="20"/>
        <v>7.41781831873333</v>
      </c>
      <c r="I46" s="9">
        <f t="shared" si="21"/>
        <v>280.56781831873332</v>
      </c>
      <c r="J46" s="9">
        <f t="shared" si="22"/>
        <v>4.4720100786745105E-2</v>
      </c>
      <c r="K46" s="9">
        <f t="shared" si="30"/>
        <v>136.875</v>
      </c>
      <c r="L46" s="9">
        <f t="shared" si="31"/>
        <v>58.856250000000003</v>
      </c>
      <c r="M46" s="1" t="s">
        <v>85</v>
      </c>
      <c r="N46" s="9">
        <f>(O45-P45)*$C$21/100</f>
        <v>215.52129542462103</v>
      </c>
      <c r="O46" s="9">
        <f t="shared" si="32"/>
        <v>70.199476074979998</v>
      </c>
      <c r="P46" s="9">
        <f t="shared" si="23"/>
        <v>3.1393276452498071</v>
      </c>
      <c r="Q46" s="12">
        <f t="shared" si="33"/>
        <v>0.75343863485995366</v>
      </c>
      <c r="R46" s="9">
        <f t="shared" si="40"/>
        <v>14.125500000000001</v>
      </c>
      <c r="S46" s="13">
        <f t="shared" si="24"/>
        <v>5.3338900206007123E-2</v>
      </c>
      <c r="T46" s="2">
        <f t="shared" si="34"/>
        <v>0.43</v>
      </c>
      <c r="U46" s="14">
        <f t="shared" si="25"/>
        <v>2.2935727088583064E-2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5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6"/>
        <v>3.1355727088583064E-2</v>
      </c>
      <c r="AR46" s="9">
        <f t="shared" si="37"/>
        <v>136.875</v>
      </c>
      <c r="AS46" s="1">
        <f t="shared" si="38"/>
        <v>0.24</v>
      </c>
      <c r="AT46" s="1">
        <f t="shared" si="39"/>
        <v>162968.16666666666</v>
      </c>
      <c r="AU46" s="1">
        <f t="shared" si="28"/>
        <v>1124682227.3969002</v>
      </c>
    </row>
    <row r="47" spans="1:48" x14ac:dyDescent="0.15">
      <c r="C47" s="7">
        <v>5</v>
      </c>
      <c r="D47" s="8">
        <v>10.299865401129001</v>
      </c>
      <c r="E47" s="10">
        <f t="shared" si="29"/>
        <v>7.41781831873333</v>
      </c>
      <c r="F47" s="7" t="s">
        <v>85</v>
      </c>
      <c r="G47" s="1">
        <v>6</v>
      </c>
      <c r="H47" s="9">
        <f t="shared" si="20"/>
        <v>10.299865401129001</v>
      </c>
      <c r="I47" s="9">
        <f t="shared" si="21"/>
        <v>283.44986540112899</v>
      </c>
      <c r="J47" s="9">
        <f t="shared" si="22"/>
        <v>6.3642616900488877E-2</v>
      </c>
      <c r="K47" s="9">
        <f t="shared" si="30"/>
        <v>136.875</v>
      </c>
      <c r="L47" s="9">
        <f t="shared" si="31"/>
        <v>58.856250000000003</v>
      </c>
      <c r="M47" s="1" t="s">
        <v>83</v>
      </c>
      <c r="O47" s="9">
        <f t="shared" si="32"/>
        <v>125.91639842973018</v>
      </c>
      <c r="P47" s="9">
        <f t="shared" si="23"/>
        <v>8.0136491067526379</v>
      </c>
      <c r="Q47" s="12">
        <f t="shared" si="33"/>
        <v>1.9232757856206331</v>
      </c>
      <c r="R47" s="9">
        <f t="shared" si="40"/>
        <v>14.125500000000001</v>
      </c>
      <c r="S47" s="13">
        <f t="shared" si="24"/>
        <v>0.13615629787410236</v>
      </c>
      <c r="T47" s="2">
        <f t="shared" si="34"/>
        <v>0.43</v>
      </c>
      <c r="U47" s="14">
        <f t="shared" si="25"/>
        <v>5.8547208085864014E-2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5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6"/>
        <v>6.6967208085864025E-2</v>
      </c>
      <c r="AR47" s="9">
        <f t="shared" si="37"/>
        <v>136.875</v>
      </c>
      <c r="AS47" s="1">
        <f t="shared" si="38"/>
        <v>0.24</v>
      </c>
      <c r="AT47" s="1">
        <f t="shared" si="39"/>
        <v>162968.16666666666</v>
      </c>
      <c r="AU47" s="1">
        <f t="shared" si="28"/>
        <v>2402011872.9756665</v>
      </c>
    </row>
    <row r="48" spans="1:48" x14ac:dyDescent="0.15">
      <c r="C48" s="7">
        <v>6</v>
      </c>
      <c r="D48" s="8">
        <v>14.248713329833301</v>
      </c>
      <c r="E48" s="10">
        <f t="shared" si="29"/>
        <v>10.299865401129001</v>
      </c>
      <c r="F48" s="7" t="s">
        <v>83</v>
      </c>
      <c r="G48" s="1">
        <v>7</v>
      </c>
      <c r="H48" s="9">
        <f t="shared" si="20"/>
        <v>14.248713329833301</v>
      </c>
      <c r="I48" s="9">
        <f t="shared" si="21"/>
        <v>287.3987133298333</v>
      </c>
      <c r="J48" s="9">
        <f t="shared" si="22"/>
        <v>0.10202980298373353</v>
      </c>
      <c r="K48" s="9">
        <f t="shared" si="30"/>
        <v>136.875</v>
      </c>
      <c r="L48" s="9">
        <f t="shared" si="31"/>
        <v>58.856250000000003</v>
      </c>
      <c r="M48" s="1" t="s">
        <v>83</v>
      </c>
      <c r="O48" s="9">
        <f t="shared" si="32"/>
        <v>176.75899932297753</v>
      </c>
      <c r="P48" s="9">
        <f t="shared" si="23"/>
        <v>18.034685876525284</v>
      </c>
      <c r="Q48" s="12">
        <f t="shared" si="33"/>
        <v>4.3283246103660682</v>
      </c>
      <c r="R48" s="9">
        <f t="shared" si="40"/>
        <v>14.125500000000001</v>
      </c>
      <c r="S48" s="13">
        <f t="shared" si="24"/>
        <v>0.30641921421302382</v>
      </c>
      <c r="T48" s="2">
        <f t="shared" si="34"/>
        <v>0.43</v>
      </c>
      <c r="U48" s="14">
        <f t="shared" si="25"/>
        <v>0.13176026211160025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5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6"/>
        <v>0.14736026211160025</v>
      </c>
      <c r="AR48" s="9">
        <f t="shared" si="37"/>
        <v>136.875</v>
      </c>
      <c r="AS48" s="1">
        <f t="shared" si="38"/>
        <v>0.24</v>
      </c>
      <c r="AT48" s="1">
        <f t="shared" si="39"/>
        <v>162968.16666666666</v>
      </c>
      <c r="AU48" s="1">
        <f t="shared" si="28"/>
        <v>5285588414.303134</v>
      </c>
    </row>
    <row r="49" spans="1:48" x14ac:dyDescent="0.15">
      <c r="C49" s="7">
        <v>7</v>
      </c>
      <c r="D49" s="8">
        <v>18.390154910645201</v>
      </c>
      <c r="E49" s="10">
        <f t="shared" si="29"/>
        <v>14.248713329833301</v>
      </c>
      <c r="F49" s="7" t="s">
        <v>83</v>
      </c>
      <c r="G49" s="1">
        <v>8</v>
      </c>
      <c r="H49" s="9">
        <f t="shared" si="20"/>
        <v>18.390154910645201</v>
      </c>
      <c r="I49" s="9">
        <f t="shared" si="21"/>
        <v>291.54015491064519</v>
      </c>
      <c r="J49" s="9">
        <f t="shared" si="22"/>
        <v>0.16509643596080947</v>
      </c>
      <c r="K49" s="9">
        <f t="shared" si="30"/>
        <v>136.875</v>
      </c>
      <c r="L49" s="9">
        <f t="shared" si="31"/>
        <v>58.856250000000003</v>
      </c>
      <c r="M49" s="1" t="s">
        <v>83</v>
      </c>
      <c r="O49" s="9">
        <f t="shared" si="32"/>
        <v>217.58056344645226</v>
      </c>
      <c r="P49" s="9">
        <f t="shared" si="23"/>
        <v>35.921775559354046</v>
      </c>
      <c r="Q49" s="12">
        <f t="shared" si="33"/>
        <v>8.6212261342449708</v>
      </c>
      <c r="R49" s="9">
        <f t="shared" si="40"/>
        <v>14.125500000000001</v>
      </c>
      <c r="S49" s="13">
        <f t="shared" si="24"/>
        <v>0.61033068806378321</v>
      </c>
      <c r="T49" s="2">
        <f t="shared" si="34"/>
        <v>0.43</v>
      </c>
      <c r="U49" s="14">
        <f t="shared" si="25"/>
        <v>0.26244219586742679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5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6"/>
        <v>0.27804219586742679</v>
      </c>
      <c r="AR49" s="9">
        <f t="shared" si="37"/>
        <v>136.875</v>
      </c>
      <c r="AS49" s="1">
        <f t="shared" si="38"/>
        <v>0.24</v>
      </c>
      <c r="AT49" s="1">
        <f t="shared" si="39"/>
        <v>162968.16666666666</v>
      </c>
      <c r="AU49" s="1">
        <f t="shared" si="28"/>
        <v>9972950564.184597</v>
      </c>
    </row>
    <row r="50" spans="1:48" x14ac:dyDescent="0.15">
      <c r="C50" s="7">
        <v>8</v>
      </c>
      <c r="D50" s="8">
        <v>17.069718455483901</v>
      </c>
      <c r="E50" s="10">
        <f t="shared" si="29"/>
        <v>18.390154910645201</v>
      </c>
      <c r="F50" s="7" t="s">
        <v>83</v>
      </c>
      <c r="G50" s="1">
        <v>9</v>
      </c>
      <c r="H50" s="9">
        <f t="shared" si="20"/>
        <v>17.069718455483901</v>
      </c>
      <c r="I50" s="9">
        <f t="shared" si="21"/>
        <v>290.21971845548387</v>
      </c>
      <c r="J50" s="9">
        <f t="shared" si="22"/>
        <v>0.14182263393610856</v>
      </c>
      <c r="K50" s="9">
        <f t="shared" si="30"/>
        <v>136.875</v>
      </c>
      <c r="L50" s="9">
        <f t="shared" si="31"/>
        <v>58.856250000000003</v>
      </c>
      <c r="M50" s="1" t="s">
        <v>83</v>
      </c>
      <c r="O50" s="9">
        <f t="shared" si="32"/>
        <v>240.51503788709823</v>
      </c>
      <c r="P50" s="9">
        <f t="shared" si="23"/>
        <v>34.110476174391209</v>
      </c>
      <c r="Q50" s="12">
        <f t="shared" si="33"/>
        <v>8.1865142818538903</v>
      </c>
      <c r="R50" s="9">
        <f t="shared" si="40"/>
        <v>14.125500000000001</v>
      </c>
      <c r="S50" s="13">
        <f t="shared" si="24"/>
        <v>0.57955571709701537</v>
      </c>
      <c r="T50" s="2">
        <f t="shared" si="34"/>
        <v>0.43</v>
      </c>
      <c r="U50" s="14">
        <f t="shared" si="25"/>
        <v>0.24920895835171661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5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6"/>
        <v>0.26480895835171658</v>
      </c>
      <c r="AR50" s="9">
        <f t="shared" si="37"/>
        <v>136.875</v>
      </c>
      <c r="AS50" s="1">
        <f t="shared" si="38"/>
        <v>0.24</v>
      </c>
      <c r="AT50" s="1">
        <f t="shared" si="39"/>
        <v>162968.16666666666</v>
      </c>
      <c r="AU50" s="1">
        <f t="shared" si="28"/>
        <v>9498294466.9812164</v>
      </c>
    </row>
    <row r="51" spans="1:48" x14ac:dyDescent="0.15">
      <c r="C51" s="7">
        <v>9</v>
      </c>
      <c r="D51" s="8">
        <v>11.836161006799999</v>
      </c>
      <c r="E51" s="10">
        <f t="shared" si="29"/>
        <v>17.069718455483901</v>
      </c>
      <c r="F51" s="7" t="s">
        <v>83</v>
      </c>
      <c r="G51" s="1">
        <v>10</v>
      </c>
      <c r="H51" s="9">
        <f t="shared" si="20"/>
        <v>11.836161006799999</v>
      </c>
      <c r="I51" s="9">
        <f t="shared" si="21"/>
        <v>284.98616100679999</v>
      </c>
      <c r="J51" s="9">
        <f t="shared" si="22"/>
        <v>7.6589639114813785E-2</v>
      </c>
      <c r="K51" s="9">
        <f t="shared" si="30"/>
        <v>136.875</v>
      </c>
      <c r="L51" s="9">
        <f t="shared" si="31"/>
        <v>58.856250000000003</v>
      </c>
      <c r="M51" s="1" t="s">
        <v>83</v>
      </c>
      <c r="O51" s="9">
        <f t="shared" si="32"/>
        <v>265.26081171270698</v>
      </c>
      <c r="P51" s="9">
        <f t="shared" si="23"/>
        <v>20.316229840378796</v>
      </c>
      <c r="Q51" s="12">
        <f t="shared" si="33"/>
        <v>4.8758951616909112</v>
      </c>
      <c r="R51" s="9">
        <f t="shared" si="40"/>
        <v>14.125500000000001</v>
      </c>
      <c r="S51" s="13">
        <f t="shared" si="24"/>
        <v>0.34518389874276384</v>
      </c>
      <c r="T51" s="2">
        <f t="shared" si="34"/>
        <v>0.43</v>
      </c>
      <c r="U51" s="14">
        <f t="shared" si="25"/>
        <v>0.14842907645938844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5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6"/>
        <v>0.16402907645938841</v>
      </c>
      <c r="AR51" s="9">
        <f t="shared" si="37"/>
        <v>136.875</v>
      </c>
      <c r="AS51" s="1">
        <f t="shared" si="38"/>
        <v>0.24</v>
      </c>
      <c r="AT51" s="1">
        <f t="shared" si="39"/>
        <v>162968.16666666666</v>
      </c>
      <c r="AU51" s="1">
        <f t="shared" si="28"/>
        <v>5883473425.7325716</v>
      </c>
    </row>
    <row r="52" spans="1:48" x14ac:dyDescent="0.15">
      <c r="C52" s="7">
        <v>10</v>
      </c>
      <c r="D52" s="8">
        <v>8.4367569400967692</v>
      </c>
      <c r="E52" s="10">
        <f t="shared" si="29"/>
        <v>11.836161006799999</v>
      </c>
      <c r="F52" s="7" t="s">
        <v>83</v>
      </c>
      <c r="G52" s="1">
        <v>11</v>
      </c>
      <c r="H52" s="9">
        <f t="shared" si="20"/>
        <v>8.4367569400967692</v>
      </c>
      <c r="I52" s="9">
        <f t="shared" si="21"/>
        <v>281.58675694009673</v>
      </c>
      <c r="J52" s="9">
        <f t="shared" si="22"/>
        <v>5.0703813491204765E-2</v>
      </c>
      <c r="K52" s="9">
        <f t="shared" si="30"/>
        <v>136.875</v>
      </c>
      <c r="L52" s="9">
        <f t="shared" si="31"/>
        <v>58.856250000000003</v>
      </c>
      <c r="M52" s="1" t="s">
        <v>85</v>
      </c>
      <c r="N52" s="9">
        <f>(O51-P51)*$C$21/100</f>
        <v>232.69735277871175</v>
      </c>
      <c r="O52" s="9">
        <f t="shared" si="32"/>
        <v>71.103479093616414</v>
      </c>
      <c r="P52" s="9">
        <f t="shared" si="23"/>
        <v>3.605217542538504</v>
      </c>
      <c r="Q52" s="12">
        <f t="shared" si="33"/>
        <v>0.86525221020924092</v>
      </c>
      <c r="R52" s="9">
        <f t="shared" si="40"/>
        <v>14.125500000000001</v>
      </c>
      <c r="S52" s="13">
        <f t="shared" si="24"/>
        <v>6.1254625337810405E-2</v>
      </c>
      <c r="T52" s="2">
        <f t="shared" si="34"/>
        <v>0.43</v>
      </c>
      <c r="U52" s="14">
        <f t="shared" si="25"/>
        <v>2.6339488895258473E-2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5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6"/>
        <v>3.475948889525847E-2</v>
      </c>
      <c r="AR52" s="9">
        <f t="shared" si="37"/>
        <v>136.875</v>
      </c>
      <c r="AS52" s="1">
        <f t="shared" si="38"/>
        <v>0.24</v>
      </c>
      <c r="AT52" s="1">
        <f t="shared" si="39"/>
        <v>162968.16666666666</v>
      </c>
      <c r="AU52" s="1">
        <f t="shared" si="28"/>
        <v>1246769985.0637941</v>
      </c>
    </row>
    <row r="53" spans="1:48" x14ac:dyDescent="0.15">
      <c r="C53" s="7">
        <v>11</v>
      </c>
      <c r="D53" s="8">
        <v>2.2861987078333299</v>
      </c>
      <c r="E53" s="10">
        <f t="shared" si="29"/>
        <v>8.4367569400967692</v>
      </c>
      <c r="F53" s="7" t="s">
        <v>85</v>
      </c>
      <c r="G53" s="1">
        <v>12</v>
      </c>
      <c r="H53" s="9">
        <f t="shared" si="20"/>
        <v>2.2861987078333299</v>
      </c>
      <c r="I53" s="9">
        <f t="shared" si="21"/>
        <v>275.43619870783328</v>
      </c>
      <c r="J53" s="9">
        <f t="shared" si="22"/>
        <v>2.3426300312298139E-2</v>
      </c>
      <c r="K53" s="9">
        <f t="shared" si="30"/>
        <v>136.875</v>
      </c>
      <c r="L53" s="9">
        <f t="shared" si="31"/>
        <v>58.856250000000003</v>
      </c>
      <c r="M53" s="1" t="s">
        <v>83</v>
      </c>
      <c r="O53" s="9">
        <f t="shared" si="32"/>
        <v>126.35451155107793</v>
      </c>
      <c r="P53" s="9">
        <f t="shared" si="23"/>
        <v>2.9600187334092958</v>
      </c>
      <c r="Q53" s="12">
        <f t="shared" si="33"/>
        <v>0.71040449601823097</v>
      </c>
      <c r="R53" s="9">
        <f t="shared" si="40"/>
        <v>14.125500000000001</v>
      </c>
      <c r="S53" s="13">
        <f t="shared" si="24"/>
        <v>5.0292343351968492E-2</v>
      </c>
      <c r="T53" s="2">
        <f t="shared" si="34"/>
        <v>0.43</v>
      </c>
      <c r="U53" s="14">
        <f t="shared" si="25"/>
        <v>2.1625707641346453E-2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5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6"/>
        <v>3.0045707641346453E-2</v>
      </c>
      <c r="AR53" s="9">
        <f t="shared" si="37"/>
        <v>136.875</v>
      </c>
      <c r="AS53" s="1">
        <f t="shared" si="38"/>
        <v>0.24</v>
      </c>
      <c r="AT53" s="1">
        <f t="shared" si="39"/>
        <v>162968.16666666666</v>
      </c>
      <c r="AU53" s="1">
        <f t="shared" si="28"/>
        <v>1077693822.8324342</v>
      </c>
      <c r="AV53" s="1">
        <f>SUM(AU42:AU53)</f>
        <v>39942812603.244812</v>
      </c>
    </row>
    <row r="54" spans="1:48" x14ac:dyDescent="0.15">
      <c r="C54" s="7">
        <v>12</v>
      </c>
      <c r="D54" s="8">
        <v>-0.59622444332257996</v>
      </c>
      <c r="E54" s="10">
        <f t="shared" si="29"/>
        <v>2.2861987078333299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-0.280124886645161</v>
      </c>
      <c r="E58" s="7"/>
      <c r="F58" s="7"/>
      <c r="G58" s="1">
        <v>1</v>
      </c>
      <c r="H58" s="9">
        <f t="shared" ref="H58:H69" si="41">E59</f>
        <v>-0.280124886645161</v>
      </c>
      <c r="I58" s="9">
        <f t="shared" ref="I58:I69" si="42">H58+273.15</f>
        <v>272.86987511335479</v>
      </c>
      <c r="J58" s="9">
        <f t="shared" ref="J58:J69" si="43">EXP(($C$15*(I58-$C$13))/($C$16*I58*$C$13))</f>
        <v>1.6800199867343449E-2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4">O58*J58</f>
        <v>1.6760999400986314E-3</v>
      </c>
      <c r="Q58" s="12">
        <f>P58*$B$60</f>
        <v>3.1845898861873997E-4</v>
      </c>
      <c r="R58" s="9">
        <f>L58*$B$60</f>
        <v>1.8955666666666669E-2</v>
      </c>
      <c r="S58" s="13">
        <f t="shared" ref="S58:S69" si="45">Q58/R58</f>
        <v>1.6800199867343445E-2</v>
      </c>
      <c r="T58" s="2">
        <f>$B$59/100</f>
        <v>0.01</v>
      </c>
      <c r="U58" s="14">
        <f t="shared" ref="U58:U69" si="46">S58*T58</f>
        <v>1.6800199867343446E-4</v>
      </c>
      <c r="V58" s="13"/>
      <c r="W58" s="2"/>
      <c r="X58" s="14"/>
      <c r="Y58" s="2">
        <v>0.02</v>
      </c>
      <c r="Z58" s="2">
        <v>0.21</v>
      </c>
      <c r="AA58" s="2">
        <f t="shared" ref="AA58:AA69" si="47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8">AO58*AN58</f>
        <v>7.8000000000000005E-3</v>
      </c>
      <c r="AQ58" s="1">
        <f>(AP58+AM58+AD58+AA58+U58+X58+AG58+AJ58)</f>
        <v>1.2168001998673435E-2</v>
      </c>
      <c r="AR58" s="9">
        <f>$B$58/12</f>
        <v>9.9766666666666666</v>
      </c>
      <c r="AS58" s="1">
        <f>$B$60</f>
        <v>0.19</v>
      </c>
      <c r="AT58" s="1">
        <f>$E$5/12</f>
        <v>30387.083333333332</v>
      </c>
      <c r="AU58" s="1">
        <f t="shared" ref="AU58:AU69" si="49">AT58*10000*AS58*0.67*AR58*AQ58</f>
        <v>4695935.8448468922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-2.0944559159354799</v>
      </c>
      <c r="E59" s="10">
        <f t="shared" ref="E59:E70" si="50">D58</f>
        <v>-0.280124886645161</v>
      </c>
      <c r="F59" s="7" t="s">
        <v>83</v>
      </c>
      <c r="G59" s="1">
        <v>2</v>
      </c>
      <c r="H59" s="9">
        <f t="shared" si="41"/>
        <v>-2.0944559159354799</v>
      </c>
      <c r="I59" s="9">
        <f t="shared" si="42"/>
        <v>271.05554408406448</v>
      </c>
      <c r="J59" s="9">
        <f t="shared" si="43"/>
        <v>1.3230761629590268E-2</v>
      </c>
      <c r="K59" s="9">
        <f t="shared" ref="K59:K69" si="51">$B$58/12</f>
        <v>9.9766666666666666</v>
      </c>
      <c r="L59" s="9">
        <f t="shared" ref="L59:L69" si="52">K59*$B$59/100</f>
        <v>9.976666666666667E-2</v>
      </c>
      <c r="M59" s="1" t="s">
        <v>83</v>
      </c>
      <c r="O59" s="9">
        <f t="shared" ref="O59:O69" si="53">L59+O58-P58-N59</f>
        <v>0.19785723339323472</v>
      </c>
      <c r="P59" s="9">
        <f t="shared" si="44"/>
        <v>2.6178018917160963E-3</v>
      </c>
      <c r="Q59" s="12">
        <f t="shared" ref="Q59:Q69" si="54">P59*$B$60</f>
        <v>4.9738235942605824E-4</v>
      </c>
      <c r="R59" s="9">
        <f t="shared" ref="R59:R69" si="55">L59*$B$60</f>
        <v>1.8955666666666669E-2</v>
      </c>
      <c r="S59" s="13">
        <f t="shared" si="45"/>
        <v>2.6239243819406236E-2</v>
      </c>
      <c r="T59" s="2">
        <f t="shared" ref="T59:T69" si="56">$B$59/100</f>
        <v>0.01</v>
      </c>
      <c r="U59" s="14">
        <f t="shared" si="46"/>
        <v>2.6239243819406238E-4</v>
      </c>
      <c r="V59" s="13"/>
      <c r="W59" s="2"/>
      <c r="X59" s="14"/>
      <c r="Y59" s="2">
        <v>0.02</v>
      </c>
      <c r="Z59" s="2">
        <v>0.21</v>
      </c>
      <c r="AA59" s="2">
        <f t="shared" si="47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8"/>
        <v>7.8000000000000005E-3</v>
      </c>
      <c r="AQ59" s="1">
        <f t="shared" ref="AQ59:AQ69" si="57">(AP59+AM59+AD59+AA59+U59+X59+AG59+AJ59)</f>
        <v>1.2262392438194063E-2</v>
      </c>
      <c r="AR59" s="9">
        <f t="shared" ref="AR59:AR69" si="58">$B$58/12</f>
        <v>9.9766666666666666</v>
      </c>
      <c r="AS59" s="1">
        <f t="shared" ref="AS59:AS69" si="59">$B$60</f>
        <v>0.19</v>
      </c>
      <c r="AT59" s="1">
        <f t="shared" ref="AT59:AT69" si="60">$E$5/12</f>
        <v>30387.083333333332</v>
      </c>
      <c r="AU59" s="1">
        <f t="shared" si="49"/>
        <v>4732363.4726862116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-3.1113632504642901</v>
      </c>
      <c r="E60" s="10">
        <f t="shared" si="50"/>
        <v>-2.0944559159354799</v>
      </c>
      <c r="F60" s="7" t="s">
        <v>83</v>
      </c>
      <c r="G60" s="1">
        <v>3</v>
      </c>
      <c r="H60" s="9">
        <f t="shared" si="41"/>
        <v>-3.1113632504642901</v>
      </c>
      <c r="I60" s="9">
        <f t="shared" si="42"/>
        <v>270.03863674953567</v>
      </c>
      <c r="J60" s="9">
        <f t="shared" si="43"/>
        <v>1.155676497462471E-2</v>
      </c>
      <c r="K60" s="9">
        <f t="shared" si="51"/>
        <v>9.9766666666666666</v>
      </c>
      <c r="L60" s="9">
        <f t="shared" si="52"/>
        <v>9.976666666666667E-2</v>
      </c>
      <c r="M60" s="1" t="s">
        <v>83</v>
      </c>
      <c r="O60" s="9">
        <f t="shared" si="53"/>
        <v>0.29500609816818524</v>
      </c>
      <c r="P60" s="9">
        <f t="shared" si="44"/>
        <v>3.409316142610782E-3</v>
      </c>
      <c r="Q60" s="12">
        <f t="shared" si="54"/>
        <v>6.4777006709604865E-4</v>
      </c>
      <c r="R60" s="9">
        <f t="shared" si="55"/>
        <v>1.8955666666666669E-2</v>
      </c>
      <c r="S60" s="13">
        <f t="shared" si="45"/>
        <v>3.4172898188547761E-2</v>
      </c>
      <c r="T60" s="2">
        <f t="shared" si="56"/>
        <v>0.01</v>
      </c>
      <c r="U60" s="14">
        <f t="shared" si="46"/>
        <v>3.4172898188547762E-4</v>
      </c>
      <c r="V60" s="13"/>
      <c r="W60" s="2"/>
      <c r="X60" s="14"/>
      <c r="Y60" s="2">
        <v>0.02</v>
      </c>
      <c r="Z60" s="2">
        <v>0.21</v>
      </c>
      <c r="AA60" s="2">
        <f t="shared" si="47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8"/>
        <v>7.8000000000000005E-3</v>
      </c>
      <c r="AQ60" s="1">
        <f t="shared" si="57"/>
        <v>1.2341728981885477E-2</v>
      </c>
      <c r="AR60" s="9">
        <f t="shared" si="58"/>
        <v>9.9766666666666666</v>
      </c>
      <c r="AS60" s="1">
        <f t="shared" si="59"/>
        <v>0.19</v>
      </c>
      <c r="AT60" s="1">
        <f t="shared" si="60"/>
        <v>30387.083333333332</v>
      </c>
      <c r="AU60" s="1">
        <f t="shared" si="49"/>
        <v>4762981.4261815669</v>
      </c>
    </row>
    <row r="61" spans="1:48" x14ac:dyDescent="0.15">
      <c r="C61" s="7">
        <v>3</v>
      </c>
      <c r="D61" s="8">
        <v>-1.4032937967742101E-2</v>
      </c>
      <c r="E61" s="10">
        <f t="shared" si="50"/>
        <v>-3.1113632504642901</v>
      </c>
      <c r="F61" s="7" t="s">
        <v>83</v>
      </c>
      <c r="G61" s="1">
        <v>4</v>
      </c>
      <c r="H61" s="9">
        <f t="shared" si="41"/>
        <v>-1.4032937967742101E-2</v>
      </c>
      <c r="I61" s="9">
        <f t="shared" si="42"/>
        <v>273.13596706203225</v>
      </c>
      <c r="J61" s="9">
        <f t="shared" si="43"/>
        <v>1.7394489214515335E-2</v>
      </c>
      <c r="K61" s="9">
        <f t="shared" si="51"/>
        <v>9.9766666666666666</v>
      </c>
      <c r="L61" s="9">
        <f t="shared" si="52"/>
        <v>9.976666666666667E-2</v>
      </c>
      <c r="M61" s="1" t="s">
        <v>83</v>
      </c>
      <c r="O61" s="9">
        <f t="shared" si="53"/>
        <v>0.3913634486922411</v>
      </c>
      <c r="P61" s="9">
        <f t="shared" si="44"/>
        <v>6.8075672872327138E-3</v>
      </c>
      <c r="Q61" s="12">
        <f t="shared" si="54"/>
        <v>1.2934377845742156E-3</v>
      </c>
      <c r="R61" s="9">
        <f t="shared" si="55"/>
        <v>1.8955666666666669E-2</v>
      </c>
      <c r="S61" s="13">
        <f t="shared" si="45"/>
        <v>6.8234887610083991E-2</v>
      </c>
      <c r="T61" s="2">
        <f t="shared" si="56"/>
        <v>0.01</v>
      </c>
      <c r="U61" s="14">
        <f t="shared" si="46"/>
        <v>6.8234887610083993E-4</v>
      </c>
      <c r="V61" s="13"/>
      <c r="W61" s="2"/>
      <c r="X61" s="14"/>
      <c r="Y61" s="2">
        <v>0.02</v>
      </c>
      <c r="Z61" s="2">
        <v>0.21</v>
      </c>
      <c r="AA61" s="2">
        <f t="shared" si="47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8"/>
        <v>7.8000000000000005E-3</v>
      </c>
      <c r="AQ61" s="1">
        <f t="shared" si="57"/>
        <v>1.2682348876100841E-2</v>
      </c>
      <c r="AR61" s="9">
        <f t="shared" si="58"/>
        <v>9.9766666666666666</v>
      </c>
      <c r="AS61" s="1">
        <f t="shared" si="59"/>
        <v>0.19</v>
      </c>
      <c r="AT61" s="1">
        <f t="shared" si="60"/>
        <v>30387.083333333332</v>
      </c>
      <c r="AU61" s="1">
        <f t="shared" si="49"/>
        <v>4894435.1497171372</v>
      </c>
    </row>
    <row r="62" spans="1:48" x14ac:dyDescent="0.15">
      <c r="C62" s="7">
        <v>4</v>
      </c>
      <c r="D62" s="8">
        <v>7.41781831873333</v>
      </c>
      <c r="E62" s="10">
        <f t="shared" si="50"/>
        <v>-1.4032937967742101E-2</v>
      </c>
      <c r="F62" s="7" t="s">
        <v>83</v>
      </c>
      <c r="G62" s="1">
        <v>5</v>
      </c>
      <c r="H62" s="9">
        <f t="shared" si="41"/>
        <v>7.41781831873333</v>
      </c>
      <c r="I62" s="9">
        <f t="shared" si="42"/>
        <v>280.56781831873332</v>
      </c>
      <c r="J62" s="9">
        <f t="shared" si="43"/>
        <v>4.4720100786745105E-2</v>
      </c>
      <c r="K62" s="9">
        <f t="shared" si="51"/>
        <v>9.9766666666666666</v>
      </c>
      <c r="L62" s="9">
        <f t="shared" si="52"/>
        <v>9.976666666666667E-2</v>
      </c>
      <c r="M62" s="1" t="s">
        <v>85</v>
      </c>
      <c r="N62" s="9">
        <f>(O61-P61)*$C$21/100</f>
        <v>0.36532808733475797</v>
      </c>
      <c r="O62" s="9">
        <f t="shared" si="53"/>
        <v>0.11899446073691711</v>
      </c>
      <c r="P62" s="9">
        <f t="shared" si="44"/>
        <v>5.3214442772193159E-3</v>
      </c>
      <c r="Q62" s="12">
        <f t="shared" si="54"/>
        <v>1.0110744126716701E-3</v>
      </c>
      <c r="R62" s="9">
        <f t="shared" si="55"/>
        <v>1.8955666666666669E-2</v>
      </c>
      <c r="S62" s="13">
        <f t="shared" si="45"/>
        <v>5.3338900206007171E-2</v>
      </c>
      <c r="T62" s="2">
        <f t="shared" si="56"/>
        <v>0.01</v>
      </c>
      <c r="U62" s="14">
        <f t="shared" si="46"/>
        <v>5.3338900206007173E-4</v>
      </c>
      <c r="V62" s="13"/>
      <c r="W62" s="2"/>
      <c r="X62" s="14"/>
      <c r="Y62" s="2">
        <v>0.02</v>
      </c>
      <c r="Z62" s="2">
        <v>0.21</v>
      </c>
      <c r="AA62" s="2">
        <f t="shared" si="47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8"/>
        <v>7.8000000000000005E-3</v>
      </c>
      <c r="AQ62" s="1">
        <f t="shared" si="57"/>
        <v>1.2533389002060072E-2</v>
      </c>
      <c r="AR62" s="9">
        <f t="shared" si="58"/>
        <v>9.9766666666666666</v>
      </c>
      <c r="AS62" s="1">
        <f t="shared" si="59"/>
        <v>0.19</v>
      </c>
      <c r="AT62" s="1">
        <f t="shared" si="60"/>
        <v>30387.083333333332</v>
      </c>
      <c r="AU62" s="1">
        <f t="shared" si="49"/>
        <v>4836947.8143248362</v>
      </c>
    </row>
    <row r="63" spans="1:48" x14ac:dyDescent="0.15">
      <c r="C63" s="7">
        <v>5</v>
      </c>
      <c r="D63" s="8">
        <v>10.299865401129001</v>
      </c>
      <c r="E63" s="10">
        <f t="shared" si="50"/>
        <v>7.41781831873333</v>
      </c>
      <c r="F63" s="7" t="s">
        <v>85</v>
      </c>
      <c r="G63" s="1">
        <v>6</v>
      </c>
      <c r="H63" s="9">
        <f t="shared" si="41"/>
        <v>10.299865401129001</v>
      </c>
      <c r="I63" s="9">
        <f t="shared" si="42"/>
        <v>283.44986540112899</v>
      </c>
      <c r="J63" s="9">
        <f t="shared" si="43"/>
        <v>6.3642616900488877E-2</v>
      </c>
      <c r="K63" s="9">
        <f t="shared" si="51"/>
        <v>9.9766666666666666</v>
      </c>
      <c r="L63" s="9">
        <f t="shared" si="52"/>
        <v>9.976666666666667E-2</v>
      </c>
      <c r="M63" s="1" t="s">
        <v>83</v>
      </c>
      <c r="O63" s="9">
        <f t="shared" si="53"/>
        <v>0.21343968312636447</v>
      </c>
      <c r="P63" s="9">
        <f t="shared" si="44"/>
        <v>1.3583859984572953E-2</v>
      </c>
      <c r="Q63" s="12">
        <f t="shared" si="54"/>
        <v>2.580933397068861E-3</v>
      </c>
      <c r="R63" s="9">
        <f t="shared" si="55"/>
        <v>1.8955666666666669E-2</v>
      </c>
      <c r="S63" s="13">
        <f t="shared" si="45"/>
        <v>0.13615629787410241</v>
      </c>
      <c r="T63" s="2">
        <f t="shared" si="56"/>
        <v>0.01</v>
      </c>
      <c r="U63" s="14">
        <f t="shared" si="46"/>
        <v>1.3615629787410242E-3</v>
      </c>
      <c r="V63" s="13"/>
      <c r="W63" s="2"/>
      <c r="X63" s="14"/>
      <c r="Y63" s="2">
        <v>0.02</v>
      </c>
      <c r="Z63" s="2">
        <v>0.21</v>
      </c>
      <c r="AA63" s="2">
        <f t="shared" si="47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8"/>
        <v>7.8000000000000005E-3</v>
      </c>
      <c r="AQ63" s="1">
        <f t="shared" si="57"/>
        <v>1.3361562978741024E-2</v>
      </c>
      <c r="AR63" s="9">
        <f t="shared" si="58"/>
        <v>9.9766666666666666</v>
      </c>
      <c r="AS63" s="1">
        <f t="shared" si="59"/>
        <v>0.19</v>
      </c>
      <c r="AT63" s="1">
        <f t="shared" si="60"/>
        <v>30387.083333333332</v>
      </c>
      <c r="AU63" s="1">
        <f t="shared" si="49"/>
        <v>5156560.834053915</v>
      </c>
    </row>
    <row r="64" spans="1:48" x14ac:dyDescent="0.15">
      <c r="C64" s="7">
        <v>6</v>
      </c>
      <c r="D64" s="8">
        <v>14.248713329833301</v>
      </c>
      <c r="E64" s="10">
        <f t="shared" si="50"/>
        <v>10.299865401129001</v>
      </c>
      <c r="F64" s="7" t="s">
        <v>83</v>
      </c>
      <c r="G64" s="1">
        <v>7</v>
      </c>
      <c r="H64" s="9">
        <f t="shared" si="41"/>
        <v>14.248713329833301</v>
      </c>
      <c r="I64" s="9">
        <f t="shared" si="42"/>
        <v>287.3987133298333</v>
      </c>
      <c r="J64" s="9">
        <f t="shared" si="43"/>
        <v>0.10202980298373353</v>
      </c>
      <c r="K64" s="9">
        <f t="shared" si="51"/>
        <v>9.9766666666666666</v>
      </c>
      <c r="L64" s="9">
        <f t="shared" si="52"/>
        <v>9.976666666666667E-2</v>
      </c>
      <c r="M64" s="1" t="s">
        <v>83</v>
      </c>
      <c r="O64" s="9">
        <f t="shared" si="53"/>
        <v>0.29962248980845818</v>
      </c>
      <c r="P64" s="9">
        <f t="shared" si="44"/>
        <v>3.0570423604652695E-2</v>
      </c>
      <c r="Q64" s="12">
        <f t="shared" si="54"/>
        <v>5.8083804848840124E-3</v>
      </c>
      <c r="R64" s="9">
        <f t="shared" si="55"/>
        <v>1.8955666666666669E-2</v>
      </c>
      <c r="S64" s="13">
        <f t="shared" si="45"/>
        <v>0.30641921421302398</v>
      </c>
      <c r="T64" s="2">
        <f t="shared" si="56"/>
        <v>0.01</v>
      </c>
      <c r="U64" s="14">
        <f t="shared" si="46"/>
        <v>3.0641921421302397E-3</v>
      </c>
      <c r="V64" s="13"/>
      <c r="W64" s="2"/>
      <c r="X64" s="14"/>
      <c r="Y64" s="2">
        <v>0.04</v>
      </c>
      <c r="Z64" s="2">
        <v>0.21</v>
      </c>
      <c r="AA64" s="2">
        <f t="shared" si="47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8"/>
        <v>1.17E-2</v>
      </c>
      <c r="AQ64" s="1">
        <f t="shared" si="57"/>
        <v>2.3164192142130238E-2</v>
      </c>
      <c r="AR64" s="9">
        <f t="shared" si="58"/>
        <v>9.9766666666666666</v>
      </c>
      <c r="AS64" s="1">
        <f t="shared" si="59"/>
        <v>0.19</v>
      </c>
      <c r="AT64" s="1">
        <f t="shared" si="60"/>
        <v>30387.083333333332</v>
      </c>
      <c r="AU64" s="1">
        <f t="shared" si="49"/>
        <v>8939640.2309112959</v>
      </c>
    </row>
    <row r="65" spans="1:48" x14ac:dyDescent="0.15">
      <c r="C65" s="7">
        <v>7</v>
      </c>
      <c r="D65" s="8">
        <v>18.390154910645201</v>
      </c>
      <c r="E65" s="10">
        <f t="shared" si="50"/>
        <v>14.248713329833301</v>
      </c>
      <c r="F65" s="7" t="s">
        <v>83</v>
      </c>
      <c r="G65" s="1">
        <v>8</v>
      </c>
      <c r="H65" s="9">
        <f t="shared" si="41"/>
        <v>18.390154910645201</v>
      </c>
      <c r="I65" s="9">
        <f t="shared" si="42"/>
        <v>291.54015491064519</v>
      </c>
      <c r="J65" s="9">
        <f t="shared" si="43"/>
        <v>0.16509643596080947</v>
      </c>
      <c r="K65" s="9">
        <f t="shared" si="51"/>
        <v>9.9766666666666666</v>
      </c>
      <c r="L65" s="9">
        <f t="shared" si="52"/>
        <v>9.976666666666667E-2</v>
      </c>
      <c r="M65" s="1" t="s">
        <v>83</v>
      </c>
      <c r="O65" s="9">
        <f t="shared" si="53"/>
        <v>0.36881873287047218</v>
      </c>
      <c r="P65" s="9">
        <f t="shared" si="44"/>
        <v>6.0890658312496806E-2</v>
      </c>
      <c r="Q65" s="12">
        <f t="shared" si="54"/>
        <v>1.1569225079374393E-2</v>
      </c>
      <c r="R65" s="9">
        <f t="shared" si="55"/>
        <v>1.8955666666666669E-2</v>
      </c>
      <c r="S65" s="13">
        <f t="shared" si="45"/>
        <v>0.61033068806378343</v>
      </c>
      <c r="T65" s="2">
        <f t="shared" si="56"/>
        <v>0.01</v>
      </c>
      <c r="U65" s="14">
        <f t="shared" si="46"/>
        <v>6.1033068806378345E-3</v>
      </c>
      <c r="V65" s="13"/>
      <c r="W65" s="2"/>
      <c r="X65" s="14"/>
      <c r="Y65" s="2">
        <v>0.04</v>
      </c>
      <c r="Z65" s="2">
        <v>0.21</v>
      </c>
      <c r="AA65" s="2">
        <f t="shared" si="47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8"/>
        <v>1.17E-2</v>
      </c>
      <c r="AQ65" s="1">
        <f t="shared" si="57"/>
        <v>2.6203306880637836E-2</v>
      </c>
      <c r="AR65" s="9">
        <f t="shared" si="58"/>
        <v>9.9766666666666666</v>
      </c>
      <c r="AS65" s="1">
        <f t="shared" si="59"/>
        <v>0.19</v>
      </c>
      <c r="AT65" s="1">
        <f t="shared" si="60"/>
        <v>30387.083333333332</v>
      </c>
      <c r="AU65" s="1">
        <f t="shared" si="49"/>
        <v>10112510.504824484</v>
      </c>
    </row>
    <row r="66" spans="1:48" x14ac:dyDescent="0.15">
      <c r="C66" s="7">
        <v>8</v>
      </c>
      <c r="D66" s="8">
        <v>17.069718455483901</v>
      </c>
      <c r="E66" s="10">
        <f t="shared" si="50"/>
        <v>18.390154910645201</v>
      </c>
      <c r="F66" s="7" t="s">
        <v>83</v>
      </c>
      <c r="G66" s="1">
        <v>9</v>
      </c>
      <c r="H66" s="9">
        <f t="shared" si="41"/>
        <v>17.069718455483901</v>
      </c>
      <c r="I66" s="9">
        <f t="shared" si="42"/>
        <v>290.21971845548387</v>
      </c>
      <c r="J66" s="9">
        <f t="shared" si="43"/>
        <v>0.14182263393610856</v>
      </c>
      <c r="K66" s="9">
        <f t="shared" si="51"/>
        <v>9.9766666666666666</v>
      </c>
      <c r="L66" s="9">
        <f t="shared" si="52"/>
        <v>9.976666666666667E-2</v>
      </c>
      <c r="M66" s="1" t="s">
        <v>83</v>
      </c>
      <c r="O66" s="9">
        <f t="shared" si="53"/>
        <v>0.40769474122464205</v>
      </c>
      <c r="P66" s="9">
        <f t="shared" si="44"/>
        <v>5.7820342042378917E-2</v>
      </c>
      <c r="Q66" s="12">
        <f t="shared" si="54"/>
        <v>1.0985864988051994E-2</v>
      </c>
      <c r="R66" s="9">
        <f t="shared" si="55"/>
        <v>1.8955666666666669E-2</v>
      </c>
      <c r="S66" s="13">
        <f t="shared" si="45"/>
        <v>0.57955571709701548</v>
      </c>
      <c r="T66" s="2">
        <f t="shared" si="56"/>
        <v>0.01</v>
      </c>
      <c r="U66" s="14">
        <f t="shared" si="46"/>
        <v>5.7955571709701545E-3</v>
      </c>
      <c r="V66" s="13"/>
      <c r="W66" s="2"/>
      <c r="X66" s="14"/>
      <c r="Y66" s="2">
        <v>0.04</v>
      </c>
      <c r="Z66" s="2">
        <v>0.21</v>
      </c>
      <c r="AA66" s="2">
        <f t="shared" si="47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8"/>
        <v>1.17E-2</v>
      </c>
      <c r="AQ66" s="1">
        <f t="shared" si="57"/>
        <v>2.5895557170970154E-2</v>
      </c>
      <c r="AR66" s="9">
        <f t="shared" si="58"/>
        <v>9.9766666666666666</v>
      </c>
      <c r="AS66" s="1">
        <f t="shared" si="59"/>
        <v>0.19</v>
      </c>
      <c r="AT66" s="1">
        <f t="shared" si="60"/>
        <v>30387.083333333332</v>
      </c>
      <c r="AU66" s="1">
        <f t="shared" si="49"/>
        <v>9993742.2063785065</v>
      </c>
    </row>
    <row r="67" spans="1:48" x14ac:dyDescent="0.15">
      <c r="C67" s="7">
        <v>9</v>
      </c>
      <c r="D67" s="8">
        <v>11.836161006799999</v>
      </c>
      <c r="E67" s="10">
        <f t="shared" si="50"/>
        <v>17.069718455483901</v>
      </c>
      <c r="F67" s="7" t="s">
        <v>83</v>
      </c>
      <c r="G67" s="1">
        <v>10</v>
      </c>
      <c r="H67" s="9">
        <f t="shared" si="41"/>
        <v>11.836161006799999</v>
      </c>
      <c r="I67" s="9">
        <f t="shared" si="42"/>
        <v>284.98616100679999</v>
      </c>
      <c r="J67" s="9">
        <f t="shared" si="43"/>
        <v>7.6589639114813785E-2</v>
      </c>
      <c r="K67" s="9">
        <f t="shared" si="51"/>
        <v>9.9766666666666666</v>
      </c>
      <c r="L67" s="9">
        <f t="shared" si="52"/>
        <v>9.976666666666667E-2</v>
      </c>
      <c r="M67" s="1" t="s">
        <v>83</v>
      </c>
      <c r="O67" s="9">
        <f t="shared" si="53"/>
        <v>0.44964106584892977</v>
      </c>
      <c r="P67" s="9">
        <f t="shared" si="44"/>
        <v>3.4437846964569752E-2</v>
      </c>
      <c r="Q67" s="12">
        <f t="shared" si="54"/>
        <v>6.5431909232682526E-3</v>
      </c>
      <c r="R67" s="9">
        <f t="shared" si="55"/>
        <v>1.8955666666666669E-2</v>
      </c>
      <c r="S67" s="13">
        <f t="shared" si="45"/>
        <v>0.34518389874276389</v>
      </c>
      <c r="T67" s="2">
        <f t="shared" si="56"/>
        <v>0.01</v>
      </c>
      <c r="U67" s="14">
        <f t="shared" si="46"/>
        <v>3.4518389874276388E-3</v>
      </c>
      <c r="V67" s="13"/>
      <c r="W67" s="2"/>
      <c r="X67" s="14"/>
      <c r="Y67" s="2">
        <v>0.04</v>
      </c>
      <c r="Z67" s="2">
        <v>0.21</v>
      </c>
      <c r="AA67" s="2">
        <f t="shared" si="47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8"/>
        <v>1.17E-2</v>
      </c>
      <c r="AQ67" s="1">
        <f t="shared" si="57"/>
        <v>2.3551838987427638E-2</v>
      </c>
      <c r="AR67" s="9">
        <f t="shared" si="58"/>
        <v>9.9766666666666666</v>
      </c>
      <c r="AS67" s="1">
        <f t="shared" si="59"/>
        <v>0.19</v>
      </c>
      <c r="AT67" s="1">
        <f t="shared" si="60"/>
        <v>30387.083333333332</v>
      </c>
      <c r="AU67" s="1">
        <f t="shared" si="49"/>
        <v>9089242.8292813767</v>
      </c>
    </row>
    <row r="68" spans="1:48" x14ac:dyDescent="0.15">
      <c r="C68" s="7">
        <v>10</v>
      </c>
      <c r="D68" s="8">
        <v>8.4367569400967692</v>
      </c>
      <c r="E68" s="10">
        <f t="shared" si="50"/>
        <v>11.836161006799999</v>
      </c>
      <c r="F68" s="7" t="s">
        <v>83</v>
      </c>
      <c r="G68" s="1">
        <v>11</v>
      </c>
      <c r="H68" s="9">
        <f t="shared" si="41"/>
        <v>8.4367569400967692</v>
      </c>
      <c r="I68" s="9">
        <f t="shared" si="42"/>
        <v>281.58675694009673</v>
      </c>
      <c r="J68" s="9">
        <f t="shared" si="43"/>
        <v>5.0703813491204765E-2</v>
      </c>
      <c r="K68" s="9">
        <f t="shared" si="51"/>
        <v>9.9766666666666666</v>
      </c>
      <c r="L68" s="9">
        <f t="shared" si="52"/>
        <v>9.976666666666667E-2</v>
      </c>
      <c r="M68" s="1" t="s">
        <v>85</v>
      </c>
      <c r="N68" s="9">
        <f>(O67-P67)*$C$21/100</f>
        <v>0.39444305794014201</v>
      </c>
      <c r="O68" s="9">
        <f t="shared" si="53"/>
        <v>0.12052682761088462</v>
      </c>
      <c r="P68" s="9">
        <f t="shared" si="44"/>
        <v>6.1111697878688826E-3</v>
      </c>
      <c r="Q68" s="12">
        <f t="shared" si="54"/>
        <v>1.1611222596950878E-3</v>
      </c>
      <c r="R68" s="9">
        <f t="shared" si="55"/>
        <v>1.8955666666666669E-2</v>
      </c>
      <c r="S68" s="13">
        <f t="shared" si="45"/>
        <v>6.1254625337810384E-2</v>
      </c>
      <c r="T68" s="2">
        <f t="shared" si="56"/>
        <v>0.01</v>
      </c>
      <c r="U68" s="14">
        <f t="shared" si="46"/>
        <v>6.1254625337810382E-4</v>
      </c>
      <c r="V68" s="13"/>
      <c r="W68" s="2"/>
      <c r="X68" s="14"/>
      <c r="Y68" s="2">
        <v>0.02</v>
      </c>
      <c r="Z68" s="2">
        <v>0.21</v>
      </c>
      <c r="AA68" s="2">
        <f t="shared" si="47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8"/>
        <v>7.8000000000000005E-3</v>
      </c>
      <c r="AQ68" s="1">
        <f t="shared" si="57"/>
        <v>1.2612546253378104E-2</v>
      </c>
      <c r="AR68" s="9">
        <f t="shared" si="58"/>
        <v>9.9766666666666666</v>
      </c>
      <c r="AS68" s="1">
        <f t="shared" si="59"/>
        <v>0.19</v>
      </c>
      <c r="AT68" s="1">
        <f t="shared" si="60"/>
        <v>30387.083333333332</v>
      </c>
      <c r="AU68" s="1">
        <f t="shared" si="49"/>
        <v>4867496.5744158048</v>
      </c>
    </row>
    <row r="69" spans="1:48" x14ac:dyDescent="0.15">
      <c r="C69" s="7">
        <v>11</v>
      </c>
      <c r="D69" s="8">
        <v>2.2861987078333299</v>
      </c>
      <c r="E69" s="10">
        <f t="shared" si="50"/>
        <v>8.4367569400967692</v>
      </c>
      <c r="F69" s="7" t="s">
        <v>85</v>
      </c>
      <c r="G69" s="1">
        <v>12</v>
      </c>
      <c r="H69" s="9">
        <f t="shared" si="41"/>
        <v>2.2861987078333299</v>
      </c>
      <c r="I69" s="9">
        <f t="shared" si="42"/>
        <v>275.43619870783328</v>
      </c>
      <c r="J69" s="9">
        <f t="shared" si="43"/>
        <v>2.3426300312298139E-2</v>
      </c>
      <c r="K69" s="9">
        <f t="shared" si="51"/>
        <v>9.9766666666666666</v>
      </c>
      <c r="L69" s="9">
        <f t="shared" si="52"/>
        <v>9.976666666666667E-2</v>
      </c>
      <c r="M69" s="1" t="s">
        <v>83</v>
      </c>
      <c r="O69" s="9">
        <f t="shared" si="53"/>
        <v>0.21418232448968241</v>
      </c>
      <c r="P69" s="9">
        <f t="shared" si="44"/>
        <v>5.0174994550813883E-3</v>
      </c>
      <c r="Q69" s="12">
        <f t="shared" si="54"/>
        <v>9.5332489646546379E-4</v>
      </c>
      <c r="R69" s="9">
        <f t="shared" si="55"/>
        <v>1.8955666666666669E-2</v>
      </c>
      <c r="S69" s="13">
        <f t="shared" si="45"/>
        <v>5.0292343351968471E-2</v>
      </c>
      <c r="T69" s="2">
        <f t="shared" si="56"/>
        <v>0.01</v>
      </c>
      <c r="U69" s="14">
        <f t="shared" si="46"/>
        <v>5.0292343351968473E-4</v>
      </c>
      <c r="V69" s="13"/>
      <c r="W69" s="2"/>
      <c r="X69" s="14"/>
      <c r="Y69" s="2">
        <v>0.02</v>
      </c>
      <c r="Z69" s="2">
        <v>0.21</v>
      </c>
      <c r="AA69" s="2">
        <f t="shared" si="47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8"/>
        <v>7.8000000000000005E-3</v>
      </c>
      <c r="AQ69" s="1">
        <f t="shared" si="57"/>
        <v>1.2502923433519685E-2</v>
      </c>
      <c r="AR69" s="9">
        <f t="shared" si="58"/>
        <v>9.9766666666666666</v>
      </c>
      <c r="AS69" s="1">
        <f t="shared" si="59"/>
        <v>0.19</v>
      </c>
      <c r="AT69" s="1">
        <f t="shared" si="60"/>
        <v>30387.083333333332</v>
      </c>
      <c r="AU69" s="1">
        <f t="shared" si="49"/>
        <v>4825190.3906033374</v>
      </c>
      <c r="AV69" s="1">
        <f>SUM(AU58:AU69)</f>
        <v>76907047.278225362</v>
      </c>
    </row>
    <row r="70" spans="1:48" x14ac:dyDescent="0.15">
      <c r="C70" s="7">
        <v>12</v>
      </c>
      <c r="D70" s="8">
        <v>-0.59622444332257996</v>
      </c>
      <c r="E70" s="10">
        <f t="shared" si="50"/>
        <v>2.2861987078333299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-0.280124886645161</v>
      </c>
      <c r="E73" s="7"/>
      <c r="F73" s="7"/>
      <c r="G73" s="1">
        <v>1</v>
      </c>
      <c r="H73" s="9">
        <f t="shared" ref="H73:H84" si="61">E74</f>
        <v>-0.280124886645161</v>
      </c>
      <c r="I73" s="9">
        <f t="shared" ref="I73:I84" si="62">H73+273.15</f>
        <v>272.86987511335479</v>
      </c>
      <c r="J73" s="9">
        <f t="shared" ref="J73:J84" si="63">EXP(($C$15*(I73-$C$13))/($C$16*I73*$C$13))</f>
        <v>1.6800199867343449E-2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4">O73*J73</f>
        <v>1.8396218854741079E-3</v>
      </c>
      <c r="Q73" s="12">
        <f>P73*$B$75</f>
        <v>3.311319393853394E-4</v>
      </c>
      <c r="R73" s="9">
        <f>L73*$B$75</f>
        <v>1.9710000000000002E-2</v>
      </c>
      <c r="S73" s="13">
        <f t="shared" ref="S73:S84" si="65">Q73/R73</f>
        <v>1.6800199867343449E-2</v>
      </c>
      <c r="T73" s="2">
        <f>$B$74/100</f>
        <v>0.01</v>
      </c>
      <c r="U73" s="14">
        <f t="shared" ref="U73:U84" si="66">S73*T73</f>
        <v>1.6800199867343448E-4</v>
      </c>
      <c r="V73" s="13"/>
      <c r="W73" s="2"/>
      <c r="X73" s="14"/>
      <c r="Y73" s="2">
        <v>0.02</v>
      </c>
      <c r="Z73" s="2">
        <v>0.27</v>
      </c>
      <c r="AA73" s="2">
        <f t="shared" ref="AA73:AA84" si="67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8">AO73*AN73</f>
        <v>7.1999999999999998E-3</v>
      </c>
      <c r="AQ73" s="1">
        <f>(AP73+AM73+AD73+AA73+U73+X73+AG73+AJ73)</f>
        <v>1.2768001998673435E-2</v>
      </c>
      <c r="AR73" s="9">
        <f>$B$73/12</f>
        <v>10.950000000000001</v>
      </c>
      <c r="AS73" s="1">
        <f>$B$75</f>
        <v>0.18</v>
      </c>
      <c r="AT73" s="1">
        <f t="shared" ref="AT73:AT84" si="69">$E$4/12</f>
        <v>6101</v>
      </c>
      <c r="AU73" s="1">
        <f t="shared" ref="AU73:AU84" si="70">AT73*10000*AS73*0.67*AR73*AQ73</f>
        <v>1028692.0747666728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-2.0944559159354799</v>
      </c>
      <c r="E74" s="10">
        <f t="shared" ref="E74:E85" si="71">D73</f>
        <v>-0.280124886645161</v>
      </c>
      <c r="F74" s="7" t="s">
        <v>83</v>
      </c>
      <c r="G74" s="1">
        <v>2</v>
      </c>
      <c r="H74" s="9">
        <f t="shared" si="61"/>
        <v>-2.0944559159354799</v>
      </c>
      <c r="I74" s="9">
        <f t="shared" si="62"/>
        <v>271.05554408406448</v>
      </c>
      <c r="J74" s="9">
        <f t="shared" si="63"/>
        <v>1.3230761629590268E-2</v>
      </c>
      <c r="K74" s="9">
        <f t="shared" ref="K74:K84" si="72">$B$73/12</f>
        <v>10.950000000000001</v>
      </c>
      <c r="L74" s="9">
        <f t="shared" ref="L74:L84" si="73">K74*$B$74/100</f>
        <v>0.10950000000000001</v>
      </c>
      <c r="M74" s="1" t="s">
        <v>83</v>
      </c>
      <c r="O74" s="9">
        <f t="shared" ref="O74:O84" si="74">L74+O73-P73-N74</f>
        <v>0.21716037811452593</v>
      </c>
      <c r="P74" s="9">
        <f t="shared" si="64"/>
        <v>2.8731971982249838E-3</v>
      </c>
      <c r="Q74" s="12">
        <f t="shared" ref="Q74:Q84" si="75">P74*$B$75</f>
        <v>5.1717549568049712E-4</v>
      </c>
      <c r="R74" s="9">
        <f t="shared" ref="R74:R84" si="76">L74*$B$75</f>
        <v>1.9710000000000002E-2</v>
      </c>
      <c r="S74" s="13">
        <f t="shared" si="65"/>
        <v>2.6239243819406243E-2</v>
      </c>
      <c r="T74" s="2">
        <f t="shared" ref="T74:T84" si="77">$B$74/100</f>
        <v>0.01</v>
      </c>
      <c r="U74" s="14">
        <f t="shared" si="66"/>
        <v>2.6239243819406243E-4</v>
      </c>
      <c r="V74" s="13"/>
      <c r="W74" s="2"/>
      <c r="X74" s="14"/>
      <c r="Y74" s="2">
        <v>0.02</v>
      </c>
      <c r="Z74" s="2">
        <v>0.27</v>
      </c>
      <c r="AA74" s="2">
        <f t="shared" si="67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8"/>
        <v>7.1999999999999998E-3</v>
      </c>
      <c r="AQ74" s="1">
        <f t="shared" ref="AQ74:AQ84" si="78">(AP74+AM74+AD74+AA74+U74+X74+AG74+AJ74)</f>
        <v>1.2862392438194063E-2</v>
      </c>
      <c r="AR74" s="9">
        <f t="shared" ref="AR74:AR84" si="79">$B$73/12</f>
        <v>10.950000000000001</v>
      </c>
      <c r="AS74" s="1">
        <f t="shared" ref="AS74:AS84" si="80">$B$75</f>
        <v>0.18</v>
      </c>
      <c r="AT74" s="1">
        <f t="shared" si="69"/>
        <v>6101</v>
      </c>
      <c r="AU74" s="1">
        <f t="shared" si="70"/>
        <v>1036296.921404283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-3.1113632504642901</v>
      </c>
      <c r="E75" s="10">
        <f t="shared" si="71"/>
        <v>-2.0944559159354799</v>
      </c>
      <c r="F75" s="7" t="s">
        <v>83</v>
      </c>
      <c r="G75" s="1">
        <v>3</v>
      </c>
      <c r="H75" s="9">
        <f t="shared" si="61"/>
        <v>-3.1113632504642901</v>
      </c>
      <c r="I75" s="9">
        <f t="shared" si="62"/>
        <v>270.03863674953567</v>
      </c>
      <c r="J75" s="9">
        <f t="shared" si="63"/>
        <v>1.155676497462471E-2</v>
      </c>
      <c r="K75" s="9">
        <f t="shared" si="72"/>
        <v>10.950000000000001</v>
      </c>
      <c r="L75" s="9">
        <f t="shared" si="73"/>
        <v>0.10950000000000001</v>
      </c>
      <c r="M75" s="1" t="s">
        <v>83</v>
      </c>
      <c r="O75" s="9">
        <f t="shared" si="74"/>
        <v>0.32378718091630099</v>
      </c>
      <c r="P75" s="9">
        <f t="shared" si="64"/>
        <v>3.7419323516459813E-3</v>
      </c>
      <c r="Q75" s="12">
        <f t="shared" si="75"/>
        <v>6.7354782329627657E-4</v>
      </c>
      <c r="R75" s="9">
        <f t="shared" si="76"/>
        <v>1.9710000000000002E-2</v>
      </c>
      <c r="S75" s="13">
        <f t="shared" si="65"/>
        <v>3.4172898188547768E-2</v>
      </c>
      <c r="T75" s="2">
        <f t="shared" si="77"/>
        <v>0.01</v>
      </c>
      <c r="U75" s="14">
        <f t="shared" si="66"/>
        <v>3.4172898188547767E-4</v>
      </c>
      <c r="V75" s="13"/>
      <c r="W75" s="2"/>
      <c r="X75" s="14"/>
      <c r="Y75" s="2">
        <v>0.02</v>
      </c>
      <c r="Z75" s="2">
        <v>0.27</v>
      </c>
      <c r="AA75" s="2">
        <f t="shared" si="67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8"/>
        <v>7.1999999999999998E-3</v>
      </c>
      <c r="AQ75" s="1">
        <f t="shared" si="78"/>
        <v>1.2941728981885477E-2</v>
      </c>
      <c r="AR75" s="9">
        <f t="shared" si="79"/>
        <v>10.950000000000001</v>
      </c>
      <c r="AS75" s="1">
        <f t="shared" si="80"/>
        <v>0.18</v>
      </c>
      <c r="AT75" s="1">
        <f t="shared" si="69"/>
        <v>6101</v>
      </c>
      <c r="AU75" s="1">
        <f t="shared" si="70"/>
        <v>1042688.9061285349</v>
      </c>
    </row>
    <row r="76" spans="1:48" x14ac:dyDescent="0.15">
      <c r="C76" s="7">
        <v>3</v>
      </c>
      <c r="D76" s="8">
        <v>-1.4032937967742101E-2</v>
      </c>
      <c r="E76" s="10">
        <f t="shared" si="71"/>
        <v>-3.1113632504642901</v>
      </c>
      <c r="F76" s="7" t="s">
        <v>83</v>
      </c>
      <c r="G76" s="1">
        <v>4</v>
      </c>
      <c r="H76" s="9">
        <f t="shared" si="61"/>
        <v>-1.4032937967742101E-2</v>
      </c>
      <c r="I76" s="9">
        <f t="shared" si="62"/>
        <v>273.13596706203225</v>
      </c>
      <c r="J76" s="9">
        <f t="shared" si="63"/>
        <v>1.7394489214515335E-2</v>
      </c>
      <c r="K76" s="9">
        <f t="shared" si="72"/>
        <v>10.950000000000001</v>
      </c>
      <c r="L76" s="9">
        <f t="shared" si="73"/>
        <v>0.10950000000000001</v>
      </c>
      <c r="M76" s="1" t="s">
        <v>83</v>
      </c>
      <c r="O76" s="9">
        <f t="shared" si="74"/>
        <v>0.42954524856465504</v>
      </c>
      <c r="P76" s="9">
        <f t="shared" si="64"/>
        <v>7.471720193304201E-3</v>
      </c>
      <c r="Q76" s="12">
        <f t="shared" si="75"/>
        <v>1.3449096347947561E-3</v>
      </c>
      <c r="R76" s="9">
        <f t="shared" si="76"/>
        <v>1.9710000000000002E-2</v>
      </c>
      <c r="S76" s="13">
        <f t="shared" si="65"/>
        <v>6.8234887610084019E-2</v>
      </c>
      <c r="T76" s="2">
        <f t="shared" si="77"/>
        <v>0.01</v>
      </c>
      <c r="U76" s="14">
        <f t="shared" si="66"/>
        <v>6.8234887610084025E-4</v>
      </c>
      <c r="V76" s="13"/>
      <c r="W76" s="2"/>
      <c r="X76" s="14"/>
      <c r="Y76" s="2">
        <v>0.02</v>
      </c>
      <c r="Z76" s="2">
        <v>0.27</v>
      </c>
      <c r="AA76" s="2">
        <f t="shared" si="67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8"/>
        <v>7.1999999999999998E-3</v>
      </c>
      <c r="AQ76" s="1">
        <f t="shared" si="78"/>
        <v>1.3282348876100841E-2</v>
      </c>
      <c r="AR76" s="9">
        <f t="shared" si="79"/>
        <v>10.950000000000001</v>
      </c>
      <c r="AS76" s="1">
        <f t="shared" si="80"/>
        <v>0.18</v>
      </c>
      <c r="AT76" s="1">
        <f t="shared" si="69"/>
        <v>6101</v>
      </c>
      <c r="AU76" s="1">
        <f t="shared" si="70"/>
        <v>1070131.9614886148</v>
      </c>
    </row>
    <row r="77" spans="1:48" x14ac:dyDescent="0.15">
      <c r="C77" s="7">
        <v>4</v>
      </c>
      <c r="D77" s="8">
        <v>7.41781831873333</v>
      </c>
      <c r="E77" s="10">
        <f t="shared" si="71"/>
        <v>-1.4032937967742101E-2</v>
      </c>
      <c r="F77" s="7" t="s">
        <v>83</v>
      </c>
      <c r="G77" s="1">
        <v>5</v>
      </c>
      <c r="H77" s="9">
        <f t="shared" si="61"/>
        <v>7.41781831873333</v>
      </c>
      <c r="I77" s="9">
        <f t="shared" si="62"/>
        <v>280.56781831873332</v>
      </c>
      <c r="J77" s="9">
        <f t="shared" si="63"/>
        <v>4.4720100786745105E-2</v>
      </c>
      <c r="K77" s="9">
        <f t="shared" si="72"/>
        <v>10.950000000000001</v>
      </c>
      <c r="L77" s="9">
        <f t="shared" si="73"/>
        <v>0.10950000000000001</v>
      </c>
      <c r="M77" s="1" t="s">
        <v>85</v>
      </c>
      <c r="N77" s="9">
        <f>(O76-P76)*$C$21/100</f>
        <v>0.40096985195278328</v>
      </c>
      <c r="O77" s="9">
        <f t="shared" si="74"/>
        <v>0.13060367641856757</v>
      </c>
      <c r="P77" s="9">
        <f t="shared" si="64"/>
        <v>5.8406095725577869E-3</v>
      </c>
      <c r="Q77" s="12">
        <f t="shared" si="75"/>
        <v>1.0513097230604015E-3</v>
      </c>
      <c r="R77" s="9">
        <f t="shared" si="76"/>
        <v>1.9710000000000002E-2</v>
      </c>
      <c r="S77" s="13">
        <f t="shared" si="65"/>
        <v>5.3338900206007178E-2</v>
      </c>
      <c r="T77" s="2">
        <f t="shared" si="77"/>
        <v>0.01</v>
      </c>
      <c r="U77" s="14">
        <f t="shared" si="66"/>
        <v>5.3338900206007184E-4</v>
      </c>
      <c r="V77" s="13"/>
      <c r="W77" s="2"/>
      <c r="X77" s="14"/>
      <c r="Y77" s="2">
        <v>0.02</v>
      </c>
      <c r="Z77" s="2">
        <v>0.27</v>
      </c>
      <c r="AA77" s="2">
        <f t="shared" si="67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8"/>
        <v>7.1999999999999998E-3</v>
      </c>
      <c r="AQ77" s="1">
        <f t="shared" si="78"/>
        <v>1.3133389002060071E-2</v>
      </c>
      <c r="AR77" s="9">
        <f t="shared" si="79"/>
        <v>10.950000000000001</v>
      </c>
      <c r="AS77" s="1">
        <f t="shared" si="80"/>
        <v>0.18</v>
      </c>
      <c r="AT77" s="1">
        <f t="shared" si="69"/>
        <v>6101</v>
      </c>
      <c r="AU77" s="1">
        <f t="shared" si="70"/>
        <v>1058130.5659766232</v>
      </c>
    </row>
    <row r="78" spans="1:48" x14ac:dyDescent="0.15">
      <c r="C78" s="7">
        <v>5</v>
      </c>
      <c r="D78" s="8">
        <v>10.299865401129001</v>
      </c>
      <c r="E78" s="10">
        <f t="shared" si="71"/>
        <v>7.41781831873333</v>
      </c>
      <c r="F78" s="7" t="s">
        <v>85</v>
      </c>
      <c r="G78" s="1">
        <v>6</v>
      </c>
      <c r="H78" s="9">
        <f t="shared" si="61"/>
        <v>10.299865401129001</v>
      </c>
      <c r="I78" s="9">
        <f t="shared" si="62"/>
        <v>283.44986540112899</v>
      </c>
      <c r="J78" s="9">
        <f t="shared" si="63"/>
        <v>6.3642616900488877E-2</v>
      </c>
      <c r="K78" s="9">
        <f t="shared" si="72"/>
        <v>10.950000000000001</v>
      </c>
      <c r="L78" s="9">
        <f t="shared" si="73"/>
        <v>0.10950000000000001</v>
      </c>
      <c r="M78" s="1" t="s">
        <v>83</v>
      </c>
      <c r="O78" s="9">
        <f t="shared" si="74"/>
        <v>0.23426306684600981</v>
      </c>
      <c r="P78" s="9">
        <f t="shared" si="64"/>
        <v>1.490911461721422E-2</v>
      </c>
      <c r="Q78" s="12">
        <f t="shared" si="75"/>
        <v>2.6836406310985594E-3</v>
      </c>
      <c r="R78" s="9">
        <f t="shared" si="76"/>
        <v>1.9710000000000002E-2</v>
      </c>
      <c r="S78" s="13">
        <f t="shared" si="65"/>
        <v>0.13615629787410244</v>
      </c>
      <c r="T78" s="2">
        <f t="shared" si="77"/>
        <v>0.01</v>
      </c>
      <c r="U78" s="14">
        <f t="shared" si="66"/>
        <v>1.3615629787410244E-3</v>
      </c>
      <c r="V78" s="13"/>
      <c r="W78" s="2"/>
      <c r="X78" s="14"/>
      <c r="Y78" s="2">
        <v>0.02</v>
      </c>
      <c r="Z78" s="2">
        <v>0.27</v>
      </c>
      <c r="AA78" s="2">
        <f t="shared" si="67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8"/>
        <v>7.1999999999999998E-3</v>
      </c>
      <c r="AQ78" s="1">
        <f t="shared" si="78"/>
        <v>1.3961562978741024E-2</v>
      </c>
      <c r="AR78" s="9">
        <f t="shared" si="79"/>
        <v>10.950000000000001</v>
      </c>
      <c r="AS78" s="1">
        <f t="shared" si="80"/>
        <v>0.18</v>
      </c>
      <c r="AT78" s="1">
        <f t="shared" si="69"/>
        <v>6101</v>
      </c>
      <c r="AU78" s="1">
        <f t="shared" si="70"/>
        <v>1124854.8668052265</v>
      </c>
    </row>
    <row r="79" spans="1:48" x14ac:dyDescent="0.15">
      <c r="C79" s="7">
        <v>6</v>
      </c>
      <c r="D79" s="8">
        <v>14.248713329833301</v>
      </c>
      <c r="E79" s="10">
        <f t="shared" si="71"/>
        <v>10.299865401129001</v>
      </c>
      <c r="F79" s="7" t="s">
        <v>83</v>
      </c>
      <c r="G79" s="1">
        <v>7</v>
      </c>
      <c r="H79" s="9">
        <f t="shared" si="61"/>
        <v>14.248713329833301</v>
      </c>
      <c r="I79" s="9">
        <f t="shared" si="62"/>
        <v>287.3987133298333</v>
      </c>
      <c r="J79" s="9">
        <f t="shared" si="63"/>
        <v>0.10202980298373353</v>
      </c>
      <c r="K79" s="9">
        <f t="shared" si="72"/>
        <v>10.950000000000001</v>
      </c>
      <c r="L79" s="9">
        <f t="shared" si="73"/>
        <v>0.10950000000000001</v>
      </c>
      <c r="M79" s="1" t="s">
        <v>83</v>
      </c>
      <c r="O79" s="9">
        <f t="shared" si="74"/>
        <v>0.3288539522287956</v>
      </c>
      <c r="P79" s="9">
        <f t="shared" si="64"/>
        <v>3.3552903956326131E-2</v>
      </c>
      <c r="Q79" s="12">
        <f t="shared" si="75"/>
        <v>6.0395227121387033E-3</v>
      </c>
      <c r="R79" s="9">
        <f t="shared" si="76"/>
        <v>1.9710000000000002E-2</v>
      </c>
      <c r="S79" s="13">
        <f t="shared" si="65"/>
        <v>0.30641921421302398</v>
      </c>
      <c r="T79" s="2">
        <f t="shared" si="77"/>
        <v>0.01</v>
      </c>
      <c r="U79" s="14">
        <f t="shared" si="66"/>
        <v>3.0641921421302397E-3</v>
      </c>
      <c r="V79" s="13"/>
      <c r="W79" s="2"/>
      <c r="X79" s="14"/>
      <c r="Y79" s="2">
        <v>0.04</v>
      </c>
      <c r="Z79" s="2">
        <v>0.27</v>
      </c>
      <c r="AA79" s="2">
        <f t="shared" si="67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8"/>
        <v>1.0799999999999999E-2</v>
      </c>
      <c r="AQ79" s="1">
        <f t="shared" si="78"/>
        <v>2.466419214213024E-2</v>
      </c>
      <c r="AR79" s="9">
        <f t="shared" si="79"/>
        <v>10.950000000000001</v>
      </c>
      <c r="AS79" s="1">
        <f t="shared" si="80"/>
        <v>0.18</v>
      </c>
      <c r="AT79" s="1">
        <f t="shared" si="69"/>
        <v>6101</v>
      </c>
      <c r="AU79" s="1">
        <f t="shared" si="70"/>
        <v>1987144.0331672803</v>
      </c>
    </row>
    <row r="80" spans="1:48" x14ac:dyDescent="0.15">
      <c r="C80" s="7">
        <v>7</v>
      </c>
      <c r="D80" s="8">
        <v>18.390154910645201</v>
      </c>
      <c r="E80" s="10">
        <f t="shared" si="71"/>
        <v>14.248713329833301</v>
      </c>
      <c r="F80" s="7" t="s">
        <v>83</v>
      </c>
      <c r="G80" s="1">
        <v>8</v>
      </c>
      <c r="H80" s="9">
        <f t="shared" si="61"/>
        <v>18.390154910645201</v>
      </c>
      <c r="I80" s="9">
        <f t="shared" si="62"/>
        <v>291.54015491064519</v>
      </c>
      <c r="J80" s="9">
        <f t="shared" si="63"/>
        <v>0.16509643596080947</v>
      </c>
      <c r="K80" s="9">
        <f t="shared" si="72"/>
        <v>10.950000000000001</v>
      </c>
      <c r="L80" s="9">
        <f t="shared" si="73"/>
        <v>0.10950000000000001</v>
      </c>
      <c r="M80" s="1" t="s">
        <v>83</v>
      </c>
      <c r="O80" s="9">
        <f t="shared" si="74"/>
        <v>0.40480104827246943</v>
      </c>
      <c r="P80" s="9">
        <f t="shared" si="64"/>
        <v>6.6831210342984296E-2</v>
      </c>
      <c r="Q80" s="12">
        <f t="shared" si="75"/>
        <v>1.2029617861737172E-2</v>
      </c>
      <c r="R80" s="9">
        <f t="shared" si="76"/>
        <v>1.9710000000000002E-2</v>
      </c>
      <c r="S80" s="13">
        <f t="shared" si="65"/>
        <v>0.61033068806378343</v>
      </c>
      <c r="T80" s="2">
        <f t="shared" si="77"/>
        <v>0.01</v>
      </c>
      <c r="U80" s="14">
        <f t="shared" si="66"/>
        <v>6.1033068806378345E-3</v>
      </c>
      <c r="V80" s="13"/>
      <c r="W80" s="2"/>
      <c r="X80" s="14"/>
      <c r="Y80" s="2">
        <v>0.04</v>
      </c>
      <c r="Z80" s="2">
        <v>0.27</v>
      </c>
      <c r="AA80" s="2">
        <f t="shared" si="67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8"/>
        <v>1.0799999999999999E-2</v>
      </c>
      <c r="AQ80" s="1">
        <f t="shared" si="78"/>
        <v>2.7703306880637837E-2</v>
      </c>
      <c r="AR80" s="9">
        <f t="shared" si="79"/>
        <v>10.950000000000001</v>
      </c>
      <c r="AS80" s="1">
        <f t="shared" si="80"/>
        <v>0.18</v>
      </c>
      <c r="AT80" s="1">
        <f t="shared" si="69"/>
        <v>6101</v>
      </c>
      <c r="AU80" s="1">
        <f t="shared" si="70"/>
        <v>2231999.3555688723</v>
      </c>
    </row>
    <row r="81" spans="1:48" x14ac:dyDescent="0.15">
      <c r="C81" s="7">
        <v>8</v>
      </c>
      <c r="D81" s="8">
        <v>17.069718455483901</v>
      </c>
      <c r="E81" s="10">
        <f t="shared" si="71"/>
        <v>18.390154910645201</v>
      </c>
      <c r="F81" s="7" t="s">
        <v>83</v>
      </c>
      <c r="G81" s="1">
        <v>9</v>
      </c>
      <c r="H81" s="9">
        <f t="shared" si="61"/>
        <v>17.069718455483901</v>
      </c>
      <c r="I81" s="9">
        <f t="shared" si="62"/>
        <v>290.21971845548387</v>
      </c>
      <c r="J81" s="9">
        <f t="shared" si="63"/>
        <v>0.14182263393610856</v>
      </c>
      <c r="K81" s="9">
        <f t="shared" si="72"/>
        <v>10.950000000000001</v>
      </c>
      <c r="L81" s="9">
        <f t="shared" si="73"/>
        <v>0.10950000000000001</v>
      </c>
      <c r="M81" s="1" t="s">
        <v>83</v>
      </c>
      <c r="O81" s="9">
        <f t="shared" si="74"/>
        <v>0.44746983792948519</v>
      </c>
      <c r="P81" s="9">
        <f t="shared" si="64"/>
        <v>6.3461351022123205E-2</v>
      </c>
      <c r="Q81" s="12">
        <f t="shared" si="75"/>
        <v>1.1423043183982176E-2</v>
      </c>
      <c r="R81" s="9">
        <f t="shared" si="76"/>
        <v>1.9710000000000002E-2</v>
      </c>
      <c r="S81" s="13">
        <f t="shared" si="65"/>
        <v>0.57955571709701548</v>
      </c>
      <c r="T81" s="2">
        <f t="shared" si="77"/>
        <v>0.01</v>
      </c>
      <c r="U81" s="14">
        <f t="shared" si="66"/>
        <v>5.7955571709701545E-3</v>
      </c>
      <c r="V81" s="13"/>
      <c r="W81" s="2"/>
      <c r="X81" s="14"/>
      <c r="Y81" s="2">
        <v>0.04</v>
      </c>
      <c r="Z81" s="2">
        <v>0.27</v>
      </c>
      <c r="AA81" s="2">
        <f t="shared" si="67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8"/>
        <v>1.0799999999999999E-2</v>
      </c>
      <c r="AQ81" s="1">
        <f t="shared" si="78"/>
        <v>2.7395557170970156E-2</v>
      </c>
      <c r="AR81" s="9">
        <f t="shared" si="79"/>
        <v>10.950000000000001</v>
      </c>
      <c r="AS81" s="1">
        <f t="shared" si="80"/>
        <v>0.18</v>
      </c>
      <c r="AT81" s="1">
        <f t="shared" si="69"/>
        <v>6101</v>
      </c>
      <c r="AU81" s="1">
        <f t="shared" si="70"/>
        <v>2207204.5844386844</v>
      </c>
    </row>
    <row r="82" spans="1:48" x14ac:dyDescent="0.15">
      <c r="C82" s="7">
        <v>9</v>
      </c>
      <c r="D82" s="8">
        <v>11.836161006799999</v>
      </c>
      <c r="E82" s="10">
        <f t="shared" si="71"/>
        <v>17.069718455483901</v>
      </c>
      <c r="F82" s="7" t="s">
        <v>83</v>
      </c>
      <c r="G82" s="1">
        <v>10</v>
      </c>
      <c r="H82" s="9">
        <f t="shared" si="61"/>
        <v>11.836161006799999</v>
      </c>
      <c r="I82" s="9">
        <f t="shared" si="62"/>
        <v>284.98616100679999</v>
      </c>
      <c r="J82" s="9">
        <f t="shared" si="63"/>
        <v>7.6589639114813785E-2</v>
      </c>
      <c r="K82" s="9">
        <f t="shared" si="72"/>
        <v>10.950000000000001</v>
      </c>
      <c r="L82" s="9">
        <f t="shared" si="73"/>
        <v>0.10950000000000001</v>
      </c>
      <c r="M82" s="1" t="s">
        <v>83</v>
      </c>
      <c r="O82" s="9">
        <f t="shared" si="74"/>
        <v>0.49350848690736199</v>
      </c>
      <c r="P82" s="9">
        <f t="shared" si="64"/>
        <v>3.7797636912332656E-2</v>
      </c>
      <c r="Q82" s="12">
        <f t="shared" si="75"/>
        <v>6.8035746442198777E-3</v>
      </c>
      <c r="R82" s="9">
        <f t="shared" si="76"/>
        <v>1.9710000000000002E-2</v>
      </c>
      <c r="S82" s="13">
        <f t="shared" si="65"/>
        <v>0.34518389874276395</v>
      </c>
      <c r="T82" s="2">
        <f t="shared" si="77"/>
        <v>0.01</v>
      </c>
      <c r="U82" s="14">
        <f t="shared" si="66"/>
        <v>3.4518389874276397E-3</v>
      </c>
      <c r="V82" s="13"/>
      <c r="W82" s="2"/>
      <c r="X82" s="14"/>
      <c r="Y82" s="2">
        <v>0.04</v>
      </c>
      <c r="Z82" s="2">
        <v>0.27</v>
      </c>
      <c r="AA82" s="2">
        <f t="shared" si="67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8"/>
        <v>1.0799999999999999E-2</v>
      </c>
      <c r="AQ82" s="1">
        <f t="shared" si="78"/>
        <v>2.505183898742764E-2</v>
      </c>
      <c r="AR82" s="9">
        <f t="shared" si="79"/>
        <v>10.950000000000001</v>
      </c>
      <c r="AS82" s="1">
        <f t="shared" si="80"/>
        <v>0.18</v>
      </c>
      <c r="AT82" s="1">
        <f t="shared" si="69"/>
        <v>6101</v>
      </c>
      <c r="AU82" s="1">
        <f t="shared" si="70"/>
        <v>2018375.9547793828</v>
      </c>
    </row>
    <row r="83" spans="1:48" x14ac:dyDescent="0.15">
      <c r="C83" s="7">
        <v>10</v>
      </c>
      <c r="D83" s="8">
        <v>8.4367569400967692</v>
      </c>
      <c r="E83" s="10">
        <f t="shared" si="71"/>
        <v>11.836161006799999</v>
      </c>
      <c r="F83" s="7" t="s">
        <v>83</v>
      </c>
      <c r="G83" s="1">
        <v>11</v>
      </c>
      <c r="H83" s="9">
        <f t="shared" si="61"/>
        <v>8.4367569400967692</v>
      </c>
      <c r="I83" s="9">
        <f t="shared" si="62"/>
        <v>281.58675694009673</v>
      </c>
      <c r="J83" s="9">
        <f t="shared" si="63"/>
        <v>5.0703813491204765E-2</v>
      </c>
      <c r="K83" s="9">
        <f t="shared" si="72"/>
        <v>10.950000000000001</v>
      </c>
      <c r="L83" s="9">
        <f t="shared" si="73"/>
        <v>0.10950000000000001</v>
      </c>
      <c r="M83" s="1" t="s">
        <v>85</v>
      </c>
      <c r="N83" s="9">
        <f>(O82-P82)*$C$21/100</f>
        <v>0.43292530749527786</v>
      </c>
      <c r="O83" s="9">
        <f t="shared" si="74"/>
        <v>0.1322855424997515</v>
      </c>
      <c r="P83" s="9">
        <f t="shared" si="64"/>
        <v>6.7073814744902415E-3</v>
      </c>
      <c r="Q83" s="12">
        <f t="shared" si="75"/>
        <v>1.2073286654082434E-3</v>
      </c>
      <c r="R83" s="9">
        <f t="shared" si="76"/>
        <v>1.9710000000000002E-2</v>
      </c>
      <c r="S83" s="13">
        <f t="shared" si="65"/>
        <v>6.1254625337810419E-2</v>
      </c>
      <c r="T83" s="2">
        <f t="shared" si="77"/>
        <v>0.01</v>
      </c>
      <c r="U83" s="14">
        <f t="shared" si="66"/>
        <v>6.1254625337810425E-4</v>
      </c>
      <c r="V83" s="13"/>
      <c r="W83" s="2"/>
      <c r="X83" s="14"/>
      <c r="Y83" s="2">
        <v>0.02</v>
      </c>
      <c r="Z83" s="2">
        <v>0.27</v>
      </c>
      <c r="AA83" s="2">
        <f t="shared" si="67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8"/>
        <v>7.1999999999999998E-3</v>
      </c>
      <c r="AQ83" s="1">
        <f t="shared" si="78"/>
        <v>1.3212546253378104E-2</v>
      </c>
      <c r="AR83" s="9">
        <f t="shared" si="79"/>
        <v>10.950000000000001</v>
      </c>
      <c r="AS83" s="1">
        <f t="shared" si="80"/>
        <v>0.18</v>
      </c>
      <c r="AT83" s="1">
        <f t="shared" si="69"/>
        <v>6101</v>
      </c>
      <c r="AU83" s="1">
        <f t="shared" si="70"/>
        <v>1064508.105477293</v>
      </c>
    </row>
    <row r="84" spans="1:48" x14ac:dyDescent="0.15">
      <c r="C84" s="7">
        <v>11</v>
      </c>
      <c r="D84" s="8">
        <v>2.2861987078333299</v>
      </c>
      <c r="E84" s="10">
        <f t="shared" si="71"/>
        <v>8.4367569400967692</v>
      </c>
      <c r="F84" s="7" t="s">
        <v>85</v>
      </c>
      <c r="G84" s="1">
        <v>12</v>
      </c>
      <c r="H84" s="9">
        <f t="shared" si="61"/>
        <v>2.2861987078333299</v>
      </c>
      <c r="I84" s="9">
        <f t="shared" si="62"/>
        <v>275.43619870783328</v>
      </c>
      <c r="J84" s="9">
        <f t="shared" si="63"/>
        <v>2.3426300312298139E-2</v>
      </c>
      <c r="K84" s="9">
        <f t="shared" si="72"/>
        <v>10.950000000000001</v>
      </c>
      <c r="L84" s="9">
        <f t="shared" si="73"/>
        <v>0.10950000000000001</v>
      </c>
      <c r="M84" s="1" t="s">
        <v>83</v>
      </c>
      <c r="O84" s="9">
        <f t="shared" si="74"/>
        <v>0.23507816102526127</v>
      </c>
      <c r="P84" s="9">
        <f t="shared" si="64"/>
        <v>5.5070115970405507E-3</v>
      </c>
      <c r="Q84" s="12">
        <f t="shared" si="75"/>
        <v>9.9126208746729916E-4</v>
      </c>
      <c r="R84" s="9">
        <f t="shared" si="76"/>
        <v>1.9710000000000002E-2</v>
      </c>
      <c r="S84" s="13">
        <f t="shared" si="65"/>
        <v>5.0292343351968499E-2</v>
      </c>
      <c r="T84" s="2">
        <f t="shared" si="77"/>
        <v>0.01</v>
      </c>
      <c r="U84" s="14">
        <f t="shared" si="66"/>
        <v>5.0292343351968495E-4</v>
      </c>
      <c r="V84" s="13"/>
      <c r="W84" s="2"/>
      <c r="X84" s="14"/>
      <c r="Y84" s="2">
        <v>0.02</v>
      </c>
      <c r="Z84" s="2">
        <v>0.27</v>
      </c>
      <c r="AA84" s="2">
        <f t="shared" si="67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8"/>
        <v>7.1999999999999998E-3</v>
      </c>
      <c r="AQ84" s="1">
        <f t="shared" si="78"/>
        <v>1.3102923433519684E-2</v>
      </c>
      <c r="AR84" s="9">
        <f t="shared" si="79"/>
        <v>10.950000000000001</v>
      </c>
      <c r="AS84" s="1">
        <f t="shared" si="80"/>
        <v>0.18</v>
      </c>
      <c r="AT84" s="1">
        <f t="shared" si="69"/>
        <v>6101</v>
      </c>
      <c r="AU84" s="1">
        <f t="shared" si="70"/>
        <v>1055676.0167907747</v>
      </c>
      <c r="AV84" s="1">
        <f>SUM(AU73:AU84)</f>
        <v>16925703.34679224</v>
      </c>
    </row>
    <row r="85" spans="1:48" x14ac:dyDescent="0.15">
      <c r="C85" s="7">
        <v>12</v>
      </c>
      <c r="D85" s="8">
        <v>-0.59622444332257996</v>
      </c>
      <c r="E85" s="10">
        <f t="shared" si="71"/>
        <v>2.2861987078333299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-0.280124886645161</v>
      </c>
      <c r="E89" s="7"/>
      <c r="F89" s="7"/>
      <c r="G89" s="1">
        <v>1</v>
      </c>
      <c r="H89" s="9">
        <f t="shared" ref="H89:H100" si="81">E90</f>
        <v>-0.280124886645161</v>
      </c>
      <c r="I89" s="9">
        <f t="shared" ref="I89:I100" si="82">H89+273.15</f>
        <v>272.86987511335479</v>
      </c>
      <c r="J89" s="9">
        <f t="shared" ref="J89:J100" si="83">EXP(($C$15*(I89-$C$13))/($C$16*I89*$C$13))</f>
        <v>1.6800199867343449E-2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4">O89*J89</f>
        <v>8.9129680351220514E-2</v>
      </c>
      <c r="Q89" s="12">
        <f>P89*$B$91</f>
        <v>4.0108356158049231E-2</v>
      </c>
      <c r="R89" s="9">
        <f>L89*$B$91</f>
        <v>2.3873737500000001</v>
      </c>
      <c r="S89" s="13">
        <f t="shared" ref="S89:S100" si="85">Q89/R89</f>
        <v>1.6800199867343449E-2</v>
      </c>
      <c r="T89" s="2">
        <f>$B$90/100</f>
        <v>0.51</v>
      </c>
      <c r="U89" s="14">
        <f t="shared" ref="U89:U100" si="86">S89*T89</f>
        <v>8.5681019323451593E-3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3.2920282732602064E-2</v>
      </c>
      <c r="AK89" s="9">
        <f t="shared" ref="AK89:AK100" si="87">$B$89/12</f>
        <v>10.4025</v>
      </c>
      <c r="AL89" s="1">
        <f t="shared" ref="AL89:AL100" si="88">$B$91</f>
        <v>0.45</v>
      </c>
      <c r="AM89" s="17">
        <f t="shared" ref="AM89:AM100" si="89">$E$6/12</f>
        <v>248596.5</v>
      </c>
      <c r="AN89" s="1">
        <f>AM89*10000*AK89*AJ89</f>
        <v>851326771.57553053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-2.0944559159354799</v>
      </c>
      <c r="E90" s="10">
        <f t="shared" ref="E90:E101" si="90">D89</f>
        <v>-0.280124886645161</v>
      </c>
      <c r="F90" s="7" t="s">
        <v>83</v>
      </c>
      <c r="G90" s="1">
        <v>2</v>
      </c>
      <c r="H90" s="9">
        <f t="shared" si="81"/>
        <v>-2.0944559159354799</v>
      </c>
      <c r="I90" s="9">
        <f t="shared" si="82"/>
        <v>271.05554408406448</v>
      </c>
      <c r="J90" s="9">
        <f t="shared" si="83"/>
        <v>1.3230761629590268E-2</v>
      </c>
      <c r="K90" s="9">
        <f t="shared" ref="K90:K100" si="91">$B$89/12</f>
        <v>10.4025</v>
      </c>
      <c r="L90" s="9">
        <f t="shared" ref="L90:L100" si="92">K90*$B$90/100</f>
        <v>5.305275</v>
      </c>
      <c r="M90" s="1" t="s">
        <v>83</v>
      </c>
      <c r="O90" s="9">
        <f t="shared" ref="O90:O100" si="93">L90+O89-P89-N90</f>
        <v>10.521420319648779</v>
      </c>
      <c r="P90" s="9">
        <f t="shared" si="84"/>
        <v>0.13920640425400044</v>
      </c>
      <c r="Q90" s="12">
        <f t="shared" ref="Q90:Q100" si="94">P90*$B$91</f>
        <v>6.2642881914300202E-2</v>
      </c>
      <c r="R90" s="9">
        <f t="shared" ref="R90:R100" si="95">L90*$B$91</f>
        <v>2.3873737500000001</v>
      </c>
      <c r="S90" s="13">
        <f t="shared" si="85"/>
        <v>2.623924381940624E-2</v>
      </c>
      <c r="T90" s="2">
        <f t="shared" ref="T90:T100" si="96">$B$90/100</f>
        <v>0.51</v>
      </c>
      <c r="U90" s="14">
        <f t="shared" si="86"/>
        <v>1.3382014347897183E-2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7">U90*0.67*AL90+(V90*W90+X90*Y90+Z90*AA90+AB90*AC90+AD90*AE90+AF90*AG90+AH90*AI90)/1000</f>
        <v>3.4371677325890998E-2</v>
      </c>
      <c r="AK90" s="9">
        <f t="shared" si="87"/>
        <v>10.4025</v>
      </c>
      <c r="AL90" s="1">
        <f t="shared" si="88"/>
        <v>0.45</v>
      </c>
      <c r="AM90" s="17">
        <f t="shared" si="89"/>
        <v>248596.5</v>
      </c>
      <c r="AN90" s="1">
        <f t="shared" ref="AN90:AN100" si="98">AM90*10000*AK90*AJ90</f>
        <v>888860199.93102825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-3.1113632504642901</v>
      </c>
      <c r="E91" s="10">
        <f t="shared" si="90"/>
        <v>-2.0944559159354799</v>
      </c>
      <c r="F91" s="7" t="s">
        <v>83</v>
      </c>
      <c r="G91" s="1">
        <v>3</v>
      </c>
      <c r="H91" s="9">
        <f t="shared" si="81"/>
        <v>-3.1113632504642901</v>
      </c>
      <c r="I91" s="9">
        <f t="shared" si="82"/>
        <v>270.03863674953567</v>
      </c>
      <c r="J91" s="9">
        <f t="shared" si="83"/>
        <v>1.155676497462471E-2</v>
      </c>
      <c r="K91" s="9">
        <f t="shared" si="91"/>
        <v>10.4025</v>
      </c>
      <c r="L91" s="9">
        <f t="shared" si="92"/>
        <v>5.305275</v>
      </c>
      <c r="M91" s="1" t="s">
        <v>83</v>
      </c>
      <c r="O91" s="9">
        <f t="shared" si="93"/>
        <v>15.687488915394779</v>
      </c>
      <c r="P91" s="9">
        <f t="shared" si="84"/>
        <v>0.18129662243724776</v>
      </c>
      <c r="Q91" s="12">
        <f t="shared" si="94"/>
        <v>8.1583480096761488E-2</v>
      </c>
      <c r="R91" s="9">
        <f t="shared" si="95"/>
        <v>2.3873737500000001</v>
      </c>
      <c r="S91" s="13">
        <f t="shared" si="85"/>
        <v>3.4172898188547768E-2</v>
      </c>
      <c r="T91" s="2">
        <f t="shared" si="96"/>
        <v>0.51</v>
      </c>
      <c r="U91" s="14">
        <f t="shared" si="86"/>
        <v>1.7428178076159363E-2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7"/>
        <v>3.5591595689962049E-2</v>
      </c>
      <c r="AK91" s="9">
        <f t="shared" si="87"/>
        <v>10.4025</v>
      </c>
      <c r="AL91" s="1">
        <f t="shared" si="88"/>
        <v>0.45</v>
      </c>
      <c r="AM91" s="17">
        <f t="shared" si="89"/>
        <v>248596.5</v>
      </c>
      <c r="AN91" s="1">
        <f t="shared" si="98"/>
        <v>920407594.9186722</v>
      </c>
    </row>
    <row r="92" spans="1:48" x14ac:dyDescent="0.15">
      <c r="C92" s="7">
        <v>3</v>
      </c>
      <c r="D92" s="8">
        <v>-1.4032937967742101E-2</v>
      </c>
      <c r="E92" s="10">
        <f t="shared" si="90"/>
        <v>-3.1113632504642901</v>
      </c>
      <c r="F92" s="7" t="s">
        <v>83</v>
      </c>
      <c r="G92" s="1">
        <v>4</v>
      </c>
      <c r="H92" s="9">
        <f t="shared" si="81"/>
        <v>-1.4032937967742101E-2</v>
      </c>
      <c r="I92" s="9">
        <f t="shared" si="82"/>
        <v>273.13596706203225</v>
      </c>
      <c r="J92" s="9">
        <f t="shared" si="83"/>
        <v>1.7394489214515335E-2</v>
      </c>
      <c r="K92" s="9">
        <f t="shared" si="91"/>
        <v>10.4025</v>
      </c>
      <c r="L92" s="9">
        <f t="shared" si="92"/>
        <v>5.305275</v>
      </c>
      <c r="M92" s="1" t="s">
        <v>83</v>
      </c>
      <c r="O92" s="9">
        <f t="shared" si="93"/>
        <v>20.811467292957531</v>
      </c>
      <c r="P92" s="9">
        <f t="shared" si="84"/>
        <v>0.36200484336558841</v>
      </c>
      <c r="Q92" s="12">
        <f t="shared" si="94"/>
        <v>0.1629021795145148</v>
      </c>
      <c r="R92" s="9">
        <f t="shared" si="95"/>
        <v>2.3873737500000001</v>
      </c>
      <c r="S92" s="13">
        <f t="shared" si="85"/>
        <v>6.8234887610084005E-2</v>
      </c>
      <c r="T92" s="2">
        <f t="shared" si="96"/>
        <v>0.51</v>
      </c>
      <c r="U92" s="14">
        <f t="shared" si="86"/>
        <v>3.4799792681142847E-2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7"/>
        <v>4.0829137493364566E-2</v>
      </c>
      <c r="AK92" s="9">
        <f t="shared" si="87"/>
        <v>10.4025</v>
      </c>
      <c r="AL92" s="1">
        <f t="shared" si="88"/>
        <v>0.45</v>
      </c>
      <c r="AM92" s="17">
        <f t="shared" si="89"/>
        <v>248596.5</v>
      </c>
      <c r="AN92" s="1">
        <f t="shared" si="98"/>
        <v>1055851740.119369</v>
      </c>
    </row>
    <row r="93" spans="1:48" x14ac:dyDescent="0.15">
      <c r="C93" s="7">
        <v>4</v>
      </c>
      <c r="D93" s="8">
        <v>7.41781831873333</v>
      </c>
      <c r="E93" s="10">
        <f t="shared" si="90"/>
        <v>-1.4032937967742101E-2</v>
      </c>
      <c r="F93" s="7" t="s">
        <v>83</v>
      </c>
      <c r="G93" s="1">
        <v>5</v>
      </c>
      <c r="H93" s="9">
        <f t="shared" si="81"/>
        <v>7.41781831873333</v>
      </c>
      <c r="I93" s="9">
        <f t="shared" si="82"/>
        <v>280.56781831873332</v>
      </c>
      <c r="J93" s="9">
        <f t="shared" si="83"/>
        <v>4.4720100786745105E-2</v>
      </c>
      <c r="K93" s="9">
        <f t="shared" si="91"/>
        <v>10.4025</v>
      </c>
      <c r="L93" s="9">
        <f t="shared" si="92"/>
        <v>5.305275</v>
      </c>
      <c r="M93" s="1" t="s">
        <v>85</v>
      </c>
      <c r="N93" s="9">
        <f>(O92-P92)*$C$21/100</f>
        <v>19.426989327112345</v>
      </c>
      <c r="O93" s="9">
        <f t="shared" si="93"/>
        <v>6.3277481224795977</v>
      </c>
      <c r="P93" s="9">
        <f t="shared" si="84"/>
        <v>0.28297753379042473</v>
      </c>
      <c r="Q93" s="12">
        <f t="shared" si="94"/>
        <v>0.12733989020569114</v>
      </c>
      <c r="R93" s="9">
        <f t="shared" si="95"/>
        <v>2.3873737500000001</v>
      </c>
      <c r="S93" s="13">
        <f t="shared" si="85"/>
        <v>5.3338900206007185E-2</v>
      </c>
      <c r="T93" s="2">
        <f t="shared" si="96"/>
        <v>0.51</v>
      </c>
      <c r="U93" s="14">
        <f t="shared" si="86"/>
        <v>2.7202839105063666E-2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7"/>
        <v>3.1112655990176697E-2</v>
      </c>
      <c r="AK93" s="9">
        <f t="shared" si="87"/>
        <v>10.4025</v>
      </c>
      <c r="AL93" s="1">
        <f t="shared" si="88"/>
        <v>0.45</v>
      </c>
      <c r="AM93" s="17">
        <f t="shared" si="89"/>
        <v>248596.5</v>
      </c>
      <c r="AN93" s="1">
        <f t="shared" si="98"/>
        <v>804581090.46026552</v>
      </c>
    </row>
    <row r="94" spans="1:48" x14ac:dyDescent="0.15">
      <c r="C94" s="7">
        <v>5</v>
      </c>
      <c r="D94" s="8">
        <v>10.299865401129001</v>
      </c>
      <c r="E94" s="10">
        <f t="shared" si="90"/>
        <v>7.41781831873333</v>
      </c>
      <c r="F94" s="7" t="s">
        <v>85</v>
      </c>
      <c r="G94" s="1">
        <v>6</v>
      </c>
      <c r="H94" s="9">
        <f t="shared" si="81"/>
        <v>10.299865401129001</v>
      </c>
      <c r="I94" s="9">
        <f t="shared" si="82"/>
        <v>283.44986540112899</v>
      </c>
      <c r="J94" s="9">
        <f t="shared" si="83"/>
        <v>6.3642616900488877E-2</v>
      </c>
      <c r="K94" s="9">
        <f t="shared" si="91"/>
        <v>10.4025</v>
      </c>
      <c r="L94" s="9">
        <f t="shared" si="92"/>
        <v>5.305275</v>
      </c>
      <c r="M94" s="1" t="s">
        <v>83</v>
      </c>
      <c r="O94" s="9">
        <f t="shared" si="93"/>
        <v>11.350045588689174</v>
      </c>
      <c r="P94" s="9">
        <f t="shared" si="84"/>
        <v>0.72234660320402877</v>
      </c>
      <c r="Q94" s="12">
        <f t="shared" si="94"/>
        <v>0.32505597144181297</v>
      </c>
      <c r="R94" s="9">
        <f t="shared" si="95"/>
        <v>2.3873737500000001</v>
      </c>
      <c r="S94" s="13">
        <f t="shared" si="85"/>
        <v>0.13615629787410244</v>
      </c>
      <c r="T94" s="2">
        <f t="shared" si="96"/>
        <v>0.51</v>
      </c>
      <c r="U94" s="14">
        <f t="shared" si="86"/>
        <v>6.9439711915792249E-2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7"/>
        <v>4.7065073142611366E-2</v>
      </c>
      <c r="AK94" s="9">
        <f t="shared" si="87"/>
        <v>10.4025</v>
      </c>
      <c r="AL94" s="1">
        <f t="shared" si="88"/>
        <v>0.45</v>
      </c>
      <c r="AM94" s="17">
        <f t="shared" si="89"/>
        <v>248596.5</v>
      </c>
      <c r="AN94" s="1">
        <f t="shared" si="98"/>
        <v>1217114600.6830947</v>
      </c>
    </row>
    <row r="95" spans="1:48" x14ac:dyDescent="0.15">
      <c r="C95" s="7">
        <v>6</v>
      </c>
      <c r="D95" s="8">
        <v>14.248713329833301</v>
      </c>
      <c r="E95" s="10">
        <f t="shared" si="90"/>
        <v>10.299865401129001</v>
      </c>
      <c r="F95" s="7" t="s">
        <v>83</v>
      </c>
      <c r="G95" s="1">
        <v>7</v>
      </c>
      <c r="H95" s="9">
        <f t="shared" si="81"/>
        <v>14.248713329833301</v>
      </c>
      <c r="I95" s="9">
        <f t="shared" si="82"/>
        <v>287.3987133298333</v>
      </c>
      <c r="J95" s="9">
        <f t="shared" si="83"/>
        <v>0.10202980298373353</v>
      </c>
      <c r="K95" s="9">
        <f t="shared" si="91"/>
        <v>10.4025</v>
      </c>
      <c r="L95" s="9">
        <f t="shared" si="92"/>
        <v>5.305275</v>
      </c>
      <c r="M95" s="1" t="s">
        <v>83</v>
      </c>
      <c r="O95" s="9">
        <f t="shared" si="93"/>
        <v>15.932973985485143</v>
      </c>
      <c r="P95" s="9">
        <f t="shared" si="84"/>
        <v>1.6256381966840008</v>
      </c>
      <c r="Q95" s="12">
        <f t="shared" si="94"/>
        <v>0.73153718850780036</v>
      </c>
      <c r="R95" s="9">
        <f t="shared" si="95"/>
        <v>2.3873737500000001</v>
      </c>
      <c r="S95" s="13">
        <f t="shared" si="85"/>
        <v>0.30641921421302398</v>
      </c>
      <c r="T95" s="2">
        <f t="shared" si="96"/>
        <v>0.51</v>
      </c>
      <c r="U95" s="14">
        <f t="shared" si="86"/>
        <v>0.15627379924864224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7"/>
        <v>9.3571550473465631E-2</v>
      </c>
      <c r="AK95" s="9">
        <f t="shared" si="87"/>
        <v>10.4025</v>
      </c>
      <c r="AL95" s="1">
        <f t="shared" si="88"/>
        <v>0.45</v>
      </c>
      <c r="AM95" s="17">
        <f t="shared" si="89"/>
        <v>248596.5</v>
      </c>
      <c r="AN95" s="1">
        <f t="shared" si="98"/>
        <v>2419783773.5154796</v>
      </c>
    </row>
    <row r="96" spans="1:48" x14ac:dyDescent="0.15">
      <c r="C96" s="7">
        <v>7</v>
      </c>
      <c r="D96" s="8">
        <v>18.390154910645201</v>
      </c>
      <c r="E96" s="10">
        <f t="shared" si="90"/>
        <v>14.248713329833301</v>
      </c>
      <c r="F96" s="7" t="s">
        <v>83</v>
      </c>
      <c r="G96" s="1">
        <v>8</v>
      </c>
      <c r="H96" s="9">
        <f t="shared" si="81"/>
        <v>18.390154910645201</v>
      </c>
      <c r="I96" s="9">
        <f t="shared" si="82"/>
        <v>291.54015491064519</v>
      </c>
      <c r="J96" s="9">
        <f t="shared" si="83"/>
        <v>0.16509643596080947</v>
      </c>
      <c r="K96" s="9">
        <f t="shared" si="91"/>
        <v>10.4025</v>
      </c>
      <c r="L96" s="9">
        <f t="shared" si="92"/>
        <v>5.305275</v>
      </c>
      <c r="M96" s="1" t="s">
        <v>83</v>
      </c>
      <c r="O96" s="9">
        <f t="shared" si="93"/>
        <v>19.612610788801142</v>
      </c>
      <c r="P96" s="9">
        <f t="shared" si="84"/>
        <v>3.2379721411175888</v>
      </c>
      <c r="Q96" s="12">
        <f t="shared" si="94"/>
        <v>1.457087463502915</v>
      </c>
      <c r="R96" s="9">
        <f t="shared" si="95"/>
        <v>2.3873737500000001</v>
      </c>
      <c r="S96" s="13">
        <f t="shared" si="85"/>
        <v>0.61033068806378343</v>
      </c>
      <c r="T96" s="2">
        <f t="shared" si="96"/>
        <v>0.51</v>
      </c>
      <c r="U96" s="14">
        <f t="shared" si="86"/>
        <v>0.31126865091252953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7"/>
        <v>0.14030249825012764</v>
      </c>
      <c r="AK96" s="9">
        <f t="shared" si="87"/>
        <v>10.4025</v>
      </c>
      <c r="AL96" s="1">
        <f t="shared" si="88"/>
        <v>0.45</v>
      </c>
      <c r="AM96" s="17">
        <f t="shared" si="89"/>
        <v>248596.5</v>
      </c>
      <c r="AN96" s="1">
        <f t="shared" si="98"/>
        <v>3628257808.3988929</v>
      </c>
    </row>
    <row r="97" spans="1:50" x14ac:dyDescent="0.15">
      <c r="C97" s="7">
        <v>8</v>
      </c>
      <c r="D97" s="8">
        <v>17.069718455483901</v>
      </c>
      <c r="E97" s="10">
        <f t="shared" si="90"/>
        <v>18.390154910645201</v>
      </c>
      <c r="F97" s="7" t="s">
        <v>83</v>
      </c>
      <c r="G97" s="1">
        <v>9</v>
      </c>
      <c r="H97" s="9">
        <f t="shared" si="81"/>
        <v>17.069718455483901</v>
      </c>
      <c r="I97" s="9">
        <f t="shared" si="82"/>
        <v>290.21971845548387</v>
      </c>
      <c r="J97" s="9">
        <f t="shared" si="83"/>
        <v>0.14182263393610856</v>
      </c>
      <c r="K97" s="9">
        <f t="shared" si="91"/>
        <v>10.4025</v>
      </c>
      <c r="L97" s="9">
        <f t="shared" si="92"/>
        <v>5.305275</v>
      </c>
      <c r="M97" s="1" t="s">
        <v>83</v>
      </c>
      <c r="O97" s="9">
        <f t="shared" si="93"/>
        <v>21.679913647683556</v>
      </c>
      <c r="P97" s="9">
        <f t="shared" si="84"/>
        <v>3.0747024570218691</v>
      </c>
      <c r="Q97" s="12">
        <f t="shared" si="94"/>
        <v>1.3836161056598411</v>
      </c>
      <c r="R97" s="9">
        <f t="shared" si="95"/>
        <v>2.3873737500000001</v>
      </c>
      <c r="S97" s="13">
        <f t="shared" si="85"/>
        <v>0.57955571709701548</v>
      </c>
      <c r="T97" s="2">
        <f t="shared" si="96"/>
        <v>0.51</v>
      </c>
      <c r="U97" s="14">
        <f t="shared" si="86"/>
        <v>0.29557341571947787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7"/>
        <v>0.13557038483942258</v>
      </c>
      <c r="AK97" s="9">
        <f t="shared" si="87"/>
        <v>10.4025</v>
      </c>
      <c r="AL97" s="1">
        <f t="shared" si="88"/>
        <v>0.45</v>
      </c>
      <c r="AM97" s="17">
        <f t="shared" si="89"/>
        <v>248596.5</v>
      </c>
      <c r="AN97" s="1">
        <f t="shared" si="98"/>
        <v>3505884168.2516537</v>
      </c>
    </row>
    <row r="98" spans="1:50" x14ac:dyDescent="0.15">
      <c r="C98" s="7">
        <v>9</v>
      </c>
      <c r="D98" s="8">
        <v>11.836161006799999</v>
      </c>
      <c r="E98" s="10">
        <f t="shared" si="90"/>
        <v>17.069718455483901</v>
      </c>
      <c r="F98" s="7" t="s">
        <v>83</v>
      </c>
      <c r="G98" s="1">
        <v>10</v>
      </c>
      <c r="H98" s="9">
        <f t="shared" si="81"/>
        <v>11.836161006799999</v>
      </c>
      <c r="I98" s="9">
        <f t="shared" si="82"/>
        <v>284.98616100679999</v>
      </c>
      <c r="J98" s="9">
        <f t="shared" si="83"/>
        <v>7.6589639114813785E-2</v>
      </c>
      <c r="K98" s="9">
        <f t="shared" si="91"/>
        <v>10.4025</v>
      </c>
      <c r="L98" s="9">
        <f t="shared" si="92"/>
        <v>5.305275</v>
      </c>
      <c r="M98" s="1" t="s">
        <v>83</v>
      </c>
      <c r="O98" s="9">
        <f t="shared" si="93"/>
        <v>23.91048619066169</v>
      </c>
      <c r="P98" s="9">
        <f t="shared" si="84"/>
        <v>1.8312955084025173</v>
      </c>
      <c r="Q98" s="12">
        <f t="shared" si="94"/>
        <v>0.82408297878113279</v>
      </c>
      <c r="R98" s="9">
        <f t="shared" si="95"/>
        <v>2.3873737500000001</v>
      </c>
      <c r="S98" s="13">
        <f t="shared" si="85"/>
        <v>0.34518389874276401</v>
      </c>
      <c r="T98" s="2">
        <f t="shared" si="96"/>
        <v>0.51</v>
      </c>
      <c r="U98" s="14">
        <f t="shared" si="86"/>
        <v>0.17604378835880966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7"/>
        <v>9.6326202190181107E-2</v>
      </c>
      <c r="AK98" s="9">
        <f t="shared" si="87"/>
        <v>10.4025</v>
      </c>
      <c r="AL98" s="1">
        <f t="shared" si="88"/>
        <v>0.45</v>
      </c>
      <c r="AM98" s="17">
        <f t="shared" si="89"/>
        <v>248596.5</v>
      </c>
      <c r="AN98" s="1">
        <f t="shared" si="98"/>
        <v>2491019758.0862904</v>
      </c>
    </row>
    <row r="99" spans="1:50" x14ac:dyDescent="0.15">
      <c r="C99" s="7">
        <v>10</v>
      </c>
      <c r="D99" s="8">
        <v>8.4367569400967692</v>
      </c>
      <c r="E99" s="10">
        <f t="shared" si="90"/>
        <v>11.836161006799999</v>
      </c>
      <c r="F99" s="7" t="s">
        <v>83</v>
      </c>
      <c r="G99" s="1">
        <v>11</v>
      </c>
      <c r="H99" s="9">
        <f t="shared" si="81"/>
        <v>8.4367569400967692</v>
      </c>
      <c r="I99" s="9">
        <f t="shared" si="82"/>
        <v>281.58675694009673</v>
      </c>
      <c r="J99" s="9">
        <f t="shared" si="83"/>
        <v>5.0703813491204765E-2</v>
      </c>
      <c r="K99" s="9">
        <f t="shared" si="91"/>
        <v>10.4025</v>
      </c>
      <c r="L99" s="9">
        <f t="shared" si="92"/>
        <v>5.305275</v>
      </c>
      <c r="M99" s="1" t="s">
        <v>85</v>
      </c>
      <c r="N99" s="9">
        <f>(O98-P98)*$C$21/100</f>
        <v>20.975231148146218</v>
      </c>
      <c r="O99" s="9">
        <f t="shared" si="93"/>
        <v>6.4092345341129509</v>
      </c>
      <c r="P99" s="9">
        <f t="shared" si="84"/>
        <v>0.32497263243905172</v>
      </c>
      <c r="Q99" s="12">
        <f t="shared" si="94"/>
        <v>0.14623768459757328</v>
      </c>
      <c r="R99" s="9">
        <f t="shared" si="95"/>
        <v>2.3873737500000001</v>
      </c>
      <c r="S99" s="13">
        <f t="shared" si="85"/>
        <v>6.1254625337810335E-2</v>
      </c>
      <c r="T99" s="2">
        <f t="shared" si="96"/>
        <v>0.51</v>
      </c>
      <c r="U99" s="14">
        <f t="shared" si="86"/>
        <v>3.1239858922283273E-2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7"/>
        <v>3.9755817465068406E-2</v>
      </c>
      <c r="AK99" s="9">
        <f t="shared" si="87"/>
        <v>10.4025</v>
      </c>
      <c r="AL99" s="1">
        <f t="shared" si="88"/>
        <v>0.45</v>
      </c>
      <c r="AM99" s="17">
        <f t="shared" si="89"/>
        <v>248596.5</v>
      </c>
      <c r="AN99" s="1">
        <f t="shared" si="98"/>
        <v>1028095414.8782187</v>
      </c>
    </row>
    <row r="100" spans="1:50" x14ac:dyDescent="0.15">
      <c r="C100" s="7">
        <v>11</v>
      </c>
      <c r="D100" s="8">
        <v>2.2861987078333299</v>
      </c>
      <c r="E100" s="10">
        <f t="shared" si="90"/>
        <v>8.4367569400967692</v>
      </c>
      <c r="F100" s="7" t="s">
        <v>85</v>
      </c>
      <c r="G100" s="1">
        <v>12</v>
      </c>
      <c r="H100" s="9">
        <f t="shared" si="81"/>
        <v>2.2861987078333299</v>
      </c>
      <c r="I100" s="9">
        <f t="shared" si="82"/>
        <v>275.43619870783328</v>
      </c>
      <c r="J100" s="9">
        <f t="shared" si="83"/>
        <v>2.3426300312298139E-2</v>
      </c>
      <c r="K100" s="9">
        <f t="shared" si="91"/>
        <v>10.4025</v>
      </c>
      <c r="L100" s="9">
        <f t="shared" si="92"/>
        <v>5.305275</v>
      </c>
      <c r="M100" s="1" t="s">
        <v>83</v>
      </c>
      <c r="O100" s="9">
        <f t="shared" si="93"/>
        <v>11.3895369016739</v>
      </c>
      <c r="P100" s="9">
        <f t="shared" si="84"/>
        <v>0.26681471187661443</v>
      </c>
      <c r="Q100" s="12">
        <f t="shared" si="94"/>
        <v>0.1200666203444765</v>
      </c>
      <c r="R100" s="9">
        <f t="shared" si="95"/>
        <v>2.3873737500000001</v>
      </c>
      <c r="S100" s="13">
        <f t="shared" si="85"/>
        <v>5.0292343351968451E-2</v>
      </c>
      <c r="T100" s="2">
        <f t="shared" si="96"/>
        <v>0.51</v>
      </c>
      <c r="U100" s="14">
        <f t="shared" si="86"/>
        <v>2.564909510950391E-2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7"/>
        <v>3.8070202175515426E-2</v>
      </c>
      <c r="AK100" s="9">
        <f t="shared" si="87"/>
        <v>10.4025</v>
      </c>
      <c r="AL100" s="1">
        <f t="shared" si="88"/>
        <v>0.45</v>
      </c>
      <c r="AM100" s="17">
        <f t="shared" si="89"/>
        <v>248596.5</v>
      </c>
      <c r="AN100" s="1">
        <f t="shared" si="98"/>
        <v>984504980.54843223</v>
      </c>
      <c r="AO100" s="1">
        <f>SUM(AN89:AN100)</f>
        <v>19795687901.366928</v>
      </c>
    </row>
    <row r="101" spans="1:50" x14ac:dyDescent="0.15">
      <c r="C101" s="7">
        <v>12</v>
      </c>
      <c r="D101" s="8">
        <v>-0.59622444332257996</v>
      </c>
      <c r="E101" s="10">
        <f t="shared" si="90"/>
        <v>2.2861987078333299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-0.280124886645161</v>
      </c>
      <c r="E105" s="7"/>
      <c r="F105" s="7"/>
      <c r="G105" s="1">
        <v>1</v>
      </c>
      <c r="H105" s="9">
        <f t="shared" ref="H105:H116" si="99">E106</f>
        <v>-0.280124886645161</v>
      </c>
      <c r="I105" s="9">
        <f t="shared" ref="I105:I116" si="100">H105+273.15</f>
        <v>272.86987511335479</v>
      </c>
      <c r="J105" s="9">
        <f t="shared" ref="J105:J116" si="101">EXP(($C$15*(I105-$C$13))/($C$16*I105*$C$13))</f>
        <v>1.6800199867343449E-2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2">O105*J105</f>
        <v>1.0884684992094789E-2</v>
      </c>
      <c r="Q105" s="12">
        <f>P105*$B$107</f>
        <v>3.2654054976284366E-3</v>
      </c>
      <c r="R105" s="9">
        <f>L105*$B$107</f>
        <v>0.19436706250000002</v>
      </c>
      <c r="S105" s="13">
        <f t="shared" ref="S105:S116" si="103">Q105/R105</f>
        <v>1.6800199867343452E-2</v>
      </c>
      <c r="T105" s="2">
        <f>$B$106/100</f>
        <v>0.01</v>
      </c>
      <c r="U105" s="14">
        <f t="shared" ref="U105:U116" si="104">S105*T105</f>
        <v>1.6800199867343454E-4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5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6">AR105*AQ105</f>
        <v>5.0000000000000001E-3</v>
      </c>
      <c r="AT105" s="1">
        <f>(AS105+AM105+AD105+AA105+U105+X105+AG105+AJ105+AP105)</f>
        <v>5.6580019986734349E-3</v>
      </c>
      <c r="AU105" s="9">
        <f>$B$105/12</f>
        <v>64.789020833333339</v>
      </c>
      <c r="AV105" s="1">
        <f>$B$107</f>
        <v>0.3</v>
      </c>
      <c r="AW105" s="1">
        <f t="shared" ref="AW105:AW116" si="107">$E$7/12</f>
        <v>7208.333333333333</v>
      </c>
      <c r="AX105" s="1">
        <f t="shared" ref="AX105:AX116" si="108">AW105*10000*AV105*0.67*AU105*AT105</f>
        <v>5311233.9512174949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-2.0944559159354799</v>
      </c>
      <c r="E106" s="10">
        <f t="shared" ref="E106:E117" si="109">D105</f>
        <v>-0.280124886645161</v>
      </c>
      <c r="F106" s="7" t="s">
        <v>83</v>
      </c>
      <c r="G106" s="1">
        <v>2</v>
      </c>
      <c r="H106" s="9">
        <f t="shared" si="99"/>
        <v>-2.0944559159354799</v>
      </c>
      <c r="I106" s="9">
        <f t="shared" si="100"/>
        <v>271.05554408406448</v>
      </c>
      <c r="J106" s="9">
        <f t="shared" si="101"/>
        <v>1.3230761629590268E-2</v>
      </c>
      <c r="K106" s="9">
        <f t="shared" ref="K106:K116" si="110">$B$105/12</f>
        <v>64.789020833333339</v>
      </c>
      <c r="L106" s="9">
        <f t="shared" ref="L106:L116" si="111">K106*$B$106/100</f>
        <v>0.64789020833333344</v>
      </c>
      <c r="M106" s="1" t="s">
        <v>83</v>
      </c>
      <c r="O106" s="9">
        <f t="shared" ref="O106:O116" si="112">L106+O105-P105-N106</f>
        <v>1.2848957316745722</v>
      </c>
      <c r="P106" s="9">
        <f t="shared" si="102"/>
        <v>1.7000149144664242E-2</v>
      </c>
      <c r="Q106" s="12">
        <f t="shared" ref="Q106:Q116" si="113">P106*$B$107</f>
        <v>5.1000447433992725E-3</v>
      </c>
      <c r="R106" s="9">
        <f t="shared" ref="R106:R116" si="114">L106*$B$107</f>
        <v>0.19436706250000002</v>
      </c>
      <c r="S106" s="13">
        <f t="shared" si="103"/>
        <v>2.6239243819406243E-2</v>
      </c>
      <c r="T106" s="2">
        <f t="shared" ref="T106:T116" si="115">$B$106/100</f>
        <v>0.01</v>
      </c>
      <c r="U106" s="14">
        <f t="shared" si="104"/>
        <v>2.6239243819406243E-4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5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6"/>
        <v>5.0000000000000001E-3</v>
      </c>
      <c r="AT106" s="1">
        <f t="shared" ref="AT106:AT116" si="116">(AS106+AM106+AD106+AA106+U106+X106+AG106+AJ106+AP106)</f>
        <v>5.7523924381940629E-3</v>
      </c>
      <c r="AU106" s="9">
        <f t="shared" ref="AU106:AU116" si="117">$B$105/12</f>
        <v>64.789020833333339</v>
      </c>
      <c r="AV106" s="1">
        <f t="shared" ref="AV106:AV116" si="118">$B$107</f>
        <v>0.3</v>
      </c>
      <c r="AW106" s="1">
        <f t="shared" si="107"/>
        <v>7208.333333333333</v>
      </c>
      <c r="AX106" s="1">
        <f t="shared" si="108"/>
        <v>5399839.3824580349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-3.1113632504642901</v>
      </c>
      <c r="E107" s="10">
        <f t="shared" si="109"/>
        <v>-2.0944559159354799</v>
      </c>
      <c r="F107" s="7" t="s">
        <v>83</v>
      </c>
      <c r="G107" s="1">
        <v>3</v>
      </c>
      <c r="H107" s="9">
        <f t="shared" si="99"/>
        <v>-3.1113632504642901</v>
      </c>
      <c r="I107" s="9">
        <f t="shared" si="100"/>
        <v>270.03863674953567</v>
      </c>
      <c r="J107" s="9">
        <f t="shared" si="101"/>
        <v>1.155676497462471E-2</v>
      </c>
      <c r="K107" s="9">
        <f t="shared" si="110"/>
        <v>64.789020833333339</v>
      </c>
      <c r="L107" s="9">
        <f t="shared" si="111"/>
        <v>0.64789020833333344</v>
      </c>
      <c r="M107" s="1" t="s">
        <v>83</v>
      </c>
      <c r="O107" s="9">
        <f t="shared" si="112"/>
        <v>1.9157857908632414</v>
      </c>
      <c r="P107" s="9">
        <f t="shared" si="102"/>
        <v>2.2140286126732009E-2</v>
      </c>
      <c r="Q107" s="12">
        <f t="shared" si="113"/>
        <v>6.6420858380196023E-3</v>
      </c>
      <c r="R107" s="9">
        <f t="shared" si="114"/>
        <v>0.19436706250000002</v>
      </c>
      <c r="S107" s="13">
        <f t="shared" si="103"/>
        <v>3.4172898188547775E-2</v>
      </c>
      <c r="T107" s="2">
        <f t="shared" si="115"/>
        <v>0.01</v>
      </c>
      <c r="U107" s="14">
        <f t="shared" si="104"/>
        <v>3.4172898188547773E-4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5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6"/>
        <v>5.0000000000000001E-3</v>
      </c>
      <c r="AT107" s="1">
        <f t="shared" si="116"/>
        <v>5.8317289818854779E-3</v>
      </c>
      <c r="AU107" s="9">
        <f t="shared" si="117"/>
        <v>64.789020833333339</v>
      </c>
      <c r="AV107" s="1">
        <f t="shared" si="118"/>
        <v>0.3</v>
      </c>
      <c r="AW107" s="1">
        <f t="shared" si="107"/>
        <v>7208.333333333333</v>
      </c>
      <c r="AX107" s="1">
        <f t="shared" si="108"/>
        <v>5474313.5421569692</v>
      </c>
    </row>
    <row r="108" spans="1:50" x14ac:dyDescent="0.15">
      <c r="C108" s="7">
        <v>3</v>
      </c>
      <c r="D108" s="8">
        <v>-1.4032937967742101E-2</v>
      </c>
      <c r="E108" s="10">
        <f t="shared" si="109"/>
        <v>-3.1113632504642901</v>
      </c>
      <c r="F108" s="7" t="s">
        <v>83</v>
      </c>
      <c r="G108" s="1">
        <v>4</v>
      </c>
      <c r="H108" s="9">
        <f t="shared" si="99"/>
        <v>-1.4032937967742101E-2</v>
      </c>
      <c r="I108" s="9">
        <f t="shared" si="100"/>
        <v>273.13596706203225</v>
      </c>
      <c r="J108" s="9">
        <f t="shared" si="101"/>
        <v>1.7394489214515335E-2</v>
      </c>
      <c r="K108" s="9">
        <f t="shared" si="110"/>
        <v>64.789020833333339</v>
      </c>
      <c r="L108" s="9">
        <f t="shared" si="111"/>
        <v>0.64789020833333344</v>
      </c>
      <c r="M108" s="1" t="s">
        <v>83</v>
      </c>
      <c r="O108" s="9">
        <f t="shared" si="112"/>
        <v>2.5415357130698428</v>
      </c>
      <c r="P108" s="9">
        <f t="shared" si="102"/>
        <v>4.4208715549298921E-2</v>
      </c>
      <c r="Q108" s="12">
        <f t="shared" si="113"/>
        <v>1.3262614664789675E-2</v>
      </c>
      <c r="R108" s="9">
        <f t="shared" si="114"/>
        <v>0.19436706250000002</v>
      </c>
      <c r="S108" s="13">
        <f t="shared" si="103"/>
        <v>6.8234887610084005E-2</v>
      </c>
      <c r="T108" s="2">
        <f t="shared" si="115"/>
        <v>0.01</v>
      </c>
      <c r="U108" s="14">
        <f t="shared" si="104"/>
        <v>6.8234887610084003E-4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5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6"/>
        <v>5.0000000000000001E-3</v>
      </c>
      <c r="AT108" s="1">
        <f t="shared" si="116"/>
        <v>6.1723488761008397E-3</v>
      </c>
      <c r="AU108" s="9">
        <f t="shared" si="117"/>
        <v>64.789020833333339</v>
      </c>
      <c r="AV108" s="1">
        <f t="shared" si="118"/>
        <v>0.3</v>
      </c>
      <c r="AW108" s="1">
        <f t="shared" si="107"/>
        <v>7208.333333333333</v>
      </c>
      <c r="AX108" s="1">
        <f t="shared" si="108"/>
        <v>5794057.498953185</v>
      </c>
    </row>
    <row r="109" spans="1:50" x14ac:dyDescent="0.15">
      <c r="C109" s="7">
        <v>4</v>
      </c>
      <c r="D109" s="8">
        <v>7.41781831873333</v>
      </c>
      <c r="E109" s="10">
        <f t="shared" si="109"/>
        <v>-1.4032937967742101E-2</v>
      </c>
      <c r="F109" s="7" t="s">
        <v>83</v>
      </c>
      <c r="G109" s="1">
        <v>5</v>
      </c>
      <c r="H109" s="9">
        <f t="shared" si="99"/>
        <v>7.41781831873333</v>
      </c>
      <c r="I109" s="9">
        <f t="shared" si="100"/>
        <v>280.56781831873332</v>
      </c>
      <c r="J109" s="9">
        <f t="shared" si="101"/>
        <v>4.4720100786745105E-2</v>
      </c>
      <c r="K109" s="9">
        <f t="shared" si="110"/>
        <v>64.789020833333339</v>
      </c>
      <c r="L109" s="9">
        <f t="shared" si="111"/>
        <v>0.64789020833333344</v>
      </c>
      <c r="M109" s="1" t="s">
        <v>85</v>
      </c>
      <c r="N109" s="9">
        <f>(O108-P108)*$C$21/100</f>
        <v>2.3724606476445169</v>
      </c>
      <c r="O109" s="9">
        <f t="shared" si="112"/>
        <v>0.77275655820936073</v>
      </c>
      <c r="P109" s="9">
        <f t="shared" si="102"/>
        <v>3.4557751166740876E-2</v>
      </c>
      <c r="Q109" s="12">
        <f t="shared" si="113"/>
        <v>1.0367325350022263E-2</v>
      </c>
      <c r="R109" s="9">
        <f t="shared" si="114"/>
        <v>0.19436706250000002</v>
      </c>
      <c r="S109" s="13">
        <f t="shared" si="103"/>
        <v>5.3338900206007185E-2</v>
      </c>
      <c r="T109" s="2">
        <f t="shared" si="115"/>
        <v>0.01</v>
      </c>
      <c r="U109" s="14">
        <f t="shared" si="104"/>
        <v>5.3338900206007184E-4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5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6"/>
        <v>5.0000000000000001E-3</v>
      </c>
      <c r="AT109" s="1">
        <f t="shared" si="116"/>
        <v>6.0233890020600723E-3</v>
      </c>
      <c r="AU109" s="9">
        <f t="shared" si="117"/>
        <v>64.789020833333339</v>
      </c>
      <c r="AV109" s="1">
        <f t="shared" si="118"/>
        <v>0.3</v>
      </c>
      <c r="AW109" s="1">
        <f t="shared" si="107"/>
        <v>7208.333333333333</v>
      </c>
      <c r="AX109" s="1">
        <f t="shared" si="108"/>
        <v>5654227.0887553981</v>
      </c>
    </row>
    <row r="110" spans="1:50" x14ac:dyDescent="0.15">
      <c r="C110" s="7">
        <v>5</v>
      </c>
      <c r="D110" s="8">
        <v>10.299865401129001</v>
      </c>
      <c r="E110" s="10">
        <f t="shared" si="109"/>
        <v>7.41781831873333</v>
      </c>
      <c r="F110" s="7" t="s">
        <v>85</v>
      </c>
      <c r="G110" s="1">
        <v>6</v>
      </c>
      <c r="H110" s="9">
        <f t="shared" si="99"/>
        <v>10.299865401129001</v>
      </c>
      <c r="I110" s="9">
        <f t="shared" si="100"/>
        <v>283.44986540112899</v>
      </c>
      <c r="J110" s="9">
        <f t="shared" si="101"/>
        <v>6.3642616900488877E-2</v>
      </c>
      <c r="K110" s="9">
        <f t="shared" si="110"/>
        <v>64.789020833333339</v>
      </c>
      <c r="L110" s="9">
        <f t="shared" si="111"/>
        <v>0.64789020833333344</v>
      </c>
      <c r="M110" s="1" t="s">
        <v>83</v>
      </c>
      <c r="O110" s="9">
        <f t="shared" si="112"/>
        <v>1.3860890153759533</v>
      </c>
      <c r="P110" s="9">
        <f t="shared" si="102"/>
        <v>8.8214332195547626E-2</v>
      </c>
      <c r="Q110" s="12">
        <f t="shared" si="113"/>
        <v>2.6464299658664286E-2</v>
      </c>
      <c r="R110" s="9">
        <f t="shared" si="114"/>
        <v>0.19436706250000002</v>
      </c>
      <c r="S110" s="13">
        <f t="shared" si="103"/>
        <v>0.13615629787410244</v>
      </c>
      <c r="T110" s="2">
        <f t="shared" si="115"/>
        <v>0.01</v>
      </c>
      <c r="U110" s="14">
        <f t="shared" si="104"/>
        <v>1.3615629787410244E-3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5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6"/>
        <v>5.0000000000000001E-3</v>
      </c>
      <c r="AT110" s="1">
        <f t="shared" si="116"/>
        <v>6.8515629787410243E-3</v>
      </c>
      <c r="AU110" s="9">
        <f t="shared" si="117"/>
        <v>64.789020833333339</v>
      </c>
      <c r="AV110" s="1">
        <f t="shared" si="118"/>
        <v>0.3</v>
      </c>
      <c r="AW110" s="1">
        <f t="shared" si="107"/>
        <v>7208.333333333333</v>
      </c>
      <c r="AX110" s="1">
        <f t="shared" si="108"/>
        <v>6431643.877136521</v>
      </c>
    </row>
    <row r="111" spans="1:50" x14ac:dyDescent="0.15">
      <c r="C111" s="7">
        <v>6</v>
      </c>
      <c r="D111" s="8">
        <v>14.248713329833301</v>
      </c>
      <c r="E111" s="10">
        <f t="shared" si="109"/>
        <v>10.299865401129001</v>
      </c>
      <c r="F111" s="7" t="s">
        <v>83</v>
      </c>
      <c r="G111" s="1">
        <v>7</v>
      </c>
      <c r="H111" s="9">
        <f t="shared" si="99"/>
        <v>14.248713329833301</v>
      </c>
      <c r="I111" s="9">
        <f t="shared" si="100"/>
        <v>287.3987133298333</v>
      </c>
      <c r="J111" s="9">
        <f t="shared" si="101"/>
        <v>0.10202980298373353</v>
      </c>
      <c r="K111" s="9">
        <f t="shared" si="110"/>
        <v>64.789020833333339</v>
      </c>
      <c r="L111" s="9">
        <f t="shared" si="111"/>
        <v>0.64789020833333344</v>
      </c>
      <c r="M111" s="1" t="s">
        <v>83</v>
      </c>
      <c r="O111" s="9">
        <f t="shared" si="112"/>
        <v>1.9457648915137391</v>
      </c>
      <c r="P111" s="9">
        <f t="shared" si="102"/>
        <v>0.19852600853381244</v>
      </c>
      <c r="Q111" s="12">
        <f t="shared" si="113"/>
        <v>5.955780256014373E-2</v>
      </c>
      <c r="R111" s="9">
        <f t="shared" si="114"/>
        <v>0.19436706250000002</v>
      </c>
      <c r="S111" s="13">
        <f t="shared" si="103"/>
        <v>0.30641921421302398</v>
      </c>
      <c r="T111" s="2">
        <f t="shared" si="115"/>
        <v>0.01</v>
      </c>
      <c r="U111" s="14">
        <f t="shared" si="104"/>
        <v>3.0641921421302397E-3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5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6"/>
        <v>7.4999999999999997E-3</v>
      </c>
      <c r="AT111" s="1">
        <f t="shared" si="116"/>
        <v>1.3014192142130239E-2</v>
      </c>
      <c r="AU111" s="9">
        <f t="shared" si="117"/>
        <v>64.789020833333339</v>
      </c>
      <c r="AV111" s="1">
        <f t="shared" si="118"/>
        <v>0.3</v>
      </c>
      <c r="AW111" s="1">
        <f t="shared" si="107"/>
        <v>7208.333333333333</v>
      </c>
      <c r="AX111" s="1">
        <f t="shared" si="108"/>
        <v>12216577.365853908</v>
      </c>
    </row>
    <row r="112" spans="1:50" x14ac:dyDescent="0.15">
      <c r="C112" s="7">
        <v>7</v>
      </c>
      <c r="D112" s="8">
        <v>18.390154910645201</v>
      </c>
      <c r="E112" s="10">
        <f t="shared" si="109"/>
        <v>14.248713329833301</v>
      </c>
      <c r="F112" s="7" t="s">
        <v>83</v>
      </c>
      <c r="G112" s="1">
        <v>8</v>
      </c>
      <c r="H112" s="9">
        <f t="shared" si="99"/>
        <v>18.390154910645201</v>
      </c>
      <c r="I112" s="9">
        <f t="shared" si="100"/>
        <v>291.54015491064519</v>
      </c>
      <c r="J112" s="9">
        <f t="shared" si="101"/>
        <v>0.16509643596080947</v>
      </c>
      <c r="K112" s="9">
        <f t="shared" si="110"/>
        <v>64.789020833333339</v>
      </c>
      <c r="L112" s="9">
        <f t="shared" si="111"/>
        <v>0.64789020833333344</v>
      </c>
      <c r="M112" s="1" t="s">
        <v>83</v>
      </c>
      <c r="O112" s="9">
        <f t="shared" si="112"/>
        <v>2.3951290913132599</v>
      </c>
      <c r="P112" s="9">
        <f t="shared" si="102"/>
        <v>0.39542727664187138</v>
      </c>
      <c r="Q112" s="12">
        <f t="shared" si="113"/>
        <v>0.11862818299256141</v>
      </c>
      <c r="R112" s="9">
        <f t="shared" si="114"/>
        <v>0.19436706250000002</v>
      </c>
      <c r="S112" s="13">
        <f t="shared" si="103"/>
        <v>0.61033068806378343</v>
      </c>
      <c r="T112" s="2">
        <f t="shared" si="115"/>
        <v>0.01</v>
      </c>
      <c r="U112" s="14">
        <f t="shared" si="104"/>
        <v>6.1033068806378345E-3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5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6"/>
        <v>7.4999999999999997E-3</v>
      </c>
      <c r="AT112" s="1">
        <f t="shared" si="116"/>
        <v>1.6053306880637833E-2</v>
      </c>
      <c r="AU112" s="9">
        <f t="shared" si="117"/>
        <v>64.789020833333339</v>
      </c>
      <c r="AV112" s="1">
        <f t="shared" si="118"/>
        <v>0.3</v>
      </c>
      <c r="AW112" s="1">
        <f t="shared" si="107"/>
        <v>7208.333333333333</v>
      </c>
      <c r="AX112" s="1">
        <f t="shared" si="108"/>
        <v>15069430.614154546</v>
      </c>
    </row>
    <row r="113" spans="1:53" x14ac:dyDescent="0.15">
      <c r="C113" s="7">
        <v>8</v>
      </c>
      <c r="D113" s="8">
        <v>17.069718455483901</v>
      </c>
      <c r="E113" s="10">
        <f t="shared" si="109"/>
        <v>18.390154910645201</v>
      </c>
      <c r="F113" s="7" t="s">
        <v>83</v>
      </c>
      <c r="G113" s="1">
        <v>9</v>
      </c>
      <c r="H113" s="9">
        <f t="shared" si="99"/>
        <v>17.069718455483901</v>
      </c>
      <c r="I113" s="9">
        <f t="shared" si="100"/>
        <v>290.21971845548387</v>
      </c>
      <c r="J113" s="9">
        <f t="shared" si="101"/>
        <v>0.14182263393610856</v>
      </c>
      <c r="K113" s="9">
        <f t="shared" si="110"/>
        <v>64.789020833333339</v>
      </c>
      <c r="L113" s="9">
        <f t="shared" si="111"/>
        <v>0.64789020833333344</v>
      </c>
      <c r="M113" s="1" t="s">
        <v>83</v>
      </c>
      <c r="O113" s="9">
        <f t="shared" si="112"/>
        <v>2.6475920230047221</v>
      </c>
      <c r="P113" s="9">
        <f t="shared" si="102"/>
        <v>0.37548847429075982</v>
      </c>
      <c r="Q113" s="12">
        <f t="shared" si="113"/>
        <v>0.11264654228722794</v>
      </c>
      <c r="R113" s="9">
        <f t="shared" si="114"/>
        <v>0.19436706250000002</v>
      </c>
      <c r="S113" s="13">
        <f t="shared" si="103"/>
        <v>0.57955571709701548</v>
      </c>
      <c r="T113" s="2">
        <f t="shared" si="115"/>
        <v>0.01</v>
      </c>
      <c r="U113" s="14">
        <f t="shared" si="104"/>
        <v>5.7955571709701545E-3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5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6"/>
        <v>7.4999999999999997E-3</v>
      </c>
      <c r="AT113" s="1">
        <f t="shared" si="116"/>
        <v>1.5745557170970155E-2</v>
      </c>
      <c r="AU113" s="9">
        <f t="shared" si="117"/>
        <v>64.789020833333339</v>
      </c>
      <c r="AV113" s="1">
        <f t="shared" si="118"/>
        <v>0.3</v>
      </c>
      <c r="AW113" s="1">
        <f t="shared" si="107"/>
        <v>7208.333333333333</v>
      </c>
      <c r="AX113" s="1">
        <f t="shared" si="108"/>
        <v>14780542.29158988</v>
      </c>
    </row>
    <row r="114" spans="1:53" x14ac:dyDescent="0.15">
      <c r="C114" s="7">
        <v>9</v>
      </c>
      <c r="D114" s="8">
        <v>11.836161006799999</v>
      </c>
      <c r="E114" s="10">
        <f t="shared" si="109"/>
        <v>17.069718455483901</v>
      </c>
      <c r="F114" s="7" t="s">
        <v>83</v>
      </c>
      <c r="G114" s="1">
        <v>10</v>
      </c>
      <c r="H114" s="9">
        <f t="shared" si="99"/>
        <v>11.836161006799999</v>
      </c>
      <c r="I114" s="9">
        <f t="shared" si="100"/>
        <v>284.98616100679999</v>
      </c>
      <c r="J114" s="9">
        <f t="shared" si="101"/>
        <v>7.6589639114813785E-2</v>
      </c>
      <c r="K114" s="9">
        <f t="shared" si="110"/>
        <v>64.789020833333339</v>
      </c>
      <c r="L114" s="9">
        <f t="shared" si="111"/>
        <v>0.64789020833333344</v>
      </c>
      <c r="M114" s="1" t="s">
        <v>83</v>
      </c>
      <c r="O114" s="9">
        <f t="shared" si="112"/>
        <v>2.9199937570472958</v>
      </c>
      <c r="P114" s="9">
        <f t="shared" si="102"/>
        <v>0.22364126806976162</v>
      </c>
      <c r="Q114" s="12">
        <f t="shared" si="113"/>
        <v>6.709238042092848E-2</v>
      </c>
      <c r="R114" s="9">
        <f t="shared" si="114"/>
        <v>0.19436706250000002</v>
      </c>
      <c r="S114" s="13">
        <f t="shared" si="103"/>
        <v>0.34518389874276395</v>
      </c>
      <c r="T114" s="2">
        <f t="shared" si="115"/>
        <v>0.01</v>
      </c>
      <c r="U114" s="14">
        <f t="shared" si="104"/>
        <v>3.4518389874276397E-3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5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6"/>
        <v>7.4999999999999997E-3</v>
      </c>
      <c r="AT114" s="1">
        <f t="shared" si="116"/>
        <v>1.3401838987427639E-2</v>
      </c>
      <c r="AU114" s="9">
        <f t="shared" si="117"/>
        <v>64.789020833333339</v>
      </c>
      <c r="AV114" s="1">
        <f t="shared" si="118"/>
        <v>0.3</v>
      </c>
      <c r="AW114" s="1">
        <f t="shared" si="107"/>
        <v>7208.333333333333</v>
      </c>
      <c r="AX114" s="1">
        <f t="shared" si="108"/>
        <v>12580466.082455391</v>
      </c>
    </row>
    <row r="115" spans="1:53" x14ac:dyDescent="0.15">
      <c r="C115" s="7">
        <v>10</v>
      </c>
      <c r="D115" s="8">
        <v>8.4367569400967692</v>
      </c>
      <c r="E115" s="10">
        <f t="shared" si="109"/>
        <v>11.836161006799999</v>
      </c>
      <c r="F115" s="7" t="s">
        <v>83</v>
      </c>
      <c r="G115" s="1">
        <v>11</v>
      </c>
      <c r="H115" s="9">
        <f t="shared" si="99"/>
        <v>8.4367569400967692</v>
      </c>
      <c r="I115" s="9">
        <f t="shared" si="100"/>
        <v>281.58675694009673</v>
      </c>
      <c r="J115" s="9">
        <f t="shared" si="101"/>
        <v>5.0703813491204765E-2</v>
      </c>
      <c r="K115" s="9">
        <f t="shared" si="110"/>
        <v>64.789020833333339</v>
      </c>
      <c r="L115" s="9">
        <f t="shared" si="111"/>
        <v>0.64789020833333344</v>
      </c>
      <c r="M115" s="1" t="s">
        <v>85</v>
      </c>
      <c r="N115" s="9">
        <f>(O114-P114)*$C$21/100</f>
        <v>2.5615348645286575</v>
      </c>
      <c r="O115" s="9">
        <f t="shared" si="112"/>
        <v>0.78270783278221012</v>
      </c>
      <c r="P115" s="9">
        <f t="shared" si="102"/>
        <v>3.9686271971494269E-2</v>
      </c>
      <c r="Q115" s="12">
        <f t="shared" si="113"/>
        <v>1.1905881591448281E-2</v>
      </c>
      <c r="R115" s="9">
        <f t="shared" si="114"/>
        <v>0.19436706250000002</v>
      </c>
      <c r="S115" s="13">
        <f t="shared" si="103"/>
        <v>6.1254625337810412E-2</v>
      </c>
      <c r="T115" s="2">
        <f t="shared" si="115"/>
        <v>0.01</v>
      </c>
      <c r="U115" s="14">
        <f t="shared" si="104"/>
        <v>6.1254625337810414E-4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5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6"/>
        <v>5.0000000000000001E-3</v>
      </c>
      <c r="AT115" s="1">
        <f t="shared" si="116"/>
        <v>6.1025462533781044E-3</v>
      </c>
      <c r="AU115" s="9">
        <f t="shared" si="117"/>
        <v>64.789020833333339</v>
      </c>
      <c r="AV115" s="1">
        <f t="shared" si="118"/>
        <v>0.3</v>
      </c>
      <c r="AW115" s="1">
        <f t="shared" si="107"/>
        <v>7208.333333333333</v>
      </c>
      <c r="AX115" s="1">
        <f t="shared" si="108"/>
        <v>5728532.9445652682</v>
      </c>
    </row>
    <row r="116" spans="1:53" x14ac:dyDescent="0.15">
      <c r="C116" s="7">
        <v>11</v>
      </c>
      <c r="D116" s="8">
        <v>2.2861987078333299</v>
      </c>
      <c r="E116" s="10">
        <f t="shared" si="109"/>
        <v>8.4367569400967692</v>
      </c>
      <c r="F116" s="7" t="s">
        <v>85</v>
      </c>
      <c r="G116" s="1">
        <v>12</v>
      </c>
      <c r="H116" s="9">
        <f t="shared" si="99"/>
        <v>2.2861987078333299</v>
      </c>
      <c r="I116" s="9">
        <f t="shared" si="100"/>
        <v>275.43619870783328</v>
      </c>
      <c r="J116" s="9">
        <f t="shared" si="101"/>
        <v>2.3426300312298139E-2</v>
      </c>
      <c r="K116" s="9">
        <f t="shared" si="110"/>
        <v>64.789020833333339</v>
      </c>
      <c r="L116" s="9">
        <f t="shared" si="111"/>
        <v>0.64789020833333344</v>
      </c>
      <c r="M116" s="1" t="s">
        <v>83</v>
      </c>
      <c r="O116" s="9">
        <f t="shared" si="112"/>
        <v>1.3909117691440493</v>
      </c>
      <c r="P116" s="9">
        <f t="shared" si="102"/>
        <v>3.2583916811878402E-2</v>
      </c>
      <c r="Q116" s="12">
        <f t="shared" si="113"/>
        <v>9.7751750435635196E-3</v>
      </c>
      <c r="R116" s="9">
        <f t="shared" si="114"/>
        <v>0.19436706250000002</v>
      </c>
      <c r="S116" s="13">
        <f t="shared" si="103"/>
        <v>5.0292343351968485E-2</v>
      </c>
      <c r="T116" s="2">
        <f t="shared" si="115"/>
        <v>0.01</v>
      </c>
      <c r="U116" s="14">
        <f t="shared" si="104"/>
        <v>5.0292343351968484E-4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5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6"/>
        <v>5.0000000000000001E-3</v>
      </c>
      <c r="AT116" s="1">
        <f t="shared" si="116"/>
        <v>5.9929234335196853E-3</v>
      </c>
      <c r="AU116" s="9">
        <f t="shared" si="117"/>
        <v>64.789020833333339</v>
      </c>
      <c r="AV116" s="1">
        <f t="shared" si="118"/>
        <v>0.3</v>
      </c>
      <c r="AW116" s="1">
        <f t="shared" si="107"/>
        <v>7208.333333333333</v>
      </c>
      <c r="AX116" s="1">
        <f t="shared" si="108"/>
        <v>5625628.6962463846</v>
      </c>
      <c r="AY116" s="1">
        <f>SUM(AX105:AX116)</f>
        <v>100066493.33554299</v>
      </c>
    </row>
    <row r="117" spans="1:53" x14ac:dyDescent="0.15">
      <c r="C117" s="7">
        <v>12</v>
      </c>
      <c r="D117" s="8">
        <v>-0.59622444332257996</v>
      </c>
      <c r="E117" s="10">
        <f t="shared" si="109"/>
        <v>2.2861987078333299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-0.280124886645161</v>
      </c>
      <c r="E121" s="7"/>
      <c r="F121" s="7"/>
      <c r="G121" s="1">
        <v>1</v>
      </c>
      <c r="H121" s="9">
        <f t="shared" ref="H121:H132" si="119">E122</f>
        <v>-0.280124886645161</v>
      </c>
      <c r="I121" s="9">
        <f t="shared" ref="I121:I132" si="120">H121+273.15</f>
        <v>272.86987511335479</v>
      </c>
      <c r="J121" s="9">
        <f t="shared" ref="J121:J132" si="121">EXP(($C$15*(I121-$C$13))/($C$16*I121*$C$13))</f>
        <v>1.6800199867343449E-2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2">O121*J121</f>
        <v>4.7830169022326802E-3</v>
      </c>
      <c r="Q121" s="12">
        <f>P121*$B$123</f>
        <v>1.5783955777367846E-3</v>
      </c>
      <c r="R121" s="9">
        <f>L121*$B$123</f>
        <v>9.3951000000000007E-2</v>
      </c>
      <c r="S121" s="13">
        <f t="shared" ref="S121:S132" si="123">Q121/R121</f>
        <v>1.6800199867343452E-2</v>
      </c>
      <c r="T121" s="2">
        <f>$B$122/100</f>
        <v>0.01</v>
      </c>
      <c r="U121" s="14">
        <f t="shared" ref="U121:U132" si="124">S121*T121</f>
        <v>1.6800199867343454E-4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6">AR121*AQ121</f>
        <v>5.0000000000000001E-3</v>
      </c>
      <c r="AT121" s="1">
        <f>(AS121+AM121+AD121+AA121+U121+X121+AG121+AJ121+AP121)</f>
        <v>5.6580019986734349E-3</v>
      </c>
      <c r="AU121" s="9">
        <f>$B$121/12</f>
        <v>28.47</v>
      </c>
      <c r="AV121" s="1">
        <f>$B$123</f>
        <v>0.33</v>
      </c>
      <c r="AW121" s="1">
        <f t="shared" ref="AW121:AW132" si="127">$E$8/12</f>
        <v>0</v>
      </c>
      <c r="AX121" s="1">
        <f>AW121*10000*AV121*0.67*AU121*AT121</f>
        <v>0</v>
      </c>
      <c r="AZ121" s="1">
        <f t="shared" ref="AZ121:AZ132" si="128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-2.0944559159354799</v>
      </c>
      <c r="E122" s="10">
        <f t="shared" ref="E122:E133" si="129">D121</f>
        <v>-0.280124886645161</v>
      </c>
      <c r="F122" s="7" t="s">
        <v>83</v>
      </c>
      <c r="G122" s="1">
        <v>2</v>
      </c>
      <c r="H122" s="9">
        <f t="shared" si="119"/>
        <v>-2.0944559159354799</v>
      </c>
      <c r="I122" s="9">
        <f t="shared" si="120"/>
        <v>271.05554408406448</v>
      </c>
      <c r="J122" s="9">
        <f t="shared" si="121"/>
        <v>1.3230761629590268E-2</v>
      </c>
      <c r="K122" s="9">
        <f t="shared" ref="K122:K132" si="130">$B$121/12</f>
        <v>28.47</v>
      </c>
      <c r="L122" s="9">
        <f t="shared" ref="L122:L132" si="131">K122*$B$122/100</f>
        <v>0.28470000000000001</v>
      </c>
      <c r="M122" s="1" t="s">
        <v>83</v>
      </c>
      <c r="O122" s="9">
        <f t="shared" ref="O122:O132" si="132">L122+O121-P121-N122</f>
        <v>0.56461698309776731</v>
      </c>
      <c r="P122" s="9">
        <f t="shared" si="122"/>
        <v>7.4703127153849568E-3</v>
      </c>
      <c r="Q122" s="12">
        <f t="shared" ref="Q122:Q132" si="133">P122*$B$123</f>
        <v>2.4652031960770357E-3</v>
      </c>
      <c r="R122" s="9">
        <f t="shared" ref="R122:R132" si="134">L122*$B$123</f>
        <v>9.3951000000000007E-2</v>
      </c>
      <c r="S122" s="13">
        <f t="shared" si="123"/>
        <v>2.623924381940624E-2</v>
      </c>
      <c r="T122" s="2">
        <f t="shared" ref="T122:T132" si="135">$B$122/100</f>
        <v>0.01</v>
      </c>
      <c r="U122" s="14">
        <f t="shared" si="124"/>
        <v>2.6239243819406238E-4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6"/>
        <v>5.0000000000000001E-3</v>
      </c>
      <c r="AT122" s="1">
        <f t="shared" ref="AT122:AT132" si="136">(AS122+AM122+AD122+AA122+U122+X122+AG122+AJ122+AP122)</f>
        <v>5.752392438194062E-3</v>
      </c>
      <c r="AU122" s="9">
        <f t="shared" ref="AU122:AU132" si="137">$B$121/12</f>
        <v>28.47</v>
      </c>
      <c r="AV122" s="1">
        <f t="shared" ref="AV122:AV132" si="138">$B$123</f>
        <v>0.33</v>
      </c>
      <c r="AW122" s="1">
        <f t="shared" si="127"/>
        <v>0</v>
      </c>
      <c r="AX122" s="1">
        <f t="shared" ref="AX122:AX132" si="139">AW122*10000*AV122*0.67*AU122*AT122</f>
        <v>0</v>
      </c>
      <c r="AZ122" s="1">
        <f t="shared" si="128"/>
        <v>0</v>
      </c>
      <c r="BA122" s="1">
        <f t="shared" ref="BA122:BA132" si="140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-3.1113632504642901</v>
      </c>
      <c r="E123" s="10">
        <f t="shared" si="129"/>
        <v>-2.0944559159354799</v>
      </c>
      <c r="F123" s="7" t="s">
        <v>83</v>
      </c>
      <c r="G123" s="1">
        <v>3</v>
      </c>
      <c r="H123" s="9">
        <f t="shared" si="119"/>
        <v>-3.1113632504642901</v>
      </c>
      <c r="I123" s="9">
        <f t="shared" si="120"/>
        <v>270.03863674953567</v>
      </c>
      <c r="J123" s="9">
        <f t="shared" si="121"/>
        <v>1.155676497462471E-2</v>
      </c>
      <c r="K123" s="9">
        <f t="shared" si="130"/>
        <v>28.47</v>
      </c>
      <c r="L123" s="9">
        <f t="shared" si="131"/>
        <v>0.28470000000000001</v>
      </c>
      <c r="M123" s="1" t="s">
        <v>83</v>
      </c>
      <c r="O123" s="9">
        <f t="shared" si="132"/>
        <v>0.84184667038238237</v>
      </c>
      <c r="P123" s="9">
        <f t="shared" si="122"/>
        <v>9.7290241142795487E-3</v>
      </c>
      <c r="Q123" s="12">
        <f t="shared" si="133"/>
        <v>3.2105779577122511E-3</v>
      </c>
      <c r="R123" s="9">
        <f t="shared" si="134"/>
        <v>9.3951000000000007E-2</v>
      </c>
      <c r="S123" s="13">
        <f t="shared" si="123"/>
        <v>3.4172898188547761E-2</v>
      </c>
      <c r="T123" s="2">
        <f t="shared" si="135"/>
        <v>0.01</v>
      </c>
      <c r="U123" s="14">
        <f t="shared" si="124"/>
        <v>3.4172898188547762E-4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6"/>
        <v>5.0000000000000001E-3</v>
      </c>
      <c r="AT123" s="1">
        <f t="shared" si="136"/>
        <v>5.8317289818854779E-3</v>
      </c>
      <c r="AU123" s="9">
        <f t="shared" si="137"/>
        <v>28.47</v>
      </c>
      <c r="AV123" s="1">
        <f t="shared" si="138"/>
        <v>0.33</v>
      </c>
      <c r="AW123" s="1">
        <f t="shared" si="127"/>
        <v>0</v>
      </c>
      <c r="AX123" s="1">
        <f t="shared" si="139"/>
        <v>0</v>
      </c>
      <c r="AZ123" s="1">
        <f t="shared" si="128"/>
        <v>0</v>
      </c>
      <c r="BA123" s="1">
        <f t="shared" si="140"/>
        <v>0</v>
      </c>
    </row>
    <row r="124" spans="1:53" x14ac:dyDescent="0.15">
      <c r="C124" s="7">
        <v>3</v>
      </c>
      <c r="D124" s="8">
        <v>-1.4032937967742101E-2</v>
      </c>
      <c r="E124" s="10">
        <f t="shared" si="129"/>
        <v>-3.1113632504642901</v>
      </c>
      <c r="F124" s="7" t="s">
        <v>83</v>
      </c>
      <c r="G124" s="1">
        <v>4</v>
      </c>
      <c r="H124" s="9">
        <f t="shared" si="119"/>
        <v>-1.4032937967742101E-2</v>
      </c>
      <c r="I124" s="9">
        <f t="shared" si="120"/>
        <v>273.13596706203225</v>
      </c>
      <c r="J124" s="9">
        <f t="shared" si="121"/>
        <v>1.7394489214515335E-2</v>
      </c>
      <c r="K124" s="9">
        <f t="shared" si="130"/>
        <v>28.47</v>
      </c>
      <c r="L124" s="9">
        <f t="shared" si="131"/>
        <v>0.28470000000000001</v>
      </c>
      <c r="M124" s="1" t="s">
        <v>83</v>
      </c>
      <c r="O124" s="9">
        <f t="shared" si="132"/>
        <v>1.1168176462681028</v>
      </c>
      <c r="P124" s="9">
        <f t="shared" si="122"/>
        <v>1.9426472502590917E-2</v>
      </c>
      <c r="Q124" s="12">
        <f t="shared" si="133"/>
        <v>6.4107359258550028E-3</v>
      </c>
      <c r="R124" s="9">
        <f t="shared" si="134"/>
        <v>9.3951000000000007E-2</v>
      </c>
      <c r="S124" s="13">
        <f t="shared" si="123"/>
        <v>6.8234887610084005E-2</v>
      </c>
      <c r="T124" s="2">
        <f t="shared" si="135"/>
        <v>0.01</v>
      </c>
      <c r="U124" s="14">
        <f t="shared" si="124"/>
        <v>6.8234887610084003E-4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6"/>
        <v>5.0000000000000001E-3</v>
      </c>
      <c r="AT124" s="1">
        <f t="shared" si="136"/>
        <v>6.1723488761008397E-3</v>
      </c>
      <c r="AU124" s="9">
        <f t="shared" si="137"/>
        <v>28.47</v>
      </c>
      <c r="AV124" s="1">
        <f t="shared" si="138"/>
        <v>0.33</v>
      </c>
      <c r="AW124" s="1">
        <f t="shared" si="127"/>
        <v>0</v>
      </c>
      <c r="AX124" s="1">
        <f t="shared" si="139"/>
        <v>0</v>
      </c>
      <c r="AZ124" s="1">
        <f t="shared" si="128"/>
        <v>0</v>
      </c>
      <c r="BA124" s="1">
        <f t="shared" si="140"/>
        <v>0</v>
      </c>
    </row>
    <row r="125" spans="1:53" x14ac:dyDescent="0.15">
      <c r="C125" s="7">
        <v>4</v>
      </c>
      <c r="D125" s="8">
        <v>7.41781831873333</v>
      </c>
      <c r="E125" s="10">
        <f t="shared" si="129"/>
        <v>-1.4032937967742101E-2</v>
      </c>
      <c r="F125" s="7" t="s">
        <v>83</v>
      </c>
      <c r="G125" s="1">
        <v>5</v>
      </c>
      <c r="H125" s="9">
        <f t="shared" si="119"/>
        <v>7.41781831873333</v>
      </c>
      <c r="I125" s="9">
        <f t="shared" si="120"/>
        <v>280.56781831873332</v>
      </c>
      <c r="J125" s="9">
        <f t="shared" si="121"/>
        <v>4.4720100786745105E-2</v>
      </c>
      <c r="K125" s="9">
        <f t="shared" si="130"/>
        <v>28.47</v>
      </c>
      <c r="L125" s="9">
        <f t="shared" si="131"/>
        <v>0.28470000000000001</v>
      </c>
      <c r="M125" s="1" t="s">
        <v>85</v>
      </c>
      <c r="N125" s="9">
        <f>(O124-P124)*$C$21/100</f>
        <v>1.0425216150772361</v>
      </c>
      <c r="O125" s="9">
        <f t="shared" si="132"/>
        <v>0.33956955868827565</v>
      </c>
      <c r="P125" s="9">
        <f t="shared" si="122"/>
        <v>1.5185584888650244E-2</v>
      </c>
      <c r="Q125" s="12">
        <f t="shared" si="133"/>
        <v>5.0112430132545809E-3</v>
      </c>
      <c r="R125" s="9">
        <f t="shared" si="134"/>
        <v>9.3951000000000007E-2</v>
      </c>
      <c r="S125" s="13">
        <f t="shared" si="123"/>
        <v>5.3338900206007178E-2</v>
      </c>
      <c r="T125" s="2">
        <f t="shared" si="135"/>
        <v>0.01</v>
      </c>
      <c r="U125" s="14">
        <f t="shared" si="124"/>
        <v>5.3338900206007184E-4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6"/>
        <v>5.0000000000000001E-3</v>
      </c>
      <c r="AT125" s="1">
        <f t="shared" si="136"/>
        <v>6.0233890020600723E-3</v>
      </c>
      <c r="AU125" s="9">
        <f t="shared" si="137"/>
        <v>28.47</v>
      </c>
      <c r="AV125" s="1">
        <f t="shared" si="138"/>
        <v>0.33</v>
      </c>
      <c r="AW125" s="1">
        <f t="shared" si="127"/>
        <v>0</v>
      </c>
      <c r="AX125" s="1">
        <f t="shared" si="139"/>
        <v>0</v>
      </c>
      <c r="AZ125" s="1">
        <f t="shared" si="128"/>
        <v>0</v>
      </c>
      <c r="BA125" s="1">
        <f t="shared" si="140"/>
        <v>0</v>
      </c>
    </row>
    <row r="126" spans="1:53" x14ac:dyDescent="0.15">
      <c r="C126" s="7">
        <v>5</v>
      </c>
      <c r="D126" s="8">
        <v>10.299865401129001</v>
      </c>
      <c r="E126" s="10">
        <f t="shared" si="129"/>
        <v>7.41781831873333</v>
      </c>
      <c r="F126" s="7" t="s">
        <v>85</v>
      </c>
      <c r="G126" s="1">
        <v>6</v>
      </c>
      <c r="H126" s="9">
        <f t="shared" si="119"/>
        <v>10.299865401129001</v>
      </c>
      <c r="I126" s="9">
        <f t="shared" si="120"/>
        <v>283.44986540112899</v>
      </c>
      <c r="J126" s="9">
        <f t="shared" si="121"/>
        <v>6.3642616900488877E-2</v>
      </c>
      <c r="K126" s="9">
        <f t="shared" si="130"/>
        <v>28.47</v>
      </c>
      <c r="L126" s="9">
        <f t="shared" si="131"/>
        <v>0.28470000000000001</v>
      </c>
      <c r="M126" s="1" t="s">
        <v>83</v>
      </c>
      <c r="O126" s="9">
        <f t="shared" si="132"/>
        <v>0.60908397379962531</v>
      </c>
      <c r="P126" s="9">
        <f t="shared" si="122"/>
        <v>3.8763698004756958E-2</v>
      </c>
      <c r="Q126" s="12">
        <f t="shared" si="133"/>
        <v>1.2792020341569796E-2</v>
      </c>
      <c r="R126" s="9">
        <f t="shared" si="134"/>
        <v>9.3951000000000007E-2</v>
      </c>
      <c r="S126" s="13">
        <f t="shared" si="123"/>
        <v>0.13615629787410241</v>
      </c>
      <c r="T126" s="2">
        <f t="shared" si="135"/>
        <v>0.01</v>
      </c>
      <c r="U126" s="14">
        <f t="shared" si="124"/>
        <v>1.3615629787410242E-3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6"/>
        <v>5.0000000000000001E-3</v>
      </c>
      <c r="AT126" s="1">
        <f t="shared" si="136"/>
        <v>6.8515629787410243E-3</v>
      </c>
      <c r="AU126" s="9">
        <f t="shared" si="137"/>
        <v>28.47</v>
      </c>
      <c r="AV126" s="1">
        <f t="shared" si="138"/>
        <v>0.33</v>
      </c>
      <c r="AW126" s="1">
        <f t="shared" si="127"/>
        <v>0</v>
      </c>
      <c r="AX126" s="1">
        <f t="shared" si="139"/>
        <v>0</v>
      </c>
      <c r="AZ126" s="1">
        <f t="shared" si="128"/>
        <v>0</v>
      </c>
      <c r="BA126" s="1">
        <f t="shared" si="140"/>
        <v>0</v>
      </c>
    </row>
    <row r="127" spans="1:53" x14ac:dyDescent="0.15">
      <c r="C127" s="7">
        <v>6</v>
      </c>
      <c r="D127" s="8">
        <v>14.248713329833301</v>
      </c>
      <c r="E127" s="10">
        <f t="shared" si="129"/>
        <v>10.299865401129001</v>
      </c>
      <c r="F127" s="7" t="s">
        <v>83</v>
      </c>
      <c r="G127" s="1">
        <v>7</v>
      </c>
      <c r="H127" s="9">
        <f t="shared" si="119"/>
        <v>14.248713329833301</v>
      </c>
      <c r="I127" s="9">
        <f t="shared" si="120"/>
        <v>287.3987133298333</v>
      </c>
      <c r="J127" s="9">
        <f t="shared" si="121"/>
        <v>0.10202980298373353</v>
      </c>
      <c r="K127" s="9">
        <f t="shared" si="130"/>
        <v>28.47</v>
      </c>
      <c r="L127" s="9">
        <f t="shared" si="131"/>
        <v>0.28470000000000001</v>
      </c>
      <c r="M127" s="1" t="s">
        <v>83</v>
      </c>
      <c r="O127" s="9">
        <f t="shared" si="132"/>
        <v>0.85502027579486839</v>
      </c>
      <c r="P127" s="9">
        <f t="shared" si="122"/>
        <v>8.7237550286447932E-2</v>
      </c>
      <c r="Q127" s="12">
        <f t="shared" si="133"/>
        <v>2.8788391594527819E-2</v>
      </c>
      <c r="R127" s="9">
        <f t="shared" si="134"/>
        <v>9.3951000000000007E-2</v>
      </c>
      <c r="S127" s="13">
        <f t="shared" si="123"/>
        <v>0.30641921421302398</v>
      </c>
      <c r="T127" s="2">
        <f t="shared" si="135"/>
        <v>0.01</v>
      </c>
      <c r="U127" s="14">
        <f t="shared" si="124"/>
        <v>3.0641921421302397E-3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6"/>
        <v>7.4999999999999997E-3</v>
      </c>
      <c r="AT127" s="1">
        <f t="shared" si="136"/>
        <v>1.3014192142130239E-2</v>
      </c>
      <c r="AU127" s="9">
        <f t="shared" si="137"/>
        <v>28.47</v>
      </c>
      <c r="AV127" s="1">
        <f t="shared" si="138"/>
        <v>0.33</v>
      </c>
      <c r="AW127" s="1">
        <f t="shared" si="127"/>
        <v>0</v>
      </c>
      <c r="AX127" s="1">
        <f t="shared" si="139"/>
        <v>0</v>
      </c>
      <c r="AZ127" s="1">
        <f t="shared" si="128"/>
        <v>0</v>
      </c>
      <c r="BA127" s="1">
        <f t="shared" si="140"/>
        <v>0</v>
      </c>
    </row>
    <row r="128" spans="1:53" x14ac:dyDescent="0.15">
      <c r="C128" s="7">
        <v>7</v>
      </c>
      <c r="D128" s="8">
        <v>18.390154910645201</v>
      </c>
      <c r="E128" s="10">
        <f t="shared" si="129"/>
        <v>14.248713329833301</v>
      </c>
      <c r="F128" s="7" t="s">
        <v>83</v>
      </c>
      <c r="G128" s="1">
        <v>8</v>
      </c>
      <c r="H128" s="9">
        <f t="shared" si="119"/>
        <v>18.390154910645201</v>
      </c>
      <c r="I128" s="9">
        <f t="shared" si="120"/>
        <v>291.54015491064519</v>
      </c>
      <c r="J128" s="9">
        <f t="shared" si="121"/>
        <v>0.16509643596080947</v>
      </c>
      <c r="K128" s="9">
        <f t="shared" si="130"/>
        <v>28.47</v>
      </c>
      <c r="L128" s="9">
        <f t="shared" si="131"/>
        <v>0.28470000000000001</v>
      </c>
      <c r="M128" s="1" t="s">
        <v>83</v>
      </c>
      <c r="O128" s="9">
        <f t="shared" si="132"/>
        <v>1.0524827255084204</v>
      </c>
      <c r="P128" s="9">
        <f t="shared" si="122"/>
        <v>0.17376114689175914</v>
      </c>
      <c r="Q128" s="12">
        <f t="shared" si="133"/>
        <v>5.7341178474280517E-2</v>
      </c>
      <c r="R128" s="9">
        <f t="shared" si="134"/>
        <v>9.3951000000000007E-2</v>
      </c>
      <c r="S128" s="13">
        <f t="shared" si="123"/>
        <v>0.61033068806378343</v>
      </c>
      <c r="T128" s="2">
        <f t="shared" si="135"/>
        <v>0.01</v>
      </c>
      <c r="U128" s="14">
        <f t="shared" si="124"/>
        <v>6.1033068806378345E-3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6"/>
        <v>7.4999999999999997E-3</v>
      </c>
      <c r="AT128" s="1">
        <f t="shared" si="136"/>
        <v>1.6053306880637833E-2</v>
      </c>
      <c r="AU128" s="9">
        <f t="shared" si="137"/>
        <v>28.47</v>
      </c>
      <c r="AV128" s="1">
        <f t="shared" si="138"/>
        <v>0.33</v>
      </c>
      <c r="AW128" s="1">
        <f t="shared" si="127"/>
        <v>0</v>
      </c>
      <c r="AX128" s="1">
        <f t="shared" si="139"/>
        <v>0</v>
      </c>
      <c r="AZ128" s="1">
        <f t="shared" si="128"/>
        <v>0</v>
      </c>
      <c r="BA128" s="1">
        <f t="shared" si="140"/>
        <v>0</v>
      </c>
    </row>
    <row r="129" spans="1:54" x14ac:dyDescent="0.15">
      <c r="C129" s="7">
        <v>8</v>
      </c>
      <c r="D129" s="8">
        <v>17.069718455483901</v>
      </c>
      <c r="E129" s="10">
        <f t="shared" si="129"/>
        <v>18.390154910645201</v>
      </c>
      <c r="F129" s="7" t="s">
        <v>83</v>
      </c>
      <c r="G129" s="1">
        <v>9</v>
      </c>
      <c r="H129" s="9">
        <f t="shared" si="119"/>
        <v>17.069718455483901</v>
      </c>
      <c r="I129" s="9">
        <f t="shared" si="120"/>
        <v>290.21971845548387</v>
      </c>
      <c r="J129" s="9">
        <f t="shared" si="121"/>
        <v>0.14182263393610856</v>
      </c>
      <c r="K129" s="9">
        <f t="shared" si="130"/>
        <v>28.47</v>
      </c>
      <c r="L129" s="9">
        <f t="shared" si="131"/>
        <v>0.28470000000000001</v>
      </c>
      <c r="M129" s="1" t="s">
        <v>83</v>
      </c>
      <c r="O129" s="9">
        <f t="shared" si="132"/>
        <v>1.1634215786166613</v>
      </c>
      <c r="P129" s="9">
        <f t="shared" si="122"/>
        <v>0.1649995126575203</v>
      </c>
      <c r="Q129" s="12">
        <f t="shared" si="133"/>
        <v>5.44498391769817E-2</v>
      </c>
      <c r="R129" s="9">
        <f t="shared" si="134"/>
        <v>9.3951000000000007E-2</v>
      </c>
      <c r="S129" s="13">
        <f t="shared" si="123"/>
        <v>0.57955571709701548</v>
      </c>
      <c r="T129" s="2">
        <f t="shared" si="135"/>
        <v>0.01</v>
      </c>
      <c r="U129" s="14">
        <f t="shared" si="124"/>
        <v>5.7955571709701545E-3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6"/>
        <v>7.4999999999999997E-3</v>
      </c>
      <c r="AT129" s="1">
        <f t="shared" si="136"/>
        <v>1.5745557170970155E-2</v>
      </c>
      <c r="AU129" s="9">
        <f t="shared" si="137"/>
        <v>28.47</v>
      </c>
      <c r="AV129" s="1">
        <f t="shared" si="138"/>
        <v>0.33</v>
      </c>
      <c r="AW129" s="1">
        <f t="shared" si="127"/>
        <v>0</v>
      </c>
      <c r="AX129" s="1">
        <f t="shared" si="139"/>
        <v>0</v>
      </c>
      <c r="AZ129" s="1">
        <f t="shared" si="128"/>
        <v>0</v>
      </c>
      <c r="BA129" s="1">
        <f t="shared" si="140"/>
        <v>0</v>
      </c>
    </row>
    <row r="130" spans="1:54" x14ac:dyDescent="0.15">
      <c r="C130" s="7">
        <v>9</v>
      </c>
      <c r="D130" s="8">
        <v>11.836161006799999</v>
      </c>
      <c r="E130" s="10">
        <f t="shared" si="129"/>
        <v>17.069718455483901</v>
      </c>
      <c r="F130" s="7" t="s">
        <v>83</v>
      </c>
      <c r="G130" s="1">
        <v>10</v>
      </c>
      <c r="H130" s="9">
        <f t="shared" si="119"/>
        <v>11.836161006799999</v>
      </c>
      <c r="I130" s="9">
        <f t="shared" si="120"/>
        <v>284.98616100679999</v>
      </c>
      <c r="J130" s="9">
        <f t="shared" si="121"/>
        <v>7.6589639114813785E-2</v>
      </c>
      <c r="K130" s="9">
        <f t="shared" si="130"/>
        <v>28.47</v>
      </c>
      <c r="L130" s="9">
        <f t="shared" si="131"/>
        <v>0.28470000000000001</v>
      </c>
      <c r="M130" s="1" t="s">
        <v>83</v>
      </c>
      <c r="O130" s="9">
        <f t="shared" si="132"/>
        <v>1.2831220659591409</v>
      </c>
      <c r="P130" s="9">
        <f t="shared" si="122"/>
        <v>9.8273855972064894E-2</v>
      </c>
      <c r="Q130" s="12">
        <f t="shared" si="133"/>
        <v>3.243037247078142E-2</v>
      </c>
      <c r="R130" s="9">
        <f t="shared" si="134"/>
        <v>9.3951000000000007E-2</v>
      </c>
      <c r="S130" s="13">
        <f t="shared" si="123"/>
        <v>0.34518389874276395</v>
      </c>
      <c r="T130" s="2">
        <f t="shared" si="135"/>
        <v>0.01</v>
      </c>
      <c r="U130" s="14">
        <f t="shared" si="124"/>
        <v>3.4518389874276397E-3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6"/>
        <v>7.4999999999999997E-3</v>
      </c>
      <c r="AT130" s="1">
        <f t="shared" si="136"/>
        <v>1.3401838987427639E-2</v>
      </c>
      <c r="AU130" s="9">
        <f t="shared" si="137"/>
        <v>28.47</v>
      </c>
      <c r="AV130" s="1">
        <f t="shared" si="138"/>
        <v>0.33</v>
      </c>
      <c r="AW130" s="1">
        <f t="shared" si="127"/>
        <v>0</v>
      </c>
      <c r="AX130" s="1">
        <f t="shared" si="139"/>
        <v>0</v>
      </c>
      <c r="AZ130" s="1">
        <f t="shared" si="128"/>
        <v>0</v>
      </c>
      <c r="BA130" s="1">
        <f t="shared" si="140"/>
        <v>0</v>
      </c>
    </row>
    <row r="131" spans="1:54" x14ac:dyDescent="0.15">
      <c r="C131" s="7">
        <v>10</v>
      </c>
      <c r="D131" s="8">
        <v>8.4367569400967692</v>
      </c>
      <c r="E131" s="10">
        <f t="shared" si="129"/>
        <v>11.836161006799999</v>
      </c>
      <c r="F131" s="7" t="s">
        <v>83</v>
      </c>
      <c r="G131" s="1">
        <v>11</v>
      </c>
      <c r="H131" s="9">
        <f t="shared" si="119"/>
        <v>8.4367569400967692</v>
      </c>
      <c r="I131" s="9">
        <f t="shared" si="120"/>
        <v>281.58675694009673</v>
      </c>
      <c r="J131" s="9">
        <f t="shared" si="121"/>
        <v>5.0703813491204765E-2</v>
      </c>
      <c r="K131" s="9">
        <f t="shared" si="130"/>
        <v>28.47</v>
      </c>
      <c r="L131" s="9">
        <f t="shared" si="131"/>
        <v>0.28470000000000001</v>
      </c>
      <c r="M131" s="1" t="s">
        <v>85</v>
      </c>
      <c r="N131" s="9">
        <f>(O130-P130)*$C$21/100</f>
        <v>1.1256057994877222</v>
      </c>
      <c r="O131" s="9">
        <f t="shared" si="132"/>
        <v>0.34394241049935381</v>
      </c>
      <c r="P131" s="9">
        <f t="shared" si="122"/>
        <v>1.7439191833674622E-2</v>
      </c>
      <c r="Q131" s="12">
        <f t="shared" si="133"/>
        <v>5.7549333051126255E-3</v>
      </c>
      <c r="R131" s="9">
        <f t="shared" si="134"/>
        <v>9.3951000000000007E-2</v>
      </c>
      <c r="S131" s="13">
        <f t="shared" si="123"/>
        <v>6.1254625337810405E-2</v>
      </c>
      <c r="T131" s="2">
        <f t="shared" si="135"/>
        <v>0.01</v>
      </c>
      <c r="U131" s="14">
        <f t="shared" si="124"/>
        <v>6.1254625337810403E-4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6"/>
        <v>5.0000000000000001E-3</v>
      </c>
      <c r="AT131" s="1">
        <f t="shared" si="136"/>
        <v>6.1025462533781044E-3</v>
      </c>
      <c r="AU131" s="9">
        <f t="shared" si="137"/>
        <v>28.47</v>
      </c>
      <c r="AV131" s="1">
        <f t="shared" si="138"/>
        <v>0.33</v>
      </c>
      <c r="AW131" s="1">
        <f t="shared" si="127"/>
        <v>0</v>
      </c>
      <c r="AX131" s="1">
        <f t="shared" si="139"/>
        <v>0</v>
      </c>
      <c r="AZ131" s="1">
        <f t="shared" si="128"/>
        <v>0</v>
      </c>
      <c r="BA131" s="1">
        <f t="shared" si="140"/>
        <v>0</v>
      </c>
    </row>
    <row r="132" spans="1:54" x14ac:dyDescent="0.15">
      <c r="C132" s="7">
        <v>11</v>
      </c>
      <c r="D132" s="8">
        <v>2.2861987078333299</v>
      </c>
      <c r="E132" s="10">
        <f t="shared" si="129"/>
        <v>8.4367569400967692</v>
      </c>
      <c r="F132" s="7" t="s">
        <v>85</v>
      </c>
      <c r="G132" s="1">
        <v>12</v>
      </c>
      <c r="H132" s="9">
        <f t="shared" si="119"/>
        <v>2.2861987078333299</v>
      </c>
      <c r="I132" s="9">
        <f t="shared" si="120"/>
        <v>275.43619870783328</v>
      </c>
      <c r="J132" s="9">
        <f t="shared" si="121"/>
        <v>2.3426300312298139E-2</v>
      </c>
      <c r="K132" s="9">
        <f t="shared" si="130"/>
        <v>28.47</v>
      </c>
      <c r="L132" s="9">
        <f t="shared" si="131"/>
        <v>0.28470000000000001</v>
      </c>
      <c r="M132" s="1" t="s">
        <v>83</v>
      </c>
      <c r="O132" s="9">
        <f t="shared" si="132"/>
        <v>0.61120321866567917</v>
      </c>
      <c r="P132" s="9">
        <f t="shared" si="122"/>
        <v>1.4318230152305428E-2</v>
      </c>
      <c r="Q132" s="12">
        <f t="shared" si="133"/>
        <v>4.7250159502607919E-3</v>
      </c>
      <c r="R132" s="9">
        <f t="shared" si="134"/>
        <v>9.3951000000000007E-2</v>
      </c>
      <c r="S132" s="13">
        <f t="shared" si="123"/>
        <v>5.0292343351968492E-2</v>
      </c>
      <c r="T132" s="2">
        <f t="shared" si="135"/>
        <v>0.01</v>
      </c>
      <c r="U132" s="14">
        <f t="shared" si="124"/>
        <v>5.0292343351968495E-4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6"/>
        <v>5.0000000000000001E-3</v>
      </c>
      <c r="AT132" s="1">
        <f t="shared" si="136"/>
        <v>5.9929234335196853E-3</v>
      </c>
      <c r="AU132" s="9">
        <f t="shared" si="137"/>
        <v>28.47</v>
      </c>
      <c r="AV132" s="1">
        <f t="shared" si="138"/>
        <v>0.33</v>
      </c>
      <c r="AW132" s="1">
        <f t="shared" si="127"/>
        <v>0</v>
      </c>
      <c r="AX132" s="1">
        <f t="shared" si="139"/>
        <v>0</v>
      </c>
      <c r="AY132" s="1">
        <f>SUM(AX121:AX132)</f>
        <v>0</v>
      </c>
      <c r="AZ132" s="1">
        <f t="shared" si="128"/>
        <v>0</v>
      </c>
      <c r="BA132" s="1">
        <f t="shared" si="140"/>
        <v>0</v>
      </c>
      <c r="BB132" s="1">
        <f>SUM(BA121:BA132)</f>
        <v>0</v>
      </c>
    </row>
    <row r="133" spans="1:54" x14ac:dyDescent="0.15">
      <c r="C133" s="7">
        <v>12</v>
      </c>
      <c r="D133" s="8">
        <v>-0.59622444332257996</v>
      </c>
      <c r="E133" s="10">
        <f t="shared" si="129"/>
        <v>2.2861987078333299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-0.280124886645161</v>
      </c>
      <c r="E136" s="7"/>
      <c r="F136" s="7"/>
      <c r="G136" s="1">
        <v>1</v>
      </c>
      <c r="H136" s="9">
        <f t="shared" ref="H136:H147" si="141">E137</f>
        <v>-0.280124886645161</v>
      </c>
      <c r="I136" s="9">
        <f t="shared" ref="I136:I147" si="142">H136+273.15</f>
        <v>272.86987511335479</v>
      </c>
      <c r="J136" s="9">
        <f>EXP(($C$15*(I136-$C$13))/($C$16*I136*$C$13))</f>
        <v>1.6800199867343449E-2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3">O136*J136</f>
        <v>1.2752156708890655E-2</v>
      </c>
      <c r="Q136" s="12">
        <f>P136*$B$138</f>
        <v>3.3155607443115707E-3</v>
      </c>
      <c r="R136" s="9">
        <f>L136*$B$138</f>
        <v>0.19735245833333334</v>
      </c>
      <c r="S136" s="13">
        <f t="shared" ref="S136:S147" si="144">Q136/R136</f>
        <v>1.6800199867343449E-2</v>
      </c>
      <c r="T136" s="2">
        <f>$B$137/100</f>
        <v>0.01</v>
      </c>
      <c r="U136" s="14">
        <f t="shared" ref="U136:U147" si="145">S136*T136</f>
        <v>1.6800199867343448E-4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7">AR136*AQ136</f>
        <v>5.0000000000000001E-3</v>
      </c>
      <c r="AT136" s="1">
        <f t="shared" ref="AT136:AT147" si="148">(AS136+AM136+AD136+AA136+U136+X136+AG136+AJ136+AP136)</f>
        <v>5.6580019986734349E-3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49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-2.0944559159354799</v>
      </c>
      <c r="E137" s="10">
        <f t="shared" ref="E137:E148" si="150">D136</f>
        <v>-0.280124886645161</v>
      </c>
      <c r="F137" s="7" t="s">
        <v>83</v>
      </c>
      <c r="G137" s="1">
        <v>2</v>
      </c>
      <c r="H137" s="9">
        <f t="shared" si="141"/>
        <v>-2.0944559159354799</v>
      </c>
      <c r="I137" s="9">
        <f t="shared" si="142"/>
        <v>271.05554408406448</v>
      </c>
      <c r="J137" s="9">
        <f t="shared" ref="J137:J147" si="151">EXP(($C$15*(I137-$C$13))/($C$16*I137*$C$13))</f>
        <v>1.3230761629590268E-2</v>
      </c>
      <c r="K137" s="9">
        <f t="shared" ref="K137:K147" si="152">$B$136/12</f>
        <v>75.904791666666668</v>
      </c>
      <c r="L137" s="9">
        <f t="shared" ref="L137:L147" si="153">K137*$B$137/100</f>
        <v>0.75904791666666671</v>
      </c>
      <c r="M137" s="1" t="s">
        <v>83</v>
      </c>
      <c r="O137" s="9">
        <f t="shared" ref="O137:O147" si="154">L137+O136-P136-N137</f>
        <v>1.5053436766244428</v>
      </c>
      <c r="P137" s="9">
        <f t="shared" si="143"/>
        <v>1.9916843356029019E-2</v>
      </c>
      <c r="Q137" s="12">
        <f t="shared" ref="Q137:Q147" si="155">P137*$B$138</f>
        <v>5.1783792725675452E-3</v>
      </c>
      <c r="R137" s="9">
        <f t="shared" ref="R137:R147" si="156">L137*$B$138</f>
        <v>0.19735245833333334</v>
      </c>
      <c r="S137" s="13">
        <f t="shared" si="144"/>
        <v>2.6239243819406243E-2</v>
      </c>
      <c r="T137" s="2">
        <f t="shared" ref="T137:T147" si="157">$B$137/100</f>
        <v>0.01</v>
      </c>
      <c r="U137" s="14">
        <f t="shared" si="145"/>
        <v>2.6239243819406243E-4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7"/>
        <v>5.0000000000000001E-3</v>
      </c>
      <c r="AT137" s="1">
        <f t="shared" si="148"/>
        <v>5.7523924381940629E-3</v>
      </c>
      <c r="AU137" s="9">
        <f t="shared" ref="AU137:AU147" si="158">$B$136/12</f>
        <v>75.904791666666668</v>
      </c>
      <c r="AV137" s="1">
        <f t="shared" ref="AV137:AV147" si="159">$B$138</f>
        <v>0.26</v>
      </c>
      <c r="AW137" s="1">
        <f t="shared" ref="AW137:AW147" si="160">$E$10/12</f>
        <v>0</v>
      </c>
      <c r="AX137" s="1">
        <f t="shared" si="149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-3.1113632504642901</v>
      </c>
      <c r="E138" s="10">
        <f t="shared" si="150"/>
        <v>-2.0944559159354799</v>
      </c>
      <c r="F138" s="7" t="s">
        <v>83</v>
      </c>
      <c r="G138" s="1">
        <v>3</v>
      </c>
      <c r="H138" s="9">
        <f t="shared" si="141"/>
        <v>-3.1113632504642901</v>
      </c>
      <c r="I138" s="9">
        <f t="shared" si="142"/>
        <v>270.03863674953567</v>
      </c>
      <c r="J138" s="9">
        <f t="shared" si="151"/>
        <v>1.155676497462471E-2</v>
      </c>
      <c r="K138" s="9">
        <f t="shared" si="152"/>
        <v>75.904791666666668</v>
      </c>
      <c r="L138" s="9">
        <f t="shared" si="153"/>
        <v>0.75904791666666671</v>
      </c>
      <c r="M138" s="1" t="s">
        <v>83</v>
      </c>
      <c r="O138" s="9">
        <f t="shared" si="154"/>
        <v>2.2444747499350806</v>
      </c>
      <c r="P138" s="9">
        <f t="shared" si="143"/>
        <v>2.5938867176479294E-2</v>
      </c>
      <c r="Q138" s="12">
        <f t="shared" si="155"/>
        <v>6.7441054658846167E-3</v>
      </c>
      <c r="R138" s="9">
        <f t="shared" si="156"/>
        <v>0.19735245833333334</v>
      </c>
      <c r="S138" s="13">
        <f t="shared" si="144"/>
        <v>3.4172898188547775E-2</v>
      </c>
      <c r="T138" s="2">
        <f t="shared" si="157"/>
        <v>0.01</v>
      </c>
      <c r="U138" s="14">
        <f t="shared" si="145"/>
        <v>3.4172898188547773E-4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7"/>
        <v>5.0000000000000001E-3</v>
      </c>
      <c r="AT138" s="1">
        <f t="shared" si="148"/>
        <v>5.8317289818854779E-3</v>
      </c>
      <c r="AU138" s="9">
        <f t="shared" si="158"/>
        <v>75.904791666666668</v>
      </c>
      <c r="AV138" s="1">
        <f t="shared" si="159"/>
        <v>0.26</v>
      </c>
      <c r="AW138" s="1">
        <f t="shared" si="160"/>
        <v>0</v>
      </c>
      <c r="AX138" s="1">
        <f t="shared" si="149"/>
        <v>0</v>
      </c>
    </row>
    <row r="139" spans="1:54" x14ac:dyDescent="0.15">
      <c r="C139" s="7">
        <v>3</v>
      </c>
      <c r="D139" s="8">
        <v>-1.4032937967742101E-2</v>
      </c>
      <c r="E139" s="10">
        <f t="shared" si="150"/>
        <v>-3.1113632504642901</v>
      </c>
      <c r="F139" s="7" t="s">
        <v>83</v>
      </c>
      <c r="G139" s="1">
        <v>4</v>
      </c>
      <c r="H139" s="9">
        <f t="shared" si="141"/>
        <v>-1.4032937967742101E-2</v>
      </c>
      <c r="I139" s="9">
        <f t="shared" si="142"/>
        <v>273.13596706203225</v>
      </c>
      <c r="J139" s="9">
        <f t="shared" si="151"/>
        <v>1.7394489214515335E-2</v>
      </c>
      <c r="K139" s="9">
        <f t="shared" si="152"/>
        <v>75.904791666666668</v>
      </c>
      <c r="L139" s="9">
        <f t="shared" si="153"/>
        <v>0.75904791666666671</v>
      </c>
      <c r="M139" s="1" t="s">
        <v>83</v>
      </c>
      <c r="O139" s="9">
        <f t="shared" si="154"/>
        <v>2.9775837994252683</v>
      </c>
      <c r="P139" s="9">
        <f t="shared" si="143"/>
        <v>5.1793549284418421E-2</v>
      </c>
      <c r="Q139" s="12">
        <f t="shared" si="155"/>
        <v>1.346632281394879E-2</v>
      </c>
      <c r="R139" s="9">
        <f t="shared" si="156"/>
        <v>0.19735245833333334</v>
      </c>
      <c r="S139" s="13">
        <f t="shared" si="144"/>
        <v>6.8234887610084019E-2</v>
      </c>
      <c r="T139" s="2">
        <f t="shared" si="157"/>
        <v>0.01</v>
      </c>
      <c r="U139" s="14">
        <f t="shared" si="145"/>
        <v>6.8234887610084025E-4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7"/>
        <v>5.0000000000000001E-3</v>
      </c>
      <c r="AT139" s="1">
        <f t="shared" si="148"/>
        <v>6.1723488761008406E-3</v>
      </c>
      <c r="AU139" s="9">
        <f t="shared" si="158"/>
        <v>75.904791666666668</v>
      </c>
      <c r="AV139" s="1">
        <f t="shared" si="159"/>
        <v>0.26</v>
      </c>
      <c r="AW139" s="1">
        <f t="shared" si="160"/>
        <v>0</v>
      </c>
      <c r="AX139" s="1">
        <f t="shared" si="149"/>
        <v>0</v>
      </c>
    </row>
    <row r="140" spans="1:54" x14ac:dyDescent="0.15">
      <c r="C140" s="7">
        <v>4</v>
      </c>
      <c r="D140" s="8">
        <v>7.41781831873333</v>
      </c>
      <c r="E140" s="10">
        <f t="shared" si="150"/>
        <v>-1.4032937967742101E-2</v>
      </c>
      <c r="F140" s="7" t="s">
        <v>83</v>
      </c>
      <c r="G140" s="1">
        <v>5</v>
      </c>
      <c r="H140" s="9">
        <f t="shared" si="141"/>
        <v>7.41781831873333</v>
      </c>
      <c r="I140" s="9">
        <f t="shared" si="142"/>
        <v>280.56781831873332</v>
      </c>
      <c r="J140" s="9">
        <f t="shared" si="151"/>
        <v>4.4720100786745105E-2</v>
      </c>
      <c r="K140" s="9">
        <f t="shared" si="152"/>
        <v>75.904791666666668</v>
      </c>
      <c r="L140" s="9">
        <f t="shared" si="153"/>
        <v>0.75904791666666671</v>
      </c>
      <c r="M140" s="1" t="s">
        <v>85</v>
      </c>
      <c r="N140" s="9">
        <f>(O139-P139)*$C$24/100</f>
        <v>0</v>
      </c>
      <c r="O140" s="9">
        <f t="shared" si="154"/>
        <v>3.6848381668075167</v>
      </c>
      <c r="P140" s="9">
        <f t="shared" si="143"/>
        <v>0.16478633420247721</v>
      </c>
      <c r="Q140" s="12">
        <f t="shared" si="155"/>
        <v>4.2844446892644078E-2</v>
      </c>
      <c r="R140" s="9">
        <f t="shared" si="156"/>
        <v>0.19735245833333334</v>
      </c>
      <c r="S140" s="13">
        <f t="shared" si="144"/>
        <v>0.21709608917198647</v>
      </c>
      <c r="T140" s="2">
        <f t="shared" si="157"/>
        <v>0.01</v>
      </c>
      <c r="U140" s="14">
        <f t="shared" si="145"/>
        <v>2.1709608917198646E-3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7"/>
        <v>5.0000000000000001E-3</v>
      </c>
      <c r="AT140" s="1">
        <f t="shared" si="148"/>
        <v>7.6609608917198651E-3</v>
      </c>
      <c r="AU140" s="9">
        <f t="shared" si="158"/>
        <v>75.904791666666668</v>
      </c>
      <c r="AV140" s="1">
        <f t="shared" si="159"/>
        <v>0.26</v>
      </c>
      <c r="AW140" s="1">
        <f t="shared" si="160"/>
        <v>0</v>
      </c>
      <c r="AX140" s="1">
        <f t="shared" si="149"/>
        <v>0</v>
      </c>
    </row>
    <row r="141" spans="1:54" x14ac:dyDescent="0.15">
      <c r="C141" s="7">
        <v>5</v>
      </c>
      <c r="D141" s="8">
        <v>10.299865401129001</v>
      </c>
      <c r="E141" s="10">
        <f t="shared" si="150"/>
        <v>7.41781831873333</v>
      </c>
      <c r="F141" s="7" t="s">
        <v>85</v>
      </c>
      <c r="G141" s="1">
        <v>6</v>
      </c>
      <c r="H141" s="9">
        <f t="shared" si="141"/>
        <v>10.299865401129001</v>
      </c>
      <c r="I141" s="9">
        <f t="shared" si="142"/>
        <v>283.44986540112899</v>
      </c>
      <c r="J141" s="9">
        <f t="shared" si="151"/>
        <v>6.3642616900488877E-2</v>
      </c>
      <c r="K141" s="9">
        <f t="shared" si="152"/>
        <v>75.904791666666668</v>
      </c>
      <c r="L141" s="9">
        <f t="shared" si="153"/>
        <v>0.75904791666666671</v>
      </c>
      <c r="M141" s="1" t="s">
        <v>83</v>
      </c>
      <c r="O141" s="9">
        <f t="shared" si="154"/>
        <v>4.2790997492717056</v>
      </c>
      <c r="P141" s="9">
        <f t="shared" si="143"/>
        <v>0.27233310602187716</v>
      </c>
      <c r="Q141" s="12">
        <f t="shared" si="155"/>
        <v>7.0806607565688059E-2</v>
      </c>
      <c r="R141" s="9">
        <f t="shared" si="156"/>
        <v>0.19735245833333334</v>
      </c>
      <c r="S141" s="13">
        <f t="shared" si="144"/>
        <v>0.35878249586379052</v>
      </c>
      <c r="T141" s="2">
        <f t="shared" si="157"/>
        <v>0.01</v>
      </c>
      <c r="U141" s="14">
        <f t="shared" si="145"/>
        <v>3.587824958637905E-3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7"/>
        <v>5.0000000000000001E-3</v>
      </c>
      <c r="AT141" s="1">
        <f t="shared" si="148"/>
        <v>9.0778249586379069E-3</v>
      </c>
      <c r="AU141" s="9">
        <f t="shared" si="158"/>
        <v>75.904791666666668</v>
      </c>
      <c r="AV141" s="1">
        <f t="shared" si="159"/>
        <v>0.26</v>
      </c>
      <c r="AW141" s="1">
        <f t="shared" si="160"/>
        <v>0</v>
      </c>
      <c r="AX141" s="1">
        <f t="shared" si="149"/>
        <v>0</v>
      </c>
    </row>
    <row r="142" spans="1:54" x14ac:dyDescent="0.15">
      <c r="C142" s="7">
        <v>6</v>
      </c>
      <c r="D142" s="8">
        <v>14.248713329833301</v>
      </c>
      <c r="E142" s="10">
        <f t="shared" si="150"/>
        <v>10.299865401129001</v>
      </c>
      <c r="F142" s="7" t="s">
        <v>83</v>
      </c>
      <c r="G142" s="1">
        <v>7</v>
      </c>
      <c r="H142" s="9">
        <f t="shared" si="141"/>
        <v>14.248713329833301</v>
      </c>
      <c r="I142" s="9">
        <f t="shared" si="142"/>
        <v>287.3987133298333</v>
      </c>
      <c r="J142" s="9">
        <f t="shared" si="151"/>
        <v>0.10202980298373353</v>
      </c>
      <c r="K142" s="9">
        <f t="shared" si="152"/>
        <v>75.904791666666668</v>
      </c>
      <c r="L142" s="9">
        <f t="shared" si="153"/>
        <v>0.75904791666666671</v>
      </c>
      <c r="M142" s="1" t="s">
        <v>83</v>
      </c>
      <c r="O142" s="9">
        <f t="shared" si="154"/>
        <v>4.7658145599164952</v>
      </c>
      <c r="P142" s="9">
        <f t="shared" si="143"/>
        <v>0.48625512060528869</v>
      </c>
      <c r="Q142" s="12">
        <f t="shared" si="155"/>
        <v>0.12642633135737508</v>
      </c>
      <c r="R142" s="9">
        <f t="shared" si="156"/>
        <v>0.19735245833333334</v>
      </c>
      <c r="S142" s="13">
        <f t="shared" si="144"/>
        <v>0.64061189014345987</v>
      </c>
      <c r="T142" s="2">
        <f t="shared" si="157"/>
        <v>0.01</v>
      </c>
      <c r="U142" s="14">
        <f t="shared" si="145"/>
        <v>6.4061189014345985E-3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7"/>
        <v>7.4999999999999997E-3</v>
      </c>
      <c r="AT142" s="1">
        <f t="shared" si="148"/>
        <v>1.63561189014346E-2</v>
      </c>
      <c r="AU142" s="9">
        <f t="shared" si="158"/>
        <v>75.904791666666668</v>
      </c>
      <c r="AV142" s="1">
        <f t="shared" si="159"/>
        <v>0.26</v>
      </c>
      <c r="AW142" s="1">
        <f t="shared" si="160"/>
        <v>0</v>
      </c>
      <c r="AX142" s="1">
        <f t="shared" si="149"/>
        <v>0</v>
      </c>
    </row>
    <row r="143" spans="1:54" x14ac:dyDescent="0.15">
      <c r="C143" s="7">
        <v>7</v>
      </c>
      <c r="D143" s="8">
        <v>18.390154910645201</v>
      </c>
      <c r="E143" s="10">
        <f t="shared" si="150"/>
        <v>14.248713329833301</v>
      </c>
      <c r="F143" s="7" t="s">
        <v>83</v>
      </c>
      <c r="G143" s="1">
        <v>8</v>
      </c>
      <c r="H143" s="9">
        <f t="shared" si="141"/>
        <v>18.390154910645201</v>
      </c>
      <c r="I143" s="9">
        <f t="shared" si="142"/>
        <v>291.54015491064519</v>
      </c>
      <c r="J143" s="9">
        <f t="shared" si="151"/>
        <v>0.16509643596080947</v>
      </c>
      <c r="K143" s="9">
        <f t="shared" si="152"/>
        <v>75.904791666666668</v>
      </c>
      <c r="L143" s="9">
        <f t="shared" si="153"/>
        <v>0.75904791666666671</v>
      </c>
      <c r="M143" s="1" t="s">
        <v>83</v>
      </c>
      <c r="O143" s="9">
        <f t="shared" si="154"/>
        <v>5.0386073559778737</v>
      </c>
      <c r="P143" s="9">
        <f t="shared" si="143"/>
        <v>0.83185611667786452</v>
      </c>
      <c r="Q143" s="12">
        <f t="shared" si="155"/>
        <v>0.21628259033624478</v>
      </c>
      <c r="R143" s="9">
        <f t="shared" si="156"/>
        <v>0.19735245833333334</v>
      </c>
      <c r="S143" s="13">
        <f t="shared" si="144"/>
        <v>1.0959204266457019</v>
      </c>
      <c r="T143" s="2">
        <f t="shared" si="157"/>
        <v>0.01</v>
      </c>
      <c r="U143" s="14">
        <f t="shared" si="145"/>
        <v>1.095920426645702E-2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7"/>
        <v>7.4999999999999997E-3</v>
      </c>
      <c r="AT143" s="1">
        <f t="shared" si="148"/>
        <v>2.090920426645702E-2</v>
      </c>
      <c r="AU143" s="9">
        <f t="shared" si="158"/>
        <v>75.904791666666668</v>
      </c>
      <c r="AV143" s="1">
        <f t="shared" si="159"/>
        <v>0.26</v>
      </c>
      <c r="AW143" s="1">
        <f t="shared" si="160"/>
        <v>0</v>
      </c>
      <c r="AX143" s="1">
        <f t="shared" si="149"/>
        <v>0</v>
      </c>
    </row>
    <row r="144" spans="1:54" x14ac:dyDescent="0.15">
      <c r="C144" s="7">
        <v>8</v>
      </c>
      <c r="D144" s="8">
        <v>17.069718455483901</v>
      </c>
      <c r="E144" s="10">
        <f t="shared" si="150"/>
        <v>18.390154910645201</v>
      </c>
      <c r="F144" s="7" t="s">
        <v>83</v>
      </c>
      <c r="G144" s="1">
        <v>9</v>
      </c>
      <c r="H144" s="9">
        <f t="shared" si="141"/>
        <v>17.069718455483901</v>
      </c>
      <c r="I144" s="9">
        <f t="shared" si="142"/>
        <v>290.21971845548387</v>
      </c>
      <c r="J144" s="9">
        <f t="shared" si="151"/>
        <v>0.14182263393610856</v>
      </c>
      <c r="K144" s="9">
        <f t="shared" si="152"/>
        <v>75.904791666666668</v>
      </c>
      <c r="L144" s="9">
        <f t="shared" si="153"/>
        <v>0.75904791666666671</v>
      </c>
      <c r="M144" s="1" t="s">
        <v>83</v>
      </c>
      <c r="O144" s="9">
        <f t="shared" si="154"/>
        <v>4.9657991559666756</v>
      </c>
      <c r="P144" s="9">
        <f t="shared" si="143"/>
        <v>0.70426271589689871</v>
      </c>
      <c r="Q144" s="12">
        <f t="shared" si="155"/>
        <v>0.18310830613319368</v>
      </c>
      <c r="R144" s="9">
        <f t="shared" si="156"/>
        <v>0.19735245833333334</v>
      </c>
      <c r="S144" s="13">
        <f t="shared" si="144"/>
        <v>0.92782379140126581</v>
      </c>
      <c r="T144" s="2">
        <f t="shared" si="157"/>
        <v>0.01</v>
      </c>
      <c r="U144" s="14">
        <f t="shared" si="145"/>
        <v>9.2782379140126589E-3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7"/>
        <v>7.4999999999999997E-3</v>
      </c>
      <c r="AT144" s="1">
        <f t="shared" si="148"/>
        <v>1.9228237914012659E-2</v>
      </c>
      <c r="AU144" s="9">
        <f t="shared" si="158"/>
        <v>75.904791666666668</v>
      </c>
      <c r="AV144" s="1">
        <f t="shared" si="159"/>
        <v>0.26</v>
      </c>
      <c r="AW144" s="1">
        <f t="shared" si="160"/>
        <v>0</v>
      </c>
      <c r="AX144" s="1">
        <f t="shared" si="149"/>
        <v>0</v>
      </c>
    </row>
    <row r="145" spans="3:51" x14ac:dyDescent="0.15">
      <c r="C145" s="7">
        <v>9</v>
      </c>
      <c r="D145" s="8">
        <v>11.836161006799999</v>
      </c>
      <c r="E145" s="10">
        <f t="shared" si="150"/>
        <v>17.069718455483901</v>
      </c>
      <c r="F145" s="7" t="s">
        <v>83</v>
      </c>
      <c r="G145" s="1">
        <v>10</v>
      </c>
      <c r="H145" s="9">
        <f t="shared" si="141"/>
        <v>11.836161006799999</v>
      </c>
      <c r="I145" s="9">
        <f t="shared" si="142"/>
        <v>284.98616100679999</v>
      </c>
      <c r="J145" s="9">
        <f t="shared" si="151"/>
        <v>7.6589639114813785E-2</v>
      </c>
      <c r="K145" s="9">
        <f t="shared" si="152"/>
        <v>75.904791666666668</v>
      </c>
      <c r="L145" s="9">
        <f t="shared" si="153"/>
        <v>0.75904791666666671</v>
      </c>
      <c r="M145" s="1" t="s">
        <v>83</v>
      </c>
      <c r="O145" s="9">
        <f t="shared" si="154"/>
        <v>5.0205843567364434</v>
      </c>
      <c r="P145" s="9">
        <f t="shared" si="143"/>
        <v>0.38452474402792369</v>
      </c>
      <c r="Q145" s="12">
        <f t="shared" si="155"/>
        <v>9.9976433447260163E-2</v>
      </c>
      <c r="R145" s="9">
        <f t="shared" si="156"/>
        <v>0.19735245833333334</v>
      </c>
      <c r="S145" s="13">
        <f t="shared" si="144"/>
        <v>0.50658823453010859</v>
      </c>
      <c r="T145" s="2">
        <f t="shared" si="157"/>
        <v>0.01</v>
      </c>
      <c r="U145" s="14">
        <f t="shared" si="145"/>
        <v>5.0658823453010862E-3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7"/>
        <v>7.4999999999999997E-3</v>
      </c>
      <c r="AT145" s="1">
        <f t="shared" si="148"/>
        <v>1.5015882345301088E-2</v>
      </c>
      <c r="AU145" s="9">
        <f t="shared" si="158"/>
        <v>75.904791666666668</v>
      </c>
      <c r="AV145" s="1">
        <f t="shared" si="159"/>
        <v>0.26</v>
      </c>
      <c r="AW145" s="1">
        <f t="shared" si="160"/>
        <v>0</v>
      </c>
      <c r="AX145" s="1">
        <f t="shared" si="149"/>
        <v>0</v>
      </c>
    </row>
    <row r="146" spans="3:51" x14ac:dyDescent="0.15">
      <c r="C146" s="7">
        <v>10</v>
      </c>
      <c r="D146" s="8">
        <v>8.4367569400967692</v>
      </c>
      <c r="E146" s="10">
        <f t="shared" si="150"/>
        <v>11.836161006799999</v>
      </c>
      <c r="F146" s="7" t="s">
        <v>83</v>
      </c>
      <c r="G146" s="1">
        <v>11</v>
      </c>
      <c r="H146" s="9">
        <f t="shared" si="141"/>
        <v>8.4367569400967692</v>
      </c>
      <c r="I146" s="9">
        <f t="shared" si="142"/>
        <v>281.58675694009673</v>
      </c>
      <c r="J146" s="9">
        <f t="shared" si="151"/>
        <v>5.0703813491204765E-2</v>
      </c>
      <c r="K146" s="9">
        <f t="shared" si="152"/>
        <v>75.904791666666668</v>
      </c>
      <c r="L146" s="9">
        <f t="shared" si="153"/>
        <v>0.75904791666666671</v>
      </c>
      <c r="M146" s="1" t="s">
        <v>85</v>
      </c>
      <c r="N146" s="9">
        <f>(O145-P145)*$C$24/100</f>
        <v>0</v>
      </c>
      <c r="O146" s="9">
        <f t="shared" si="154"/>
        <v>5.3951075293751867</v>
      </c>
      <c r="P146" s="9">
        <f t="shared" si="143"/>
        <v>0.27355252593443402</v>
      </c>
      <c r="Q146" s="12">
        <f t="shared" si="155"/>
        <v>7.1123656742952845E-2</v>
      </c>
      <c r="R146" s="9">
        <f t="shared" si="156"/>
        <v>0.19735245833333334</v>
      </c>
      <c r="S146" s="13">
        <f t="shared" si="144"/>
        <v>0.36038900829308734</v>
      </c>
      <c r="T146" s="2">
        <f t="shared" si="157"/>
        <v>0.01</v>
      </c>
      <c r="U146" s="14">
        <f t="shared" si="145"/>
        <v>3.6038900829308733E-3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7"/>
        <v>5.0000000000000001E-3</v>
      </c>
      <c r="AT146" s="1">
        <f t="shared" si="148"/>
        <v>9.0938900829308743E-3</v>
      </c>
      <c r="AU146" s="9">
        <f t="shared" si="158"/>
        <v>75.904791666666668</v>
      </c>
      <c r="AV146" s="1">
        <f t="shared" si="159"/>
        <v>0.26</v>
      </c>
      <c r="AW146" s="1">
        <f t="shared" si="160"/>
        <v>0</v>
      </c>
      <c r="AX146" s="1">
        <f t="shared" si="149"/>
        <v>0</v>
      </c>
    </row>
    <row r="147" spans="3:51" x14ac:dyDescent="0.15">
      <c r="C147" s="7">
        <v>11</v>
      </c>
      <c r="D147" s="8">
        <v>2.2861987078333299</v>
      </c>
      <c r="E147" s="10">
        <f t="shared" si="150"/>
        <v>8.4367569400967692</v>
      </c>
      <c r="F147" s="7" t="s">
        <v>85</v>
      </c>
      <c r="G147" s="1">
        <v>12</v>
      </c>
      <c r="H147" s="9">
        <f t="shared" si="141"/>
        <v>2.2861987078333299</v>
      </c>
      <c r="I147" s="9">
        <f t="shared" si="142"/>
        <v>275.43619870783328</v>
      </c>
      <c r="J147" s="9">
        <f t="shared" si="151"/>
        <v>2.3426300312298139E-2</v>
      </c>
      <c r="K147" s="9">
        <f t="shared" si="152"/>
        <v>75.904791666666668</v>
      </c>
      <c r="L147" s="9">
        <f t="shared" si="153"/>
        <v>0.75904791666666671</v>
      </c>
      <c r="M147" s="1" t="s">
        <v>83</v>
      </c>
      <c r="O147" s="9">
        <f t="shared" si="154"/>
        <v>5.8806029201074193</v>
      </c>
      <c r="P147" s="9">
        <f t="shared" si="143"/>
        <v>0.13776077002381379</v>
      </c>
      <c r="Q147" s="12">
        <f t="shared" si="155"/>
        <v>3.5817800206191588E-2</v>
      </c>
      <c r="R147" s="9">
        <f t="shared" si="156"/>
        <v>0.19735245833333334</v>
      </c>
      <c r="S147" s="13">
        <f t="shared" si="144"/>
        <v>0.18149153300991269</v>
      </c>
      <c r="T147" s="2">
        <f t="shared" si="157"/>
        <v>0.01</v>
      </c>
      <c r="U147" s="14">
        <f t="shared" si="145"/>
        <v>1.8149153300991269E-3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7"/>
        <v>5.0000000000000001E-3</v>
      </c>
      <c r="AT147" s="1">
        <f t="shared" si="148"/>
        <v>7.3049153300991272E-3</v>
      </c>
      <c r="AU147" s="9">
        <f t="shared" si="158"/>
        <v>75.904791666666668</v>
      </c>
      <c r="AV147" s="1">
        <f t="shared" si="159"/>
        <v>0.26</v>
      </c>
      <c r="AW147" s="1">
        <f t="shared" si="160"/>
        <v>0</v>
      </c>
      <c r="AX147" s="1">
        <f t="shared" si="149"/>
        <v>0</v>
      </c>
      <c r="AY147" s="1">
        <f>SUM(AX136:AX147)</f>
        <v>0</v>
      </c>
    </row>
    <row r="148" spans="3:51" x14ac:dyDescent="0.15">
      <c r="C148" s="7">
        <v>12</v>
      </c>
      <c r="D148" s="8">
        <v>-0.59622444332257996</v>
      </c>
      <c r="E148" s="10">
        <f t="shared" si="150"/>
        <v>2.2861987078333299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2454704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40473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114407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6592978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33417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10596743.57863313</v>
      </c>
      <c r="J13" s="6" t="s">
        <v>37</v>
      </c>
      <c r="K13" s="6">
        <f>I13/(10000*1000)</f>
        <v>1.059674357863313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5.7840900427419397</v>
      </c>
      <c r="E26" s="7"/>
      <c r="F26" s="7"/>
      <c r="G26" s="1">
        <v>1</v>
      </c>
      <c r="H26" s="9">
        <f t="shared" ref="H26:H37" si="0">E27</f>
        <v>5.7840900427419397</v>
      </c>
      <c r="I26" s="9">
        <f t="shared" ref="I26:I37" si="1">H26+273.15</f>
        <v>278.9340900427419</v>
      </c>
      <c r="J26" s="9">
        <f t="shared" ref="J26:J37" si="2">EXP(($C$15*(I26-$C$13))/($C$16*I26*$C$13))</f>
        <v>3.6494483347661644E-2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1.4791978356112703</v>
      </c>
      <c r="Q26" s="12">
        <f t="shared" ref="Q26:Q37" si="6">P26*$B$28</f>
        <v>0.14791978356112703</v>
      </c>
      <c r="R26" s="9">
        <f t="shared" ref="R26:R37" si="7">L26*$B$28</f>
        <v>4.0532094166666672</v>
      </c>
      <c r="S26" s="13">
        <f t="shared" ref="S26:S37" si="8">Q26/R26</f>
        <v>3.6494483347661637E-2</v>
      </c>
      <c r="T26" s="2">
        <f t="shared" ref="T26:T37" si="9">$B$27/100</f>
        <v>0.34</v>
      </c>
      <c r="U26" s="14">
        <f t="shared" ref="U26:U37" si="10">S26*T26</f>
        <v>1.2408124338204957E-2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2.5308124338204958E-2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1.82812497187097</v>
      </c>
      <c r="E27" s="10">
        <f t="shared" ref="E27:E38" si="18">D26</f>
        <v>5.7840900427419397</v>
      </c>
      <c r="F27" s="7" t="s">
        <v>83</v>
      </c>
      <c r="G27" s="1">
        <v>2</v>
      </c>
      <c r="H27" s="9">
        <f t="shared" si="0"/>
        <v>1.82812497187097</v>
      </c>
      <c r="I27" s="9">
        <f t="shared" si="1"/>
        <v>274.97812497187095</v>
      </c>
      <c r="J27" s="9">
        <f t="shared" si="2"/>
        <v>2.2086589900639952E-2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79.58499049772206</v>
      </c>
      <c r="P27" s="9">
        <f t="shared" si="5"/>
        <v>1.7577610473695147</v>
      </c>
      <c r="Q27" s="12">
        <f t="shared" si="6"/>
        <v>0.17577610473695149</v>
      </c>
      <c r="R27" s="9">
        <f t="shared" si="7"/>
        <v>4.0532094166666672</v>
      </c>
      <c r="S27" s="13">
        <f t="shared" si="8"/>
        <v>4.3367141113944366E-2</v>
      </c>
      <c r="T27" s="2">
        <f t="shared" si="9"/>
        <v>0.34</v>
      </c>
      <c r="U27" s="14">
        <f t="shared" si="10"/>
        <v>1.4744827978741085E-2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2.7644827978741085E-2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1.04959507660714</v>
      </c>
      <c r="E28" s="10">
        <f t="shared" si="18"/>
        <v>1.82812497187097</v>
      </c>
      <c r="F28" s="7" t="s">
        <v>83</v>
      </c>
      <c r="G28" s="1">
        <v>3</v>
      </c>
      <c r="H28" s="9">
        <f t="shared" si="0"/>
        <v>1.04959507660714</v>
      </c>
      <c r="I28" s="9">
        <f t="shared" si="1"/>
        <v>274.19959507660712</v>
      </c>
      <c r="J28" s="9">
        <f t="shared" si="2"/>
        <v>1.9974043198453265E-2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118.35932361701921</v>
      </c>
      <c r="P28" s="9">
        <f t="shared" si="5"/>
        <v>2.3641142428660515</v>
      </c>
      <c r="Q28" s="12">
        <f t="shared" si="6"/>
        <v>0.23641142428660517</v>
      </c>
      <c r="R28" s="9">
        <f t="shared" si="7"/>
        <v>4.0532094166666672</v>
      </c>
      <c r="S28" s="13">
        <f t="shared" si="8"/>
        <v>5.8326970058465016E-2</v>
      </c>
      <c r="T28" s="2">
        <f t="shared" si="9"/>
        <v>0.34</v>
      </c>
      <c r="U28" s="14">
        <f t="shared" si="10"/>
        <v>1.9831169819878106E-2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3.2731169819878107E-2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2.4756283908709702</v>
      </c>
      <c r="E29" s="10">
        <f t="shared" si="18"/>
        <v>1.04959507660714</v>
      </c>
      <c r="F29" s="7" t="s">
        <v>83</v>
      </c>
      <c r="G29" s="1">
        <v>4</v>
      </c>
      <c r="H29" s="9">
        <f t="shared" si="0"/>
        <v>2.4756283908709702</v>
      </c>
      <c r="I29" s="9">
        <f t="shared" si="1"/>
        <v>275.62562839087093</v>
      </c>
      <c r="J29" s="9">
        <f t="shared" si="2"/>
        <v>2.4002420694575859E-2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156.52730354081984</v>
      </c>
      <c r="P29" s="9">
        <f t="shared" si="5"/>
        <v>3.7570341897743313</v>
      </c>
      <c r="Q29" s="12">
        <f t="shared" si="6"/>
        <v>0.37570341897743315</v>
      </c>
      <c r="R29" s="9">
        <f t="shared" si="7"/>
        <v>4.0532094166666672</v>
      </c>
      <c r="S29" s="13">
        <f t="shared" si="8"/>
        <v>9.2692821997440528E-2</v>
      </c>
      <c r="T29" s="2">
        <f t="shared" si="9"/>
        <v>0.34</v>
      </c>
      <c r="U29" s="14">
        <f t="shared" si="10"/>
        <v>3.1515559479129783E-2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4.4415559479129785E-2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8.3151133221000002</v>
      </c>
      <c r="E30" s="10">
        <f t="shared" si="18"/>
        <v>2.4756283908709702</v>
      </c>
      <c r="F30" s="7" t="s">
        <v>83</v>
      </c>
      <c r="G30" s="1">
        <v>5</v>
      </c>
      <c r="H30" s="9">
        <f t="shared" si="0"/>
        <v>8.3151133221000002</v>
      </c>
      <c r="I30" s="9">
        <f t="shared" si="1"/>
        <v>281.46511332209997</v>
      </c>
      <c r="J30" s="9">
        <f t="shared" si="2"/>
        <v>4.9951726805245338E-2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145.13175588349321</v>
      </c>
      <c r="O30" s="9">
        <f t="shared" si="19"/>
        <v>48.170607634218953</v>
      </c>
      <c r="P30" s="9">
        <f t="shared" si="5"/>
        <v>2.4062050325871707</v>
      </c>
      <c r="Q30" s="12">
        <f t="shared" si="6"/>
        <v>0.24062050325871709</v>
      </c>
      <c r="R30" s="9">
        <f t="shared" si="7"/>
        <v>4.0532094166666672</v>
      </c>
      <c r="S30" s="13">
        <f t="shared" si="8"/>
        <v>5.9365425894179882E-2</v>
      </c>
      <c r="T30" s="2">
        <f t="shared" si="9"/>
        <v>0.34</v>
      </c>
      <c r="U30" s="14">
        <f t="shared" si="10"/>
        <v>2.0184244804021163E-2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3.3084244804021161E-2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10.8098867527097</v>
      </c>
      <c r="E31" s="10">
        <f t="shared" si="18"/>
        <v>8.3151133221000002</v>
      </c>
      <c r="F31" s="7" t="s">
        <v>85</v>
      </c>
      <c r="G31" s="1">
        <v>6</v>
      </c>
      <c r="H31" s="9">
        <f t="shared" si="0"/>
        <v>10.8098867527097</v>
      </c>
      <c r="I31" s="9">
        <f t="shared" si="1"/>
        <v>283.95988675270968</v>
      </c>
      <c r="J31" s="9">
        <f t="shared" si="2"/>
        <v>6.7692899508108903E-2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86.296496768298454</v>
      </c>
      <c r="P31" s="9">
        <f t="shared" si="5"/>
        <v>5.8416600836382715</v>
      </c>
      <c r="Q31" s="12">
        <f t="shared" si="6"/>
        <v>0.58416600836382715</v>
      </c>
      <c r="R31" s="9">
        <f t="shared" si="7"/>
        <v>4.0532094166666672</v>
      </c>
      <c r="S31" s="13">
        <f t="shared" si="8"/>
        <v>0.14412430948219829</v>
      </c>
      <c r="T31" s="2">
        <f t="shared" si="9"/>
        <v>0.34</v>
      </c>
      <c r="U31" s="14">
        <f t="shared" si="10"/>
        <v>4.9002265223947419E-2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7.4502265223947428E-2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15.124998380999999</v>
      </c>
      <c r="E32" s="10">
        <f t="shared" si="18"/>
        <v>10.8098867527097</v>
      </c>
      <c r="F32" s="7" t="s">
        <v>83</v>
      </c>
      <c r="G32" s="1">
        <v>7</v>
      </c>
      <c r="H32" s="9">
        <f t="shared" si="0"/>
        <v>15.124998380999999</v>
      </c>
      <c r="I32" s="9">
        <f t="shared" si="1"/>
        <v>288.27499838099999</v>
      </c>
      <c r="J32" s="9">
        <f t="shared" si="2"/>
        <v>0.1130973401377723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120.98693085132685</v>
      </c>
      <c r="P32" s="9">
        <f t="shared" si="5"/>
        <v>13.68330007071765</v>
      </c>
      <c r="Q32" s="12">
        <f t="shared" si="6"/>
        <v>1.368330007071765</v>
      </c>
      <c r="R32" s="9">
        <f t="shared" si="7"/>
        <v>4.0532094166666672</v>
      </c>
      <c r="S32" s="13">
        <f t="shared" si="8"/>
        <v>0.33759173691969524</v>
      </c>
      <c r="T32" s="2">
        <f t="shared" si="9"/>
        <v>0.34</v>
      </c>
      <c r="U32" s="14">
        <f t="shared" si="10"/>
        <v>0.11478119055269639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0.1404311905526964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19.345649800322601</v>
      </c>
      <c r="E33" s="10">
        <f t="shared" si="18"/>
        <v>15.124998380999999</v>
      </c>
      <c r="F33" s="7" t="s">
        <v>83</v>
      </c>
      <c r="G33" s="1">
        <v>8</v>
      </c>
      <c r="H33" s="9">
        <f t="shared" si="0"/>
        <v>19.345649800322601</v>
      </c>
      <c r="I33" s="9">
        <f t="shared" si="1"/>
        <v>292.49564980032255</v>
      </c>
      <c r="J33" s="9">
        <f t="shared" si="2"/>
        <v>0.18412781500696562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147.83572494727585</v>
      </c>
      <c r="P33" s="9">
        <f t="shared" si="5"/>
        <v>27.220669014512659</v>
      </c>
      <c r="Q33" s="12">
        <f t="shared" si="6"/>
        <v>2.722066901451266</v>
      </c>
      <c r="R33" s="9">
        <f t="shared" si="7"/>
        <v>4.0532094166666672</v>
      </c>
      <c r="S33" s="13">
        <f t="shared" si="8"/>
        <v>0.67158308925717336</v>
      </c>
      <c r="T33" s="2">
        <f t="shared" si="9"/>
        <v>0.34</v>
      </c>
      <c r="U33" s="14">
        <f t="shared" si="10"/>
        <v>0.22833825034743896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0.25398825034743894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17.960790427419401</v>
      </c>
      <c r="E34" s="10">
        <f t="shared" si="18"/>
        <v>19.345649800322601</v>
      </c>
      <c r="F34" s="7" t="s">
        <v>83</v>
      </c>
      <c r="G34" s="1">
        <v>9</v>
      </c>
      <c r="H34" s="9">
        <f t="shared" si="0"/>
        <v>17.960790427419401</v>
      </c>
      <c r="I34" s="9">
        <f t="shared" si="1"/>
        <v>291.11079042741937</v>
      </c>
      <c r="J34" s="9">
        <f t="shared" si="2"/>
        <v>0.15716100793987567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161.14715009942987</v>
      </c>
      <c r="P34" s="9">
        <f t="shared" si="5"/>
        <v>25.326048536264832</v>
      </c>
      <c r="Q34" s="12">
        <f t="shared" si="6"/>
        <v>2.5326048536264834</v>
      </c>
      <c r="R34" s="9">
        <f t="shared" si="7"/>
        <v>4.0532094166666672</v>
      </c>
      <c r="S34" s="13">
        <f t="shared" si="8"/>
        <v>0.62483937869395378</v>
      </c>
      <c r="T34" s="2">
        <f t="shared" si="9"/>
        <v>0.34</v>
      </c>
      <c r="U34" s="14">
        <f t="shared" si="10"/>
        <v>0.21244538875594429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0.2380953887559443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14.352800167</v>
      </c>
      <c r="E35" s="10">
        <f t="shared" si="18"/>
        <v>17.960790427419401</v>
      </c>
      <c r="F35" s="7" t="s">
        <v>83</v>
      </c>
      <c r="G35" s="1">
        <v>10</v>
      </c>
      <c r="H35" s="9">
        <f t="shared" si="0"/>
        <v>14.352800167</v>
      </c>
      <c r="I35" s="9">
        <f t="shared" si="1"/>
        <v>287.50280016699998</v>
      </c>
      <c r="J35" s="9">
        <f t="shared" si="2"/>
        <v>0.10328895412810724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176.3531957298317</v>
      </c>
      <c r="P35" s="9">
        <f t="shared" si="5"/>
        <v>18.215337144083701</v>
      </c>
      <c r="Q35" s="12">
        <f t="shared" si="6"/>
        <v>1.8215337144083703</v>
      </c>
      <c r="R35" s="9">
        <f t="shared" si="7"/>
        <v>4.0532094166666672</v>
      </c>
      <c r="S35" s="13">
        <f t="shared" si="8"/>
        <v>0.44940528039786992</v>
      </c>
      <c r="T35" s="2">
        <f t="shared" si="9"/>
        <v>0.34</v>
      </c>
      <c r="U35" s="14">
        <f t="shared" si="10"/>
        <v>0.15279779533527579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0.1784477953352758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12.3947059911936</v>
      </c>
      <c r="E36" s="10">
        <f t="shared" si="18"/>
        <v>14.352800167</v>
      </c>
      <c r="F36" s="7" t="s">
        <v>83</v>
      </c>
      <c r="G36" s="1">
        <v>11</v>
      </c>
      <c r="H36" s="9">
        <f t="shared" si="0"/>
        <v>12.3947059911936</v>
      </c>
      <c r="I36" s="9">
        <f t="shared" si="1"/>
        <v>285.54470599119355</v>
      </c>
      <c r="J36" s="9">
        <f t="shared" si="2"/>
        <v>8.1883091139618128E-2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150.23096565646063</v>
      </c>
      <c r="O36" s="9">
        <f t="shared" si="19"/>
        <v>48.438987095954047</v>
      </c>
      <c r="P36" s="9">
        <f t="shared" si="5"/>
        <v>3.9663339950887915</v>
      </c>
      <c r="Q36" s="12">
        <f t="shared" si="6"/>
        <v>0.39663339950887916</v>
      </c>
      <c r="R36" s="9">
        <f t="shared" si="7"/>
        <v>4.0532094166666672</v>
      </c>
      <c r="S36" s="13">
        <f t="shared" si="8"/>
        <v>9.7856626375616151E-2</v>
      </c>
      <c r="T36" s="2">
        <f t="shared" si="9"/>
        <v>0.34</v>
      </c>
      <c r="U36" s="14">
        <f t="shared" si="10"/>
        <v>3.3271252967709497E-2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5.8771252967709499E-2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6.1672188412000004</v>
      </c>
      <c r="E37" s="10">
        <f t="shared" si="18"/>
        <v>12.3947059911936</v>
      </c>
      <c r="F37" s="7" t="s">
        <v>85</v>
      </c>
      <c r="G37" s="1">
        <v>12</v>
      </c>
      <c r="H37" s="9">
        <f t="shared" si="0"/>
        <v>6.1672188412000004</v>
      </c>
      <c r="I37" s="9">
        <f t="shared" si="1"/>
        <v>279.31721884119997</v>
      </c>
      <c r="J37" s="9">
        <f t="shared" si="2"/>
        <v>3.8284376648894461E-2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85.004747267531926</v>
      </c>
      <c r="P37" s="9">
        <f t="shared" si="5"/>
        <v>3.2543537613342743</v>
      </c>
      <c r="Q37" s="12">
        <f t="shared" si="6"/>
        <v>0.32543537613342743</v>
      </c>
      <c r="R37" s="9">
        <f t="shared" si="7"/>
        <v>4.0532094166666672</v>
      </c>
      <c r="S37" s="13">
        <f t="shared" si="8"/>
        <v>8.02907875411637E-2</v>
      </c>
      <c r="T37" s="2">
        <f t="shared" si="9"/>
        <v>0.34</v>
      </c>
      <c r="U37" s="14">
        <f t="shared" si="10"/>
        <v>2.7298867763995659E-2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4.0198867763995658E-2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5.4685808513870997</v>
      </c>
      <c r="E38" s="10">
        <f t="shared" si="18"/>
        <v>6.1672188412000004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5.7840900427419397</v>
      </c>
      <c r="E42" s="7"/>
      <c r="F42" s="7"/>
      <c r="G42" s="1">
        <v>1</v>
      </c>
      <c r="H42" s="9">
        <f t="shared" ref="H42:H53" si="20">E43</f>
        <v>5.7840900427419397</v>
      </c>
      <c r="I42" s="9">
        <f t="shared" ref="I42:I53" si="21">H42+273.15</f>
        <v>278.9340900427419</v>
      </c>
      <c r="J42" s="9">
        <f t="shared" ref="J42:J53" si="22">EXP(($C$15*(I42-$C$13))/($C$16*I42*$C$13))</f>
        <v>3.6494483347661644E-2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2.1479284355308108</v>
      </c>
      <c r="Q42" s="12">
        <f t="shared" ref="Q42:Q53" si="26">P42*$B$44</f>
        <v>0.5155028245273946</v>
      </c>
      <c r="R42" s="9">
        <f t="shared" ref="R42:R53" si="27">L42*$B$44</f>
        <v>14.125500000000001</v>
      </c>
      <c r="S42" s="13">
        <f t="shared" ref="S42:S53" si="28">Q42/R42</f>
        <v>3.6494483347661644E-2</v>
      </c>
      <c r="T42" s="2">
        <f t="shared" ref="T42:T53" si="29">$B$43/100</f>
        <v>0.43</v>
      </c>
      <c r="U42" s="14">
        <f t="shared" ref="U42:U53" si="30">S42*T42</f>
        <v>1.5692627839494506E-2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2.4112627839494506E-2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204558.66666666666</v>
      </c>
      <c r="AU42" s="1">
        <f t="shared" ref="AU42:AU53" si="38">AT42*10000*AS42*0.67*AR42*AQ42</f>
        <v>1085606922.6139038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1.82812497187097</v>
      </c>
      <c r="E43" s="10">
        <f t="shared" ref="E43:E54" si="39">D42</f>
        <v>5.7840900427419397</v>
      </c>
      <c r="F43" s="7" t="s">
        <v>83</v>
      </c>
      <c r="G43" s="1">
        <v>2</v>
      </c>
      <c r="H43" s="9">
        <f t="shared" si="20"/>
        <v>1.82812497187097</v>
      </c>
      <c r="I43" s="9">
        <f t="shared" si="21"/>
        <v>274.97812497187095</v>
      </c>
      <c r="J43" s="9">
        <f t="shared" si="22"/>
        <v>2.2086589900639952E-2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115.56457156446919</v>
      </c>
      <c r="P43" s="9">
        <f t="shared" si="25"/>
        <v>2.5524272991875883</v>
      </c>
      <c r="Q43" s="12">
        <f t="shared" si="26"/>
        <v>0.61258255180502119</v>
      </c>
      <c r="R43" s="9">
        <f t="shared" si="27"/>
        <v>14.125500000000001</v>
      </c>
      <c r="S43" s="13">
        <f t="shared" si="28"/>
        <v>4.3367141113944366E-2</v>
      </c>
      <c r="T43" s="2">
        <f t="shared" si="29"/>
        <v>0.43</v>
      </c>
      <c r="U43" s="14">
        <f t="shared" si="30"/>
        <v>1.8647870678996079E-2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2.7067870678996075E-2</v>
      </c>
      <c r="AR43" s="9">
        <f t="shared" si="35"/>
        <v>136.875</v>
      </c>
      <c r="AS43" s="1">
        <f t="shared" si="36"/>
        <v>0.24</v>
      </c>
      <c r="AT43" s="1">
        <f t="shared" si="37"/>
        <v>204558.66666666666</v>
      </c>
      <c r="AU43" s="1">
        <f t="shared" si="38"/>
        <v>1218658869.7481458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1.04959507660714</v>
      </c>
      <c r="E44" s="10">
        <f t="shared" si="39"/>
        <v>1.82812497187097</v>
      </c>
      <c r="F44" s="7" t="s">
        <v>83</v>
      </c>
      <c r="G44" s="1">
        <v>3</v>
      </c>
      <c r="H44" s="9">
        <f t="shared" si="20"/>
        <v>1.04959507660714</v>
      </c>
      <c r="I44" s="9">
        <f t="shared" si="21"/>
        <v>274.19959507660712</v>
      </c>
      <c r="J44" s="9">
        <f t="shared" si="22"/>
        <v>1.9974043198453265E-2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171.86839426528158</v>
      </c>
      <c r="P44" s="9">
        <f t="shared" si="25"/>
        <v>3.4329067315035315</v>
      </c>
      <c r="Q44" s="12">
        <f t="shared" si="26"/>
        <v>0.82389761556084751</v>
      </c>
      <c r="R44" s="9">
        <f t="shared" si="27"/>
        <v>14.125500000000001</v>
      </c>
      <c r="S44" s="13">
        <f t="shared" si="28"/>
        <v>5.8326970058465009E-2</v>
      </c>
      <c r="T44" s="2">
        <f t="shared" si="29"/>
        <v>0.43</v>
      </c>
      <c r="U44" s="14">
        <f t="shared" si="30"/>
        <v>2.5080597125139954E-2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3.3500597125139954E-2</v>
      </c>
      <c r="AR44" s="9">
        <f t="shared" si="35"/>
        <v>136.875</v>
      </c>
      <c r="AS44" s="1">
        <f t="shared" si="36"/>
        <v>0.24</v>
      </c>
      <c r="AT44" s="1">
        <f t="shared" si="37"/>
        <v>204558.66666666666</v>
      </c>
      <c r="AU44" s="1">
        <f t="shared" si="38"/>
        <v>1508275265.2609184</v>
      </c>
    </row>
    <row r="45" spans="1:48" x14ac:dyDescent="0.15">
      <c r="C45" s="7">
        <v>3</v>
      </c>
      <c r="D45" s="8">
        <v>2.4756283908709702</v>
      </c>
      <c r="E45" s="10">
        <f t="shared" si="39"/>
        <v>1.04959507660714</v>
      </c>
      <c r="F45" s="7" t="s">
        <v>83</v>
      </c>
      <c r="G45" s="1">
        <v>4</v>
      </c>
      <c r="H45" s="9">
        <f t="shared" si="20"/>
        <v>2.4756283908709702</v>
      </c>
      <c r="I45" s="9">
        <f t="shared" si="21"/>
        <v>275.62562839087093</v>
      </c>
      <c r="J45" s="9">
        <f t="shared" si="22"/>
        <v>2.4002420694575859E-2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227.29173753377808</v>
      </c>
      <c r="P45" s="9">
        <f t="shared" si="25"/>
        <v>5.4555519046868595</v>
      </c>
      <c r="Q45" s="12">
        <f t="shared" si="26"/>
        <v>1.3093324571248461</v>
      </c>
      <c r="R45" s="9">
        <f t="shared" si="27"/>
        <v>14.125500000000001</v>
      </c>
      <c r="S45" s="13">
        <f t="shared" si="28"/>
        <v>9.2692821997440528E-2</v>
      </c>
      <c r="T45" s="2">
        <f t="shared" si="29"/>
        <v>0.43</v>
      </c>
      <c r="U45" s="14">
        <f t="shared" si="30"/>
        <v>3.9857913458899427E-2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4.8277913458899424E-2</v>
      </c>
      <c r="AR45" s="9">
        <f t="shared" si="35"/>
        <v>136.875</v>
      </c>
      <c r="AS45" s="1">
        <f t="shared" si="36"/>
        <v>0.24</v>
      </c>
      <c r="AT45" s="1">
        <f t="shared" si="37"/>
        <v>204558.66666666666</v>
      </c>
      <c r="AU45" s="1">
        <f t="shared" si="38"/>
        <v>2173584621.6848884</v>
      </c>
    </row>
    <row r="46" spans="1:48" x14ac:dyDescent="0.15">
      <c r="C46" s="7">
        <v>4</v>
      </c>
      <c r="D46" s="8">
        <v>8.3151133221000002</v>
      </c>
      <c r="E46" s="10">
        <f t="shared" si="39"/>
        <v>2.4756283908709702</v>
      </c>
      <c r="F46" s="7" t="s">
        <v>83</v>
      </c>
      <c r="G46" s="1">
        <v>5</v>
      </c>
      <c r="H46" s="9">
        <f t="shared" si="20"/>
        <v>8.3151133221000002</v>
      </c>
      <c r="I46" s="9">
        <f t="shared" si="21"/>
        <v>281.46511332209997</v>
      </c>
      <c r="J46" s="9">
        <f t="shared" si="22"/>
        <v>4.9951726805245338E-2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210.74437634763663</v>
      </c>
      <c r="O46" s="9">
        <f t="shared" si="40"/>
        <v>69.94805928145459</v>
      </c>
      <c r="P46" s="9">
        <f t="shared" si="25"/>
        <v>3.4940263477843252</v>
      </c>
      <c r="Q46" s="12">
        <f t="shared" si="26"/>
        <v>0.83856632346823801</v>
      </c>
      <c r="R46" s="9">
        <f t="shared" si="27"/>
        <v>14.125500000000001</v>
      </c>
      <c r="S46" s="13">
        <f t="shared" si="28"/>
        <v>5.9365425894179882E-2</v>
      </c>
      <c r="T46" s="2">
        <f t="shared" si="29"/>
        <v>0.43</v>
      </c>
      <c r="U46" s="14">
        <f t="shared" si="30"/>
        <v>2.5527133134497348E-2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3.3947133134497348E-2</v>
      </c>
      <c r="AR46" s="9">
        <f t="shared" si="35"/>
        <v>136.875</v>
      </c>
      <c r="AS46" s="1">
        <f t="shared" si="36"/>
        <v>0.24</v>
      </c>
      <c r="AT46" s="1">
        <f t="shared" si="37"/>
        <v>204558.66666666666</v>
      </c>
      <c r="AU46" s="1">
        <f t="shared" si="38"/>
        <v>1528379361.1803508</v>
      </c>
    </row>
    <row r="47" spans="1:48" x14ac:dyDescent="0.15">
      <c r="C47" s="7">
        <v>5</v>
      </c>
      <c r="D47" s="8">
        <v>10.8098867527097</v>
      </c>
      <c r="E47" s="10">
        <f t="shared" si="39"/>
        <v>8.3151133221000002</v>
      </c>
      <c r="F47" s="7" t="s">
        <v>85</v>
      </c>
      <c r="G47" s="1">
        <v>6</v>
      </c>
      <c r="H47" s="9">
        <f t="shared" si="20"/>
        <v>10.8098867527097</v>
      </c>
      <c r="I47" s="9">
        <f t="shared" si="21"/>
        <v>283.95988675270968</v>
      </c>
      <c r="J47" s="9">
        <f t="shared" si="22"/>
        <v>6.7692899508108903E-2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125.31028293367028</v>
      </c>
      <c r="P47" s="9">
        <f t="shared" si="25"/>
        <v>8.4826163899616365</v>
      </c>
      <c r="Q47" s="12">
        <f t="shared" si="26"/>
        <v>2.0358279335907925</v>
      </c>
      <c r="R47" s="9">
        <f t="shared" si="27"/>
        <v>14.125500000000001</v>
      </c>
      <c r="S47" s="13">
        <f t="shared" si="28"/>
        <v>0.14412430948219832</v>
      </c>
      <c r="T47" s="2">
        <f t="shared" si="29"/>
        <v>0.43</v>
      </c>
      <c r="U47" s="14">
        <f t="shared" si="30"/>
        <v>6.1973453077345274E-2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7.6193453077345277E-2</v>
      </c>
      <c r="AR47" s="9">
        <f t="shared" si="35"/>
        <v>136.875</v>
      </c>
      <c r="AS47" s="1">
        <f t="shared" si="36"/>
        <v>0.24</v>
      </c>
      <c r="AT47" s="1">
        <f t="shared" si="37"/>
        <v>204558.66666666666</v>
      </c>
      <c r="AU47" s="1">
        <f t="shared" si="38"/>
        <v>3430407530.4119878</v>
      </c>
    </row>
    <row r="48" spans="1:48" x14ac:dyDescent="0.15">
      <c r="C48" s="7">
        <v>6</v>
      </c>
      <c r="D48" s="8">
        <v>15.124998380999999</v>
      </c>
      <c r="E48" s="10">
        <f t="shared" si="39"/>
        <v>10.8098867527097</v>
      </c>
      <c r="F48" s="7" t="s">
        <v>83</v>
      </c>
      <c r="G48" s="1">
        <v>7</v>
      </c>
      <c r="H48" s="9">
        <f t="shared" si="20"/>
        <v>15.124998380999999</v>
      </c>
      <c r="I48" s="9">
        <f t="shared" si="21"/>
        <v>288.27499838099999</v>
      </c>
      <c r="J48" s="9">
        <f t="shared" si="22"/>
        <v>0.1130973401377723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175.68391654370865</v>
      </c>
      <c r="P48" s="9">
        <f t="shared" si="25"/>
        <v>19.86938366607982</v>
      </c>
      <c r="Q48" s="12">
        <f t="shared" si="26"/>
        <v>4.768652079859157</v>
      </c>
      <c r="R48" s="9">
        <f t="shared" si="27"/>
        <v>14.125500000000001</v>
      </c>
      <c r="S48" s="13">
        <f t="shared" si="28"/>
        <v>0.33759173691969535</v>
      </c>
      <c r="T48" s="2">
        <f t="shared" si="29"/>
        <v>0.43</v>
      </c>
      <c r="U48" s="14">
        <f t="shared" si="30"/>
        <v>0.14516444687546901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0.16076444687546898</v>
      </c>
      <c r="AR48" s="9">
        <f t="shared" si="35"/>
        <v>136.875</v>
      </c>
      <c r="AS48" s="1">
        <f t="shared" si="36"/>
        <v>0.24</v>
      </c>
      <c r="AT48" s="1">
        <f t="shared" si="37"/>
        <v>204558.66666666666</v>
      </c>
      <c r="AU48" s="1">
        <f t="shared" si="38"/>
        <v>7237991545.3405457</v>
      </c>
    </row>
    <row r="49" spans="1:48" x14ac:dyDescent="0.15">
      <c r="C49" s="7">
        <v>7</v>
      </c>
      <c r="D49" s="8">
        <v>19.345649800322601</v>
      </c>
      <c r="E49" s="10">
        <f t="shared" si="39"/>
        <v>15.124998380999999</v>
      </c>
      <c r="F49" s="7" t="s">
        <v>83</v>
      </c>
      <c r="G49" s="1">
        <v>8</v>
      </c>
      <c r="H49" s="9">
        <f t="shared" si="20"/>
        <v>19.345649800322601</v>
      </c>
      <c r="I49" s="9">
        <f t="shared" si="21"/>
        <v>292.49564980032255</v>
      </c>
      <c r="J49" s="9">
        <f t="shared" si="22"/>
        <v>0.18412781500696562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214.67078287762885</v>
      </c>
      <c r="P49" s="9">
        <f t="shared" si="25"/>
        <v>39.526862197092527</v>
      </c>
      <c r="Q49" s="12">
        <f t="shared" si="26"/>
        <v>9.4864469273022056</v>
      </c>
      <c r="R49" s="9">
        <f t="shared" si="27"/>
        <v>14.125500000000001</v>
      </c>
      <c r="S49" s="13">
        <f t="shared" si="28"/>
        <v>0.67158308925717358</v>
      </c>
      <c r="T49" s="2">
        <f t="shared" si="29"/>
        <v>0.43</v>
      </c>
      <c r="U49" s="14">
        <f t="shared" si="30"/>
        <v>0.28878072838058466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0.30438072838058466</v>
      </c>
      <c r="AR49" s="9">
        <f t="shared" si="35"/>
        <v>136.875</v>
      </c>
      <c r="AS49" s="1">
        <f t="shared" si="36"/>
        <v>0.24</v>
      </c>
      <c r="AT49" s="1">
        <f t="shared" si="37"/>
        <v>204558.66666666666</v>
      </c>
      <c r="AU49" s="1">
        <f t="shared" si="38"/>
        <v>13703932563.459343</v>
      </c>
    </row>
    <row r="50" spans="1:48" x14ac:dyDescent="0.15">
      <c r="C50" s="7">
        <v>8</v>
      </c>
      <c r="D50" s="8">
        <v>17.960790427419401</v>
      </c>
      <c r="E50" s="10">
        <f t="shared" si="39"/>
        <v>19.345649800322601</v>
      </c>
      <c r="F50" s="7" t="s">
        <v>83</v>
      </c>
      <c r="G50" s="1">
        <v>9</v>
      </c>
      <c r="H50" s="9">
        <f t="shared" si="20"/>
        <v>17.960790427419401</v>
      </c>
      <c r="I50" s="9">
        <f t="shared" si="21"/>
        <v>291.11079042741937</v>
      </c>
      <c r="J50" s="9">
        <f t="shared" si="22"/>
        <v>0.15716100793987567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234.00017068053634</v>
      </c>
      <c r="P50" s="9">
        <f t="shared" si="25"/>
        <v>36.775702682256032</v>
      </c>
      <c r="Q50" s="12">
        <f t="shared" si="26"/>
        <v>8.8261686437414468</v>
      </c>
      <c r="R50" s="9">
        <f t="shared" si="27"/>
        <v>14.125500000000001</v>
      </c>
      <c r="S50" s="13">
        <f t="shared" si="28"/>
        <v>0.6248393786939539</v>
      </c>
      <c r="T50" s="2">
        <f t="shared" si="29"/>
        <v>0.43</v>
      </c>
      <c r="U50" s="14">
        <f t="shared" si="30"/>
        <v>0.26868093283840017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0.28428093283840017</v>
      </c>
      <c r="AR50" s="9">
        <f t="shared" si="35"/>
        <v>136.875</v>
      </c>
      <c r="AS50" s="1">
        <f t="shared" si="36"/>
        <v>0.24</v>
      </c>
      <c r="AT50" s="1">
        <f t="shared" si="37"/>
        <v>204558.66666666666</v>
      </c>
      <c r="AU50" s="1">
        <f t="shared" si="38"/>
        <v>12798992739.854574</v>
      </c>
    </row>
    <row r="51" spans="1:48" x14ac:dyDescent="0.15">
      <c r="C51" s="7">
        <v>9</v>
      </c>
      <c r="D51" s="8">
        <v>14.352800167</v>
      </c>
      <c r="E51" s="10">
        <f t="shared" si="39"/>
        <v>17.960790427419401</v>
      </c>
      <c r="F51" s="7" t="s">
        <v>83</v>
      </c>
      <c r="G51" s="1">
        <v>10</v>
      </c>
      <c r="H51" s="9">
        <f t="shared" si="20"/>
        <v>14.352800167</v>
      </c>
      <c r="I51" s="9">
        <f t="shared" si="21"/>
        <v>287.50280016699998</v>
      </c>
      <c r="J51" s="9">
        <f t="shared" si="22"/>
        <v>0.10328895412810724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256.08071799828031</v>
      </c>
      <c r="P51" s="9">
        <f t="shared" si="25"/>
        <v>26.450309534417141</v>
      </c>
      <c r="Q51" s="12">
        <f t="shared" si="26"/>
        <v>6.3480742882601131</v>
      </c>
      <c r="R51" s="9">
        <f t="shared" si="27"/>
        <v>14.125500000000001</v>
      </c>
      <c r="S51" s="13">
        <f t="shared" si="28"/>
        <v>0.44940528039787003</v>
      </c>
      <c r="T51" s="2">
        <f t="shared" si="29"/>
        <v>0.43</v>
      </c>
      <c r="U51" s="14">
        <f t="shared" si="30"/>
        <v>0.19324427057108412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0.20884427057108412</v>
      </c>
      <c r="AR51" s="9">
        <f t="shared" si="35"/>
        <v>136.875</v>
      </c>
      <c r="AS51" s="1">
        <f t="shared" si="36"/>
        <v>0.24</v>
      </c>
      <c r="AT51" s="1">
        <f t="shared" si="37"/>
        <v>204558.66666666666</v>
      </c>
      <c r="AU51" s="1">
        <f t="shared" si="38"/>
        <v>9402657702.4038334</v>
      </c>
    </row>
    <row r="52" spans="1:48" x14ac:dyDescent="0.15">
      <c r="C52" s="7">
        <v>10</v>
      </c>
      <c r="D52" s="8">
        <v>12.3947059911936</v>
      </c>
      <c r="E52" s="10">
        <f t="shared" si="39"/>
        <v>14.352800167</v>
      </c>
      <c r="F52" s="7" t="s">
        <v>83</v>
      </c>
      <c r="G52" s="1">
        <v>11</v>
      </c>
      <c r="H52" s="9">
        <f t="shared" si="20"/>
        <v>12.3947059911936</v>
      </c>
      <c r="I52" s="9">
        <f t="shared" si="21"/>
        <v>285.54470599119355</v>
      </c>
      <c r="J52" s="9">
        <f t="shared" si="22"/>
        <v>8.1883091139618128E-2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218.14888804067002</v>
      </c>
      <c r="O52" s="9">
        <f t="shared" si="40"/>
        <v>70.33777042319312</v>
      </c>
      <c r="P52" s="9">
        <f t="shared" si="25"/>
        <v>5.7594740661198589</v>
      </c>
      <c r="Q52" s="12">
        <f t="shared" si="26"/>
        <v>1.382273775868766</v>
      </c>
      <c r="R52" s="9">
        <f t="shared" si="27"/>
        <v>14.125500000000001</v>
      </c>
      <c r="S52" s="13">
        <f t="shared" si="28"/>
        <v>9.7856626375616151E-2</v>
      </c>
      <c r="T52" s="2">
        <f t="shared" si="29"/>
        <v>0.43</v>
      </c>
      <c r="U52" s="14">
        <f t="shared" si="30"/>
        <v>4.2078349341514942E-2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5.6298349341514939E-2</v>
      </c>
      <c r="AR52" s="9">
        <f t="shared" si="35"/>
        <v>136.875</v>
      </c>
      <c r="AS52" s="1">
        <f t="shared" si="36"/>
        <v>0.24</v>
      </c>
      <c r="AT52" s="1">
        <f t="shared" si="37"/>
        <v>204558.66666666666</v>
      </c>
      <c r="AU52" s="1">
        <f t="shared" si="38"/>
        <v>2534683410.8548908</v>
      </c>
    </row>
    <row r="53" spans="1:48" x14ac:dyDescent="0.15">
      <c r="C53" s="7">
        <v>11</v>
      </c>
      <c r="D53" s="8">
        <v>6.1672188412000004</v>
      </c>
      <c r="E53" s="10">
        <f t="shared" si="39"/>
        <v>12.3947059911936</v>
      </c>
      <c r="F53" s="7" t="s">
        <v>85</v>
      </c>
      <c r="G53" s="1">
        <v>12</v>
      </c>
      <c r="H53" s="9">
        <f t="shared" si="20"/>
        <v>6.1672188412000004</v>
      </c>
      <c r="I53" s="9">
        <f t="shared" si="21"/>
        <v>279.31721884119997</v>
      </c>
      <c r="J53" s="9">
        <f t="shared" si="22"/>
        <v>3.8284376648894461E-2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123.43454635707327</v>
      </c>
      <c r="P53" s="9">
        <f t="shared" si="25"/>
        <v>4.7256146642196173</v>
      </c>
      <c r="Q53" s="12">
        <f t="shared" si="26"/>
        <v>1.1341475194127082</v>
      </c>
      <c r="R53" s="9">
        <f t="shared" si="27"/>
        <v>14.125500000000001</v>
      </c>
      <c r="S53" s="13">
        <f t="shared" si="28"/>
        <v>8.0290787541163727E-2</v>
      </c>
      <c r="T53" s="2">
        <f t="shared" si="29"/>
        <v>0.43</v>
      </c>
      <c r="U53" s="14">
        <f t="shared" si="30"/>
        <v>3.4525038642700401E-2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4.2945038642700398E-2</v>
      </c>
      <c r="AR53" s="9">
        <f t="shared" si="35"/>
        <v>136.875</v>
      </c>
      <c r="AS53" s="1">
        <f t="shared" si="36"/>
        <v>0.24</v>
      </c>
      <c r="AT53" s="1">
        <f t="shared" si="37"/>
        <v>204558.66666666666</v>
      </c>
      <c r="AU53" s="1">
        <f t="shared" si="38"/>
        <v>1933486119.9190857</v>
      </c>
      <c r="AV53" s="1">
        <f>SUM(AU42:AU53)</f>
        <v>58556656652.73246</v>
      </c>
    </row>
    <row r="54" spans="1:48" x14ac:dyDescent="0.15">
      <c r="C54" s="7">
        <v>12</v>
      </c>
      <c r="D54" s="8">
        <v>5.4685808513870997</v>
      </c>
      <c r="E54" s="10">
        <f t="shared" si="39"/>
        <v>6.1672188412000004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5.7840900427419397</v>
      </c>
      <c r="E58" s="7"/>
      <c r="F58" s="7"/>
      <c r="G58" s="1">
        <v>1</v>
      </c>
      <c r="H58" s="9">
        <f t="shared" ref="H58:H69" si="41">E59</f>
        <v>5.7840900427419397</v>
      </c>
      <c r="I58" s="9">
        <f t="shared" ref="I58:I69" si="42">H58+273.15</f>
        <v>278.9340900427419</v>
      </c>
      <c r="J58" s="9">
        <f t="shared" ref="J58:J69" si="43">EXP(($C$15*(I58-$C$13))/($C$16*I58*$C$13))</f>
        <v>3.6494483347661644E-2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3.6409329553183769E-3</v>
      </c>
      <c r="Q58" s="12">
        <f t="shared" ref="Q58:Q69" si="47">P58*$B$60</f>
        <v>6.9177726151049162E-4</v>
      </c>
      <c r="R58" s="9">
        <f t="shared" ref="R58:R69" si="48">L58*$B$60</f>
        <v>1.8955666666666669E-2</v>
      </c>
      <c r="S58" s="13">
        <f t="shared" ref="S58:S69" si="49">Q58/R58</f>
        <v>3.6494483347661644E-2</v>
      </c>
      <c r="T58" s="2">
        <f t="shared" ref="T58:T69" si="50">$B$59/100</f>
        <v>0.01</v>
      </c>
      <c r="U58" s="14">
        <f t="shared" ref="U58:U69" si="51">S58*T58</f>
        <v>3.6494483347661647E-4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1.2364944833476617E-2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9533.9166666666661</v>
      </c>
      <c r="AU58" s="1">
        <f t="shared" ref="AU58:AU69" si="58">AT58*10000*AS58*0.67*AR58*AQ58</f>
        <v>1497191.664056344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1.82812497187097</v>
      </c>
      <c r="E59" s="10">
        <f t="shared" ref="E59:E70" si="59">D58</f>
        <v>5.7840900427419397</v>
      </c>
      <c r="F59" s="7" t="s">
        <v>83</v>
      </c>
      <c r="G59" s="1">
        <v>2</v>
      </c>
      <c r="H59" s="9">
        <f t="shared" si="41"/>
        <v>1.82812497187097</v>
      </c>
      <c r="I59" s="9">
        <f t="shared" si="42"/>
        <v>274.97812497187095</v>
      </c>
      <c r="J59" s="9">
        <f t="shared" si="43"/>
        <v>2.2086589900639952E-2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0.19589240037801497</v>
      </c>
      <c r="P59" s="9">
        <f t="shared" si="46"/>
        <v>4.3265951118011837E-3</v>
      </c>
      <c r="Q59" s="12">
        <f t="shared" si="47"/>
        <v>8.220530712422249E-4</v>
      </c>
      <c r="R59" s="9">
        <f t="shared" si="48"/>
        <v>1.8955666666666669E-2</v>
      </c>
      <c r="S59" s="13">
        <f t="shared" si="49"/>
        <v>4.3367141113944366E-2</v>
      </c>
      <c r="T59" s="2">
        <f t="shared" si="50"/>
        <v>0.01</v>
      </c>
      <c r="U59" s="14">
        <f t="shared" si="51"/>
        <v>4.3367141113944367E-4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1.2433671411139444E-2</v>
      </c>
      <c r="AR59" s="9">
        <f t="shared" si="55"/>
        <v>9.9766666666666666</v>
      </c>
      <c r="AS59" s="1">
        <f t="shared" si="56"/>
        <v>0.19</v>
      </c>
      <c r="AT59" s="1">
        <f t="shared" si="57"/>
        <v>9533.9166666666661</v>
      </c>
      <c r="AU59" s="1">
        <f t="shared" si="58"/>
        <v>1505513.3234378984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1.04959507660714</v>
      </c>
      <c r="E60" s="10">
        <f t="shared" si="59"/>
        <v>1.82812497187097</v>
      </c>
      <c r="F60" s="7" t="s">
        <v>83</v>
      </c>
      <c r="G60" s="1">
        <v>3</v>
      </c>
      <c r="H60" s="9">
        <f t="shared" si="41"/>
        <v>1.04959507660714</v>
      </c>
      <c r="I60" s="9">
        <f t="shared" si="42"/>
        <v>274.19959507660712</v>
      </c>
      <c r="J60" s="9">
        <f t="shared" si="43"/>
        <v>1.9974043198453265E-2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0.29133247193288048</v>
      </c>
      <c r="P60" s="9">
        <f t="shared" si="46"/>
        <v>5.8190873794995279E-3</v>
      </c>
      <c r="Q60" s="12">
        <f t="shared" si="47"/>
        <v>1.1056266021049104E-3</v>
      </c>
      <c r="R60" s="9">
        <f t="shared" si="48"/>
        <v>1.8955666666666669E-2</v>
      </c>
      <c r="S60" s="13">
        <f t="shared" si="49"/>
        <v>5.832697005846503E-2</v>
      </c>
      <c r="T60" s="2">
        <f t="shared" si="50"/>
        <v>0.01</v>
      </c>
      <c r="U60" s="14">
        <f t="shared" si="51"/>
        <v>5.8326970058465027E-4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1.258326970058465E-2</v>
      </c>
      <c r="AR60" s="9">
        <f t="shared" si="55"/>
        <v>9.9766666666666666</v>
      </c>
      <c r="AS60" s="1">
        <f t="shared" si="56"/>
        <v>0.19</v>
      </c>
      <c r="AT60" s="1">
        <f t="shared" si="57"/>
        <v>9533.9166666666661</v>
      </c>
      <c r="AU60" s="1">
        <f t="shared" si="58"/>
        <v>1523627.2183990842</v>
      </c>
    </row>
    <row r="61" spans="1:48" x14ac:dyDescent="0.15">
      <c r="C61" s="7">
        <v>3</v>
      </c>
      <c r="D61" s="8">
        <v>2.4756283908709702</v>
      </c>
      <c r="E61" s="10">
        <f t="shared" si="59"/>
        <v>1.04959507660714</v>
      </c>
      <c r="F61" s="7" t="s">
        <v>83</v>
      </c>
      <c r="G61" s="1">
        <v>4</v>
      </c>
      <c r="H61" s="9">
        <f t="shared" si="41"/>
        <v>2.4756283908709702</v>
      </c>
      <c r="I61" s="9">
        <f t="shared" si="42"/>
        <v>275.62562839087093</v>
      </c>
      <c r="J61" s="9">
        <f t="shared" si="43"/>
        <v>2.4002420694575859E-2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0.3852800512200476</v>
      </c>
      <c r="P61" s="9">
        <f t="shared" si="46"/>
        <v>9.2476538746113172E-3</v>
      </c>
      <c r="Q61" s="12">
        <f t="shared" si="47"/>
        <v>1.7570542361761503E-3</v>
      </c>
      <c r="R61" s="9">
        <f t="shared" si="48"/>
        <v>1.8955666666666669E-2</v>
      </c>
      <c r="S61" s="13">
        <f t="shared" si="49"/>
        <v>9.2692821997440528E-2</v>
      </c>
      <c r="T61" s="2">
        <f t="shared" si="50"/>
        <v>0.01</v>
      </c>
      <c r="U61" s="14">
        <f t="shared" si="51"/>
        <v>9.2692821997440527E-4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1.2926928219974406E-2</v>
      </c>
      <c r="AR61" s="9">
        <f t="shared" si="55"/>
        <v>9.9766666666666666</v>
      </c>
      <c r="AS61" s="1">
        <f t="shared" si="56"/>
        <v>0.19</v>
      </c>
      <c r="AT61" s="1">
        <f t="shared" si="57"/>
        <v>9533.9166666666661</v>
      </c>
      <c r="AU61" s="1">
        <f t="shared" si="58"/>
        <v>1565238.6188089978</v>
      </c>
    </row>
    <row r="62" spans="1:48" x14ac:dyDescent="0.15">
      <c r="C62" s="7">
        <v>4</v>
      </c>
      <c r="D62" s="8">
        <v>8.3151133221000002</v>
      </c>
      <c r="E62" s="10">
        <f t="shared" si="59"/>
        <v>2.4756283908709702</v>
      </c>
      <c r="F62" s="7" t="s">
        <v>83</v>
      </c>
      <c r="G62" s="1">
        <v>5</v>
      </c>
      <c r="H62" s="9">
        <f t="shared" si="41"/>
        <v>8.3151133221000002</v>
      </c>
      <c r="I62" s="9">
        <f t="shared" si="42"/>
        <v>281.46511332209997</v>
      </c>
      <c r="J62" s="9">
        <f t="shared" si="43"/>
        <v>4.9951726805245338E-2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0.35723077747816445</v>
      </c>
      <c r="O62" s="9">
        <f t="shared" si="60"/>
        <v>0.11856828653393853</v>
      </c>
      <c r="P62" s="9">
        <f t="shared" si="46"/>
        <v>5.922690656709347E-3</v>
      </c>
      <c r="Q62" s="12">
        <f t="shared" si="47"/>
        <v>1.125311224774776E-3</v>
      </c>
      <c r="R62" s="9">
        <f t="shared" si="48"/>
        <v>1.8955666666666669E-2</v>
      </c>
      <c r="S62" s="13">
        <f t="shared" si="49"/>
        <v>5.9365425894179882E-2</v>
      </c>
      <c r="T62" s="2">
        <f t="shared" si="50"/>
        <v>0.01</v>
      </c>
      <c r="U62" s="14">
        <f t="shared" si="51"/>
        <v>5.9365425894179888E-4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1.25936542589418E-2</v>
      </c>
      <c r="AR62" s="9">
        <f t="shared" si="55"/>
        <v>9.9766666666666666</v>
      </c>
      <c r="AS62" s="1">
        <f t="shared" si="56"/>
        <v>0.19</v>
      </c>
      <c r="AT62" s="1">
        <f t="shared" si="57"/>
        <v>9533.9166666666661</v>
      </c>
      <c r="AU62" s="1">
        <f t="shared" si="58"/>
        <v>1524884.6177984844</v>
      </c>
    </row>
    <row r="63" spans="1:48" x14ac:dyDescent="0.15">
      <c r="C63" s="7">
        <v>5</v>
      </c>
      <c r="D63" s="8">
        <v>10.8098867527097</v>
      </c>
      <c r="E63" s="10">
        <f t="shared" si="59"/>
        <v>8.3151133221000002</v>
      </c>
      <c r="F63" s="7" t="s">
        <v>85</v>
      </c>
      <c r="G63" s="1">
        <v>6</v>
      </c>
      <c r="H63" s="9">
        <f t="shared" si="41"/>
        <v>10.8098867527097</v>
      </c>
      <c r="I63" s="9">
        <f t="shared" si="42"/>
        <v>283.95988675270968</v>
      </c>
      <c r="J63" s="9">
        <f t="shared" si="43"/>
        <v>6.7692899508108903E-2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0.21241226254389586</v>
      </c>
      <c r="P63" s="9">
        <f t="shared" si="46"/>
        <v>1.4378801942673988E-2</v>
      </c>
      <c r="Q63" s="12">
        <f t="shared" si="47"/>
        <v>2.7319723691080575E-3</v>
      </c>
      <c r="R63" s="9">
        <f t="shared" si="48"/>
        <v>1.8955666666666669E-2</v>
      </c>
      <c r="S63" s="13">
        <f t="shared" si="49"/>
        <v>0.14412430948219832</v>
      </c>
      <c r="T63" s="2">
        <f t="shared" si="50"/>
        <v>0.01</v>
      </c>
      <c r="U63" s="14">
        <f t="shared" si="51"/>
        <v>1.4412430948219832E-3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1.7641243094821981E-2</v>
      </c>
      <c r="AR63" s="9">
        <f t="shared" si="55"/>
        <v>9.9766666666666666</v>
      </c>
      <c r="AS63" s="1">
        <f t="shared" si="56"/>
        <v>0.19</v>
      </c>
      <c r="AT63" s="1">
        <f t="shared" si="57"/>
        <v>9533.9166666666661</v>
      </c>
      <c r="AU63" s="1">
        <f t="shared" si="58"/>
        <v>2136064.694251671</v>
      </c>
    </row>
    <row r="64" spans="1:48" x14ac:dyDescent="0.15">
      <c r="C64" s="7">
        <v>6</v>
      </c>
      <c r="D64" s="8">
        <v>15.124998380999999</v>
      </c>
      <c r="E64" s="10">
        <f t="shared" si="59"/>
        <v>10.8098867527097</v>
      </c>
      <c r="F64" s="7" t="s">
        <v>83</v>
      </c>
      <c r="G64" s="1">
        <v>7</v>
      </c>
      <c r="H64" s="9">
        <f t="shared" si="41"/>
        <v>15.124998380999999</v>
      </c>
      <c r="I64" s="9">
        <f t="shared" si="42"/>
        <v>288.27499838099999</v>
      </c>
      <c r="J64" s="9">
        <f t="shared" si="43"/>
        <v>0.1130973401377723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0.29780012726788857</v>
      </c>
      <c r="P64" s="9">
        <f t="shared" si="46"/>
        <v>3.3680402286688275E-2</v>
      </c>
      <c r="Q64" s="12">
        <f t="shared" si="47"/>
        <v>6.3992764344707725E-3</v>
      </c>
      <c r="R64" s="9">
        <f t="shared" si="48"/>
        <v>1.8955666666666669E-2</v>
      </c>
      <c r="S64" s="13">
        <f t="shared" si="49"/>
        <v>0.33759173691969535</v>
      </c>
      <c r="T64" s="2">
        <f t="shared" si="50"/>
        <v>0.01</v>
      </c>
      <c r="U64" s="14">
        <f t="shared" si="51"/>
        <v>3.3759173691969534E-3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2.3475917369196953E-2</v>
      </c>
      <c r="AR64" s="9">
        <f t="shared" si="55"/>
        <v>9.9766666666666666</v>
      </c>
      <c r="AS64" s="1">
        <f t="shared" si="56"/>
        <v>0.19</v>
      </c>
      <c r="AT64" s="1">
        <f t="shared" si="57"/>
        <v>9533.9166666666661</v>
      </c>
      <c r="AU64" s="1">
        <f t="shared" si="58"/>
        <v>2842547.8855415778</v>
      </c>
    </row>
    <row r="65" spans="1:48" x14ac:dyDescent="0.15">
      <c r="C65" s="7">
        <v>7</v>
      </c>
      <c r="D65" s="8">
        <v>19.345649800322601</v>
      </c>
      <c r="E65" s="10">
        <f t="shared" si="59"/>
        <v>15.124998380999999</v>
      </c>
      <c r="F65" s="7" t="s">
        <v>83</v>
      </c>
      <c r="G65" s="1">
        <v>8</v>
      </c>
      <c r="H65" s="9">
        <f t="shared" si="41"/>
        <v>19.345649800322601</v>
      </c>
      <c r="I65" s="9">
        <f t="shared" si="42"/>
        <v>292.49564980032255</v>
      </c>
      <c r="J65" s="9">
        <f t="shared" si="43"/>
        <v>0.18412781500696562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0.36388639164786696</v>
      </c>
      <c r="P65" s="9">
        <f t="shared" si="46"/>
        <v>6.7001606204890693E-2</v>
      </c>
      <c r="Q65" s="12">
        <f t="shared" si="47"/>
        <v>1.2730305178929232E-2</v>
      </c>
      <c r="R65" s="9">
        <f t="shared" si="48"/>
        <v>1.8955666666666669E-2</v>
      </c>
      <c r="S65" s="13">
        <f t="shared" si="49"/>
        <v>0.67158308925717358</v>
      </c>
      <c r="T65" s="2">
        <f t="shared" si="50"/>
        <v>0.01</v>
      </c>
      <c r="U65" s="14">
        <f t="shared" si="51"/>
        <v>6.715830892571736E-3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2.6815830892571738E-2</v>
      </c>
      <c r="AR65" s="9">
        <f t="shared" si="55"/>
        <v>9.9766666666666666</v>
      </c>
      <c r="AS65" s="1">
        <f t="shared" si="56"/>
        <v>0.19</v>
      </c>
      <c r="AT65" s="1">
        <f t="shared" si="57"/>
        <v>9533.9166666666661</v>
      </c>
      <c r="AU65" s="1">
        <f t="shared" si="58"/>
        <v>3246956.5386499641</v>
      </c>
    </row>
    <row r="66" spans="1:48" x14ac:dyDescent="0.15">
      <c r="C66" s="7">
        <v>8</v>
      </c>
      <c r="D66" s="8">
        <v>17.960790427419401</v>
      </c>
      <c r="E66" s="10">
        <f t="shared" si="59"/>
        <v>19.345649800322601</v>
      </c>
      <c r="F66" s="7" t="s">
        <v>83</v>
      </c>
      <c r="G66" s="1">
        <v>9</v>
      </c>
      <c r="H66" s="9">
        <f t="shared" si="41"/>
        <v>17.960790427419401</v>
      </c>
      <c r="I66" s="9">
        <f t="shared" si="42"/>
        <v>291.11079042741937</v>
      </c>
      <c r="J66" s="9">
        <f t="shared" si="43"/>
        <v>0.15716100793987567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0.39665145210964292</v>
      </c>
      <c r="P66" s="9">
        <f t="shared" si="46"/>
        <v>6.2338142014366806E-2</v>
      </c>
      <c r="Q66" s="12">
        <f t="shared" si="47"/>
        <v>1.1844246982729694E-2</v>
      </c>
      <c r="R66" s="9">
        <f t="shared" si="48"/>
        <v>1.8955666666666669E-2</v>
      </c>
      <c r="S66" s="13">
        <f t="shared" si="49"/>
        <v>0.6248393786939539</v>
      </c>
      <c r="T66" s="2">
        <f t="shared" si="50"/>
        <v>0.01</v>
      </c>
      <c r="U66" s="14">
        <f t="shared" si="51"/>
        <v>6.2483937869395392E-3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2.6348393786939539E-2</v>
      </c>
      <c r="AR66" s="9">
        <f t="shared" si="55"/>
        <v>9.9766666666666666</v>
      </c>
      <c r="AS66" s="1">
        <f t="shared" si="56"/>
        <v>0.19</v>
      </c>
      <c r="AT66" s="1">
        <f t="shared" si="57"/>
        <v>9533.9166666666661</v>
      </c>
      <c r="AU66" s="1">
        <f t="shared" si="58"/>
        <v>3190357.5851205951</v>
      </c>
    </row>
    <row r="67" spans="1:48" x14ac:dyDescent="0.15">
      <c r="C67" s="7">
        <v>9</v>
      </c>
      <c r="D67" s="8">
        <v>14.352800167</v>
      </c>
      <c r="E67" s="10">
        <f t="shared" si="59"/>
        <v>17.960790427419401</v>
      </c>
      <c r="F67" s="7" t="s">
        <v>83</v>
      </c>
      <c r="G67" s="1">
        <v>10</v>
      </c>
      <c r="H67" s="9">
        <f t="shared" si="41"/>
        <v>14.352800167</v>
      </c>
      <c r="I67" s="9">
        <f t="shared" si="42"/>
        <v>287.50280016699998</v>
      </c>
      <c r="J67" s="9">
        <f t="shared" si="43"/>
        <v>0.10328895412810724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0.43407997676194277</v>
      </c>
      <c r="P67" s="9">
        <f t="shared" si="46"/>
        <v>4.4835666807694158E-2</v>
      </c>
      <c r="Q67" s="12">
        <f t="shared" si="47"/>
        <v>8.5187766934618908E-3</v>
      </c>
      <c r="R67" s="9">
        <f t="shared" si="48"/>
        <v>1.8955666666666669E-2</v>
      </c>
      <c r="S67" s="13">
        <f t="shared" si="49"/>
        <v>0.44940528039786992</v>
      </c>
      <c r="T67" s="2">
        <f t="shared" si="50"/>
        <v>0.01</v>
      </c>
      <c r="U67" s="14">
        <f t="shared" si="51"/>
        <v>4.4940528039786997E-3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2.4594052803978701E-2</v>
      </c>
      <c r="AR67" s="9">
        <f t="shared" si="55"/>
        <v>9.9766666666666666</v>
      </c>
      <c r="AS67" s="1">
        <f t="shared" si="56"/>
        <v>0.19</v>
      </c>
      <c r="AT67" s="1">
        <f t="shared" si="57"/>
        <v>9533.9166666666661</v>
      </c>
      <c r="AU67" s="1">
        <f t="shared" si="58"/>
        <v>2977935.7157977163</v>
      </c>
    </row>
    <row r="68" spans="1:48" x14ac:dyDescent="0.15">
      <c r="C68" s="7">
        <v>10</v>
      </c>
      <c r="D68" s="8">
        <v>12.3947059911936</v>
      </c>
      <c r="E68" s="10">
        <f t="shared" si="59"/>
        <v>14.352800167</v>
      </c>
      <c r="F68" s="7" t="s">
        <v>83</v>
      </c>
      <c r="G68" s="1">
        <v>11</v>
      </c>
      <c r="H68" s="9">
        <f t="shared" si="41"/>
        <v>12.3947059911936</v>
      </c>
      <c r="I68" s="9">
        <f t="shared" si="42"/>
        <v>285.54470599119355</v>
      </c>
      <c r="J68" s="9">
        <f t="shared" si="43"/>
        <v>8.1883091139618128E-2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0.3697820944565362</v>
      </c>
      <c r="O68" s="9">
        <f t="shared" si="60"/>
        <v>0.1192288821643791</v>
      </c>
      <c r="P68" s="9">
        <f t="shared" si="46"/>
        <v>9.7628294247406443E-3</v>
      </c>
      <c r="Q68" s="12">
        <f t="shared" si="47"/>
        <v>1.8549375907007224E-3</v>
      </c>
      <c r="R68" s="9">
        <f t="shared" si="48"/>
        <v>1.8955666666666669E-2</v>
      </c>
      <c r="S68" s="13">
        <f t="shared" si="49"/>
        <v>9.7856626375616193E-2</v>
      </c>
      <c r="T68" s="2">
        <f t="shared" si="50"/>
        <v>0.01</v>
      </c>
      <c r="U68" s="14">
        <f t="shared" si="51"/>
        <v>9.7856626375616203E-4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1.7178566263756162E-2</v>
      </c>
      <c r="AR68" s="9">
        <f t="shared" si="55"/>
        <v>9.9766666666666666</v>
      </c>
      <c r="AS68" s="1">
        <f t="shared" si="56"/>
        <v>0.19</v>
      </c>
      <c r="AT68" s="1">
        <f t="shared" si="57"/>
        <v>9533.9166666666661</v>
      </c>
      <c r="AU68" s="1">
        <f t="shared" si="58"/>
        <v>2080042.1317612743</v>
      </c>
    </row>
    <row r="69" spans="1:48" x14ac:dyDescent="0.15">
      <c r="C69" s="7">
        <v>11</v>
      </c>
      <c r="D69" s="8">
        <v>6.1672188412000004</v>
      </c>
      <c r="E69" s="10">
        <f t="shared" si="59"/>
        <v>12.3947059911936</v>
      </c>
      <c r="F69" s="7" t="s">
        <v>85</v>
      </c>
      <c r="G69" s="1">
        <v>12</v>
      </c>
      <c r="H69" s="9">
        <f t="shared" si="41"/>
        <v>6.1672188412000004</v>
      </c>
      <c r="I69" s="9">
        <f t="shared" si="42"/>
        <v>279.31721884119997</v>
      </c>
      <c r="J69" s="9">
        <f t="shared" si="43"/>
        <v>3.8284376648894461E-2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0.20923271940630514</v>
      </c>
      <c r="P69" s="9">
        <f t="shared" si="46"/>
        <v>8.0103442370234347E-3</v>
      </c>
      <c r="Q69" s="12">
        <f t="shared" si="47"/>
        <v>1.5219654050344527E-3</v>
      </c>
      <c r="R69" s="9">
        <f t="shared" si="48"/>
        <v>1.8955666666666669E-2</v>
      </c>
      <c r="S69" s="13">
        <f t="shared" si="49"/>
        <v>8.0290787541163727E-2</v>
      </c>
      <c r="T69" s="2">
        <f t="shared" si="50"/>
        <v>0.01</v>
      </c>
      <c r="U69" s="14">
        <f t="shared" si="51"/>
        <v>8.0290787541163733E-4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1.2802907875411638E-2</v>
      </c>
      <c r="AR69" s="9">
        <f t="shared" si="55"/>
        <v>9.9766666666666666</v>
      </c>
      <c r="AS69" s="1">
        <f t="shared" si="56"/>
        <v>0.19</v>
      </c>
      <c r="AT69" s="1">
        <f t="shared" si="57"/>
        <v>9533.9166666666661</v>
      </c>
      <c r="AU69" s="1">
        <f t="shared" si="58"/>
        <v>1550221.7927290252</v>
      </c>
      <c r="AV69" s="1">
        <f>SUM(AU58:AU69)</f>
        <v>25640581.786352634</v>
      </c>
    </row>
    <row r="70" spans="1:48" x14ac:dyDescent="0.15">
      <c r="C70" s="7">
        <v>12</v>
      </c>
      <c r="D70" s="8">
        <v>5.4685808513870997</v>
      </c>
      <c r="E70" s="10">
        <f t="shared" si="59"/>
        <v>6.1672188412000004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5.7840900427419397</v>
      </c>
      <c r="E73" s="7"/>
      <c r="F73" s="7"/>
      <c r="G73" s="1">
        <v>1</v>
      </c>
      <c r="H73" s="9">
        <f t="shared" ref="H73:H84" si="61">E74</f>
        <v>5.7840900427419397</v>
      </c>
      <c r="I73" s="9">
        <f t="shared" ref="I73:I84" si="62">H73+273.15</f>
        <v>278.9340900427419</v>
      </c>
      <c r="J73" s="9">
        <f t="shared" ref="J73:J84" si="63">EXP(($C$15*(I73-$C$13))/($C$16*I73*$C$13))</f>
        <v>3.6494483347661644E-2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3.9961459265689505E-3</v>
      </c>
      <c r="Q73" s="12">
        <f t="shared" ref="Q73:Q84" si="67">P73*$B$75</f>
        <v>7.1930626678241101E-4</v>
      </c>
      <c r="R73" s="9">
        <f t="shared" ref="R73:R84" si="68">L73*$B$75</f>
        <v>1.9710000000000002E-2</v>
      </c>
      <c r="S73" s="13">
        <f t="shared" ref="S73:S84" si="69">Q73/R73</f>
        <v>3.6494483347661644E-2</v>
      </c>
      <c r="T73" s="2">
        <f t="shared" ref="T73:T84" si="70">$B$74/100</f>
        <v>0.01</v>
      </c>
      <c r="U73" s="14">
        <f t="shared" ref="U73:U84" si="71">S73*T73</f>
        <v>3.6494483347661647E-4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1.2964944833476617E-2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3372.75</v>
      </c>
      <c r="AU73" s="1">
        <f t="shared" ref="AU73:AU84" si="78">AT73*10000*AS73*0.67*AR73*AQ73</f>
        <v>577452.48032064573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1.82812497187097</v>
      </c>
      <c r="E74" s="10">
        <f t="shared" ref="E74:E85" si="79">D73</f>
        <v>5.7840900427419397</v>
      </c>
      <c r="F74" s="7" t="s">
        <v>83</v>
      </c>
      <c r="G74" s="1">
        <v>2</v>
      </c>
      <c r="H74" s="9">
        <f t="shared" si="61"/>
        <v>1.82812497187097</v>
      </c>
      <c r="I74" s="9">
        <f t="shared" si="62"/>
        <v>274.97812497187095</v>
      </c>
      <c r="J74" s="9">
        <f t="shared" si="63"/>
        <v>2.2086589900639952E-2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0.21500385407343109</v>
      </c>
      <c r="P74" s="9">
        <f t="shared" si="66"/>
        <v>4.7487019519769089E-3</v>
      </c>
      <c r="Q74" s="12">
        <f t="shared" si="67"/>
        <v>8.5476635135584358E-4</v>
      </c>
      <c r="R74" s="9">
        <f t="shared" si="68"/>
        <v>1.9710000000000002E-2</v>
      </c>
      <c r="S74" s="13">
        <f t="shared" si="69"/>
        <v>4.3367141113944366E-2</v>
      </c>
      <c r="T74" s="2">
        <f t="shared" si="70"/>
        <v>0.01</v>
      </c>
      <c r="U74" s="14">
        <f t="shared" si="71"/>
        <v>4.3367141113944367E-4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1.3033671411139444E-2</v>
      </c>
      <c r="AR74" s="9">
        <f t="shared" si="75"/>
        <v>10.950000000000001</v>
      </c>
      <c r="AS74" s="1">
        <f t="shared" si="76"/>
        <v>0.18</v>
      </c>
      <c r="AT74" s="1">
        <f t="shared" si="77"/>
        <v>3372.75</v>
      </c>
      <c r="AU74" s="1">
        <f t="shared" si="78"/>
        <v>580513.52942228748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1.04959507660714</v>
      </c>
      <c r="E75" s="10">
        <f t="shared" si="79"/>
        <v>1.82812497187097</v>
      </c>
      <c r="F75" s="7" t="s">
        <v>83</v>
      </c>
      <c r="G75" s="1">
        <v>3</v>
      </c>
      <c r="H75" s="9">
        <f t="shared" si="61"/>
        <v>1.04959507660714</v>
      </c>
      <c r="I75" s="9">
        <f t="shared" si="62"/>
        <v>274.19959507660712</v>
      </c>
      <c r="J75" s="9">
        <f t="shared" si="63"/>
        <v>1.9974043198453265E-2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0.31975515212145417</v>
      </c>
      <c r="P75" s="9">
        <f t="shared" si="66"/>
        <v>6.3868032214019202E-3</v>
      </c>
      <c r="Q75" s="12">
        <f t="shared" si="67"/>
        <v>1.1496245798523455E-3</v>
      </c>
      <c r="R75" s="9">
        <f t="shared" si="68"/>
        <v>1.9710000000000002E-2</v>
      </c>
      <c r="S75" s="13">
        <f t="shared" si="69"/>
        <v>5.8326970058465016E-2</v>
      </c>
      <c r="T75" s="2">
        <f t="shared" si="70"/>
        <v>0.01</v>
      </c>
      <c r="U75" s="14">
        <f t="shared" si="71"/>
        <v>5.8326970058465016E-4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1.318326970058465E-2</v>
      </c>
      <c r="AR75" s="9">
        <f t="shared" si="75"/>
        <v>10.950000000000001</v>
      </c>
      <c r="AS75" s="1">
        <f t="shared" si="76"/>
        <v>0.18</v>
      </c>
      <c r="AT75" s="1">
        <f t="shared" si="77"/>
        <v>3372.75</v>
      </c>
      <c r="AU75" s="1">
        <f t="shared" si="78"/>
        <v>587176.5661263701</v>
      </c>
    </row>
    <row r="76" spans="1:48" x14ac:dyDescent="0.15">
      <c r="C76" s="7">
        <v>3</v>
      </c>
      <c r="D76" s="8">
        <v>2.4756283908709702</v>
      </c>
      <c r="E76" s="10">
        <f t="shared" si="79"/>
        <v>1.04959507660714</v>
      </c>
      <c r="F76" s="7" t="s">
        <v>83</v>
      </c>
      <c r="G76" s="1">
        <v>4</v>
      </c>
      <c r="H76" s="9">
        <f t="shared" si="61"/>
        <v>2.4756283908709702</v>
      </c>
      <c r="I76" s="9">
        <f t="shared" si="62"/>
        <v>275.62562839087093</v>
      </c>
      <c r="J76" s="9">
        <f t="shared" si="63"/>
        <v>2.4002420694575859E-2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0.42286834890005226</v>
      </c>
      <c r="P76" s="9">
        <f t="shared" si="66"/>
        <v>1.0149864008719738E-2</v>
      </c>
      <c r="Q76" s="12">
        <f t="shared" si="67"/>
        <v>1.8269755215695527E-3</v>
      </c>
      <c r="R76" s="9">
        <f t="shared" si="68"/>
        <v>1.9710000000000002E-2</v>
      </c>
      <c r="S76" s="13">
        <f t="shared" si="69"/>
        <v>9.2692821997440514E-2</v>
      </c>
      <c r="T76" s="2">
        <f t="shared" si="70"/>
        <v>0.01</v>
      </c>
      <c r="U76" s="14">
        <f t="shared" si="71"/>
        <v>9.2692821997440516E-4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1.3526928219974406E-2</v>
      </c>
      <c r="AR76" s="9">
        <f t="shared" si="75"/>
        <v>10.950000000000001</v>
      </c>
      <c r="AS76" s="1">
        <f t="shared" si="76"/>
        <v>0.18</v>
      </c>
      <c r="AT76" s="1">
        <f t="shared" si="77"/>
        <v>3372.75</v>
      </c>
      <c r="AU76" s="1">
        <f t="shared" si="78"/>
        <v>602482.95323050406</v>
      </c>
    </row>
    <row r="77" spans="1:48" x14ac:dyDescent="0.15">
      <c r="C77" s="7">
        <v>4</v>
      </c>
      <c r="D77" s="8">
        <v>8.3151133221000002</v>
      </c>
      <c r="E77" s="10">
        <f t="shared" si="79"/>
        <v>2.4756283908709702</v>
      </c>
      <c r="F77" s="7" t="s">
        <v>83</v>
      </c>
      <c r="G77" s="1">
        <v>5</v>
      </c>
      <c r="H77" s="9">
        <f t="shared" si="61"/>
        <v>8.3151133221000002</v>
      </c>
      <c r="I77" s="9">
        <f t="shared" si="62"/>
        <v>281.46511332209997</v>
      </c>
      <c r="J77" s="9">
        <f t="shared" si="63"/>
        <v>4.9951726805245338E-2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0.39208256064676589</v>
      </c>
      <c r="O77" s="9">
        <f t="shared" si="80"/>
        <v>0.1301359242445666</v>
      </c>
      <c r="P77" s="9">
        <f t="shared" si="66"/>
        <v>6.5005141354126939E-3</v>
      </c>
      <c r="Q77" s="12">
        <f t="shared" si="67"/>
        <v>1.1700925443742848E-3</v>
      </c>
      <c r="R77" s="9">
        <f t="shared" si="68"/>
        <v>1.9710000000000002E-2</v>
      </c>
      <c r="S77" s="13">
        <f t="shared" si="69"/>
        <v>5.9365425894179841E-2</v>
      </c>
      <c r="T77" s="2">
        <f t="shared" si="70"/>
        <v>0.01</v>
      </c>
      <c r="U77" s="14">
        <f t="shared" si="71"/>
        <v>5.9365425894179844E-4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1.3193654258941798E-2</v>
      </c>
      <c r="AR77" s="9">
        <f t="shared" si="75"/>
        <v>10.950000000000001</v>
      </c>
      <c r="AS77" s="1">
        <f t="shared" si="76"/>
        <v>0.18</v>
      </c>
      <c r="AT77" s="1">
        <f t="shared" si="77"/>
        <v>3372.75</v>
      </c>
      <c r="AU77" s="1">
        <f t="shared" si="78"/>
        <v>587639.08941955725</v>
      </c>
    </row>
    <row r="78" spans="1:48" x14ac:dyDescent="0.15">
      <c r="C78" s="7">
        <v>5</v>
      </c>
      <c r="D78" s="8">
        <v>10.8098867527097</v>
      </c>
      <c r="E78" s="10">
        <f t="shared" si="79"/>
        <v>8.3151133221000002</v>
      </c>
      <c r="F78" s="7" t="s">
        <v>85</v>
      </c>
      <c r="G78" s="1">
        <v>6</v>
      </c>
      <c r="H78" s="9">
        <f t="shared" si="61"/>
        <v>10.8098867527097</v>
      </c>
      <c r="I78" s="9">
        <f t="shared" si="62"/>
        <v>283.95988675270968</v>
      </c>
      <c r="J78" s="9">
        <f t="shared" si="63"/>
        <v>6.7692899508108903E-2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0.23313541010915392</v>
      </c>
      <c r="P78" s="9">
        <f t="shared" si="66"/>
        <v>1.5781611888300712E-2</v>
      </c>
      <c r="Q78" s="12">
        <f t="shared" si="67"/>
        <v>2.8406901398941278E-3</v>
      </c>
      <c r="R78" s="9">
        <f t="shared" si="68"/>
        <v>1.9710000000000002E-2</v>
      </c>
      <c r="S78" s="13">
        <f t="shared" si="69"/>
        <v>0.14412430948219826</v>
      </c>
      <c r="T78" s="2">
        <f t="shared" si="70"/>
        <v>0.01</v>
      </c>
      <c r="U78" s="14">
        <f t="shared" si="71"/>
        <v>1.4412430948219826E-3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1.9441243094821984E-2</v>
      </c>
      <c r="AR78" s="9">
        <f t="shared" si="75"/>
        <v>10.950000000000001</v>
      </c>
      <c r="AS78" s="1">
        <f t="shared" si="76"/>
        <v>0.18</v>
      </c>
      <c r="AT78" s="1">
        <f t="shared" si="77"/>
        <v>3372.75</v>
      </c>
      <c r="AU78" s="1">
        <f t="shared" si="78"/>
        <v>865903.72653449734</v>
      </c>
    </row>
    <row r="79" spans="1:48" x14ac:dyDescent="0.15">
      <c r="C79" s="7">
        <v>6</v>
      </c>
      <c r="D79" s="8">
        <v>15.124998380999999</v>
      </c>
      <c r="E79" s="10">
        <f t="shared" si="79"/>
        <v>10.8098867527097</v>
      </c>
      <c r="F79" s="7" t="s">
        <v>83</v>
      </c>
      <c r="G79" s="1">
        <v>7</v>
      </c>
      <c r="H79" s="9">
        <f t="shared" si="61"/>
        <v>15.124998380999999</v>
      </c>
      <c r="I79" s="9">
        <f t="shared" si="62"/>
        <v>288.27499838099999</v>
      </c>
      <c r="J79" s="9">
        <f t="shared" si="63"/>
        <v>0.1130973401377723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0.32685379822085325</v>
      </c>
      <c r="P79" s="9">
        <f t="shared" si="66"/>
        <v>3.6966295192706632E-2</v>
      </c>
      <c r="Q79" s="12">
        <f t="shared" si="67"/>
        <v>6.6539331346871936E-3</v>
      </c>
      <c r="R79" s="9">
        <f t="shared" si="68"/>
        <v>1.9710000000000002E-2</v>
      </c>
      <c r="S79" s="13">
        <f t="shared" si="69"/>
        <v>0.33759173691969524</v>
      </c>
      <c r="T79" s="2">
        <f t="shared" si="70"/>
        <v>0.01</v>
      </c>
      <c r="U79" s="14">
        <f t="shared" si="71"/>
        <v>3.3759173691969525E-3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2.4975917369196955E-2</v>
      </c>
      <c r="AR79" s="9">
        <f t="shared" si="75"/>
        <v>10.950000000000001</v>
      </c>
      <c r="AS79" s="1">
        <f t="shared" si="76"/>
        <v>0.18</v>
      </c>
      <c r="AT79" s="1">
        <f t="shared" si="77"/>
        <v>3372.75</v>
      </c>
      <c r="AU79" s="1">
        <f t="shared" si="78"/>
        <v>1112415.4879461091</v>
      </c>
    </row>
    <row r="80" spans="1:48" x14ac:dyDescent="0.15">
      <c r="C80" s="7">
        <v>7</v>
      </c>
      <c r="D80" s="8">
        <v>19.345649800322601</v>
      </c>
      <c r="E80" s="10">
        <f t="shared" si="79"/>
        <v>15.124998380999999</v>
      </c>
      <c r="F80" s="7" t="s">
        <v>83</v>
      </c>
      <c r="G80" s="1">
        <v>8</v>
      </c>
      <c r="H80" s="9">
        <f t="shared" si="61"/>
        <v>19.345649800322601</v>
      </c>
      <c r="I80" s="9">
        <f t="shared" si="62"/>
        <v>292.49564980032255</v>
      </c>
      <c r="J80" s="9">
        <f t="shared" si="63"/>
        <v>0.18412781500696562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0.39938750302814668</v>
      </c>
      <c r="P80" s="9">
        <f t="shared" si="66"/>
        <v>7.3538348273660514E-2</v>
      </c>
      <c r="Q80" s="12">
        <f t="shared" si="67"/>
        <v>1.3236902689258891E-2</v>
      </c>
      <c r="R80" s="9">
        <f t="shared" si="68"/>
        <v>1.9710000000000002E-2</v>
      </c>
      <c r="S80" s="13">
        <f t="shared" si="69"/>
        <v>0.67158308925717347</v>
      </c>
      <c r="T80" s="2">
        <f t="shared" si="70"/>
        <v>0.01</v>
      </c>
      <c r="U80" s="14">
        <f t="shared" si="71"/>
        <v>6.7158308925717352E-3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2.8315830892571735E-2</v>
      </c>
      <c r="AR80" s="9">
        <f t="shared" si="75"/>
        <v>10.950000000000001</v>
      </c>
      <c r="AS80" s="1">
        <f t="shared" si="76"/>
        <v>0.18</v>
      </c>
      <c r="AT80" s="1">
        <f t="shared" si="77"/>
        <v>3372.75</v>
      </c>
      <c r="AU80" s="1">
        <f t="shared" si="78"/>
        <v>1261173.6487328263</v>
      </c>
    </row>
    <row r="81" spans="1:48" x14ac:dyDescent="0.15">
      <c r="C81" s="7">
        <v>8</v>
      </c>
      <c r="D81" s="8">
        <v>17.960790427419401</v>
      </c>
      <c r="E81" s="10">
        <f t="shared" si="79"/>
        <v>19.345649800322601</v>
      </c>
      <c r="F81" s="7" t="s">
        <v>83</v>
      </c>
      <c r="G81" s="1">
        <v>9</v>
      </c>
      <c r="H81" s="9">
        <f t="shared" si="61"/>
        <v>17.960790427419401</v>
      </c>
      <c r="I81" s="9">
        <f t="shared" si="62"/>
        <v>291.11079042741937</v>
      </c>
      <c r="J81" s="9">
        <f t="shared" si="63"/>
        <v>0.15716100793987567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0.43534915475448616</v>
      </c>
      <c r="P81" s="9">
        <f t="shared" si="66"/>
        <v>6.8419911966987962E-2</v>
      </c>
      <c r="Q81" s="12">
        <f t="shared" si="67"/>
        <v>1.2315584154057833E-2</v>
      </c>
      <c r="R81" s="9">
        <f t="shared" si="68"/>
        <v>1.9710000000000002E-2</v>
      </c>
      <c r="S81" s="13">
        <f t="shared" si="69"/>
        <v>0.6248393786939539</v>
      </c>
      <c r="T81" s="2">
        <f t="shared" si="70"/>
        <v>0.01</v>
      </c>
      <c r="U81" s="14">
        <f t="shared" si="71"/>
        <v>6.2483937869395392E-3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2.784839378693954E-2</v>
      </c>
      <c r="AR81" s="9">
        <f t="shared" si="75"/>
        <v>10.950000000000001</v>
      </c>
      <c r="AS81" s="1">
        <f t="shared" si="76"/>
        <v>0.18</v>
      </c>
      <c r="AT81" s="1">
        <f t="shared" si="77"/>
        <v>3372.75</v>
      </c>
      <c r="AU81" s="1">
        <f t="shared" si="78"/>
        <v>1240354.2222325106</v>
      </c>
    </row>
    <row r="82" spans="1:48" x14ac:dyDescent="0.15">
      <c r="C82" s="7">
        <v>9</v>
      </c>
      <c r="D82" s="8">
        <v>14.352800167</v>
      </c>
      <c r="E82" s="10">
        <f t="shared" si="79"/>
        <v>17.960790427419401</v>
      </c>
      <c r="F82" s="7" t="s">
        <v>83</v>
      </c>
      <c r="G82" s="1">
        <v>10</v>
      </c>
      <c r="H82" s="9">
        <f t="shared" si="61"/>
        <v>14.352800167</v>
      </c>
      <c r="I82" s="9">
        <f t="shared" si="62"/>
        <v>287.50280016699998</v>
      </c>
      <c r="J82" s="9">
        <f t="shared" si="63"/>
        <v>0.10328895412810724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0.47642924278749821</v>
      </c>
      <c r="P82" s="9">
        <f t="shared" si="66"/>
        <v>4.9209878203566766E-2</v>
      </c>
      <c r="Q82" s="12">
        <f t="shared" si="67"/>
        <v>8.8577780766420176E-3</v>
      </c>
      <c r="R82" s="9">
        <f t="shared" si="68"/>
        <v>1.9710000000000002E-2</v>
      </c>
      <c r="S82" s="13">
        <f t="shared" si="69"/>
        <v>0.44940528039786998</v>
      </c>
      <c r="T82" s="2">
        <f t="shared" si="70"/>
        <v>0.01</v>
      </c>
      <c r="U82" s="14">
        <f t="shared" si="71"/>
        <v>4.4940528039786997E-3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2.6094052803978703E-2</v>
      </c>
      <c r="AR82" s="9">
        <f t="shared" si="75"/>
        <v>10.950000000000001</v>
      </c>
      <c r="AS82" s="1">
        <f t="shared" si="76"/>
        <v>0.18</v>
      </c>
      <c r="AT82" s="1">
        <f t="shared" si="77"/>
        <v>3372.75</v>
      </c>
      <c r="AU82" s="1">
        <f t="shared" si="78"/>
        <v>1162216.7087335626</v>
      </c>
    </row>
    <row r="83" spans="1:48" x14ac:dyDescent="0.15">
      <c r="C83" s="7">
        <v>10</v>
      </c>
      <c r="D83" s="8">
        <v>12.3947059911936</v>
      </c>
      <c r="E83" s="10">
        <f t="shared" si="79"/>
        <v>14.352800167</v>
      </c>
      <c r="F83" s="7" t="s">
        <v>83</v>
      </c>
      <c r="G83" s="1">
        <v>11</v>
      </c>
      <c r="H83" s="9">
        <f t="shared" si="61"/>
        <v>12.3947059911936</v>
      </c>
      <c r="I83" s="9">
        <f t="shared" si="62"/>
        <v>285.54470599119355</v>
      </c>
      <c r="J83" s="9">
        <f t="shared" si="63"/>
        <v>8.1883091139618128E-2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0.40585839635473492</v>
      </c>
      <c r="O83" s="9">
        <f t="shared" si="80"/>
        <v>0.13086096822919652</v>
      </c>
      <c r="P83" s="9">
        <f t="shared" si="66"/>
        <v>1.0715300588129971E-2</v>
      </c>
      <c r="Q83" s="12">
        <f t="shared" si="67"/>
        <v>1.9287541058633946E-3</v>
      </c>
      <c r="R83" s="9">
        <f t="shared" si="68"/>
        <v>1.9710000000000002E-2</v>
      </c>
      <c r="S83" s="13">
        <f t="shared" si="69"/>
        <v>9.7856626375616151E-2</v>
      </c>
      <c r="T83" s="2">
        <f t="shared" si="70"/>
        <v>0.01</v>
      </c>
      <c r="U83" s="14">
        <f t="shared" si="71"/>
        <v>9.785662637561616E-4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1.8978566263756165E-2</v>
      </c>
      <c r="AR83" s="9">
        <f t="shared" si="75"/>
        <v>10.950000000000001</v>
      </c>
      <c r="AS83" s="1">
        <f t="shared" si="76"/>
        <v>0.18</v>
      </c>
      <c r="AT83" s="1">
        <f t="shared" si="77"/>
        <v>3372.75</v>
      </c>
      <c r="AU83" s="1">
        <f t="shared" si="78"/>
        <v>845296.32040069054</v>
      </c>
    </row>
    <row r="84" spans="1:48" x14ac:dyDescent="0.15">
      <c r="C84" s="7">
        <v>11</v>
      </c>
      <c r="D84" s="8">
        <v>6.1672188412000004</v>
      </c>
      <c r="E84" s="10">
        <f t="shared" si="79"/>
        <v>12.3947059911936</v>
      </c>
      <c r="F84" s="7" t="s">
        <v>85</v>
      </c>
      <c r="G84" s="1">
        <v>12</v>
      </c>
      <c r="H84" s="9">
        <f t="shared" si="61"/>
        <v>6.1672188412000004</v>
      </c>
      <c r="I84" s="9">
        <f t="shared" si="62"/>
        <v>279.31721884119997</v>
      </c>
      <c r="J84" s="9">
        <f t="shared" si="63"/>
        <v>3.8284376648894461E-2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0.22964566764106656</v>
      </c>
      <c r="P84" s="9">
        <f t="shared" si="66"/>
        <v>8.7918412357574274E-3</v>
      </c>
      <c r="Q84" s="12">
        <f t="shared" si="67"/>
        <v>1.5825314224363369E-3</v>
      </c>
      <c r="R84" s="9">
        <f t="shared" si="68"/>
        <v>1.9710000000000002E-2</v>
      </c>
      <c r="S84" s="13">
        <f t="shared" si="69"/>
        <v>8.0290787541163713E-2</v>
      </c>
      <c r="T84" s="2">
        <f t="shared" si="70"/>
        <v>0.01</v>
      </c>
      <c r="U84" s="14">
        <f t="shared" si="71"/>
        <v>8.0290787541163712E-4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1.3402907875411638E-2</v>
      </c>
      <c r="AR84" s="9">
        <f t="shared" si="75"/>
        <v>10.950000000000001</v>
      </c>
      <c r="AS84" s="1">
        <f t="shared" si="76"/>
        <v>0.18</v>
      </c>
      <c r="AT84" s="1">
        <f t="shared" si="77"/>
        <v>3372.75</v>
      </c>
      <c r="AU84" s="1">
        <f t="shared" si="78"/>
        <v>596959.14603364863</v>
      </c>
      <c r="AV84" s="1">
        <f>SUM(AU73:AU84)</f>
        <v>10019583.87913321</v>
      </c>
    </row>
    <row r="85" spans="1:48" x14ac:dyDescent="0.15">
      <c r="C85" s="7">
        <v>12</v>
      </c>
      <c r="D85" s="8">
        <v>5.4685808513870997</v>
      </c>
      <c r="E85" s="10">
        <f t="shared" si="79"/>
        <v>6.1672188412000004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5.7840900427419397</v>
      </c>
      <c r="E89" s="7"/>
      <c r="F89" s="7"/>
      <c r="G89" s="1">
        <v>1</v>
      </c>
      <c r="H89" s="9">
        <f t="shared" ref="H89:H100" si="81">E90</f>
        <v>5.7840900427419397</v>
      </c>
      <c r="I89" s="9">
        <f t="shared" ref="I89:I100" si="82">H89+273.15</f>
        <v>278.9340900427419</v>
      </c>
      <c r="J89" s="9">
        <f t="shared" ref="J89:J100" si="83">EXP(($C$15*(I89-$C$13))/($C$16*I89*$C$13))</f>
        <v>3.6494483347661644E-2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0.19361327014226562</v>
      </c>
      <c r="Q89" s="12">
        <f t="shared" ref="Q89:Q100" si="87">P89*$B$91</f>
        <v>8.7125971564019536E-2</v>
      </c>
      <c r="R89" s="9">
        <f t="shared" ref="R89:R100" si="88">L89*$B$91</f>
        <v>2.3873737500000001</v>
      </c>
      <c r="S89" s="13">
        <f t="shared" ref="S89:S100" si="89">Q89/R89</f>
        <v>3.6494483347661644E-2</v>
      </c>
      <c r="T89" s="2">
        <f t="shared" ref="T89:T100" si="90">$B$90/100</f>
        <v>0.51</v>
      </c>
      <c r="U89" s="14">
        <f t="shared" ref="U89:U100" si="91">S89*T89</f>
        <v>1.8612186507307438E-2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3.594857423195319E-2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549414.83333333337</v>
      </c>
      <c r="AN89" s="1">
        <f t="shared" ref="AN89:AN100" si="96">AM89*10000*AK89*AJ89</f>
        <v>2054564478.7008362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1.82812497187097</v>
      </c>
      <c r="E90" s="10">
        <f t="shared" ref="E90:E101" si="97">D89</f>
        <v>5.7840900427419397</v>
      </c>
      <c r="F90" s="7" t="s">
        <v>83</v>
      </c>
      <c r="G90" s="1">
        <v>2</v>
      </c>
      <c r="H90" s="9">
        <f t="shared" si="81"/>
        <v>1.82812497187097</v>
      </c>
      <c r="I90" s="9">
        <f t="shared" si="82"/>
        <v>274.97812497187095</v>
      </c>
      <c r="J90" s="9">
        <f t="shared" si="83"/>
        <v>2.2086589900639952E-2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10.416936729857735</v>
      </c>
      <c r="P90" s="9">
        <f t="shared" si="86"/>
        <v>0.23007460957328121</v>
      </c>
      <c r="Q90" s="12">
        <f t="shared" si="87"/>
        <v>0.10353357430797655</v>
      </c>
      <c r="R90" s="9">
        <f t="shared" si="88"/>
        <v>2.3873737500000001</v>
      </c>
      <c r="S90" s="13">
        <f t="shared" si="89"/>
        <v>4.3367141113944373E-2</v>
      </c>
      <c r="T90" s="2">
        <f t="shared" si="90"/>
        <v>0.51</v>
      </c>
      <c r="U90" s="14">
        <f t="shared" si="91"/>
        <v>2.2117241968111632E-2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3.7005348453385656E-2</v>
      </c>
      <c r="AK90" s="9">
        <f t="shared" si="93"/>
        <v>10.4025</v>
      </c>
      <c r="AL90" s="1">
        <f t="shared" si="94"/>
        <v>0.45</v>
      </c>
      <c r="AM90" s="17">
        <f t="shared" si="95"/>
        <v>549414.83333333337</v>
      </c>
      <c r="AN90" s="1">
        <f t="shared" si="96"/>
        <v>2114962166.8915398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1.04959507660714</v>
      </c>
      <c r="E91" s="10">
        <f t="shared" si="97"/>
        <v>1.82812497187097</v>
      </c>
      <c r="F91" s="7" t="s">
        <v>83</v>
      </c>
      <c r="G91" s="1">
        <v>3</v>
      </c>
      <c r="H91" s="9">
        <f t="shared" si="81"/>
        <v>1.04959507660714</v>
      </c>
      <c r="I91" s="9">
        <f t="shared" si="82"/>
        <v>274.19959507660712</v>
      </c>
      <c r="J91" s="9">
        <f t="shared" si="83"/>
        <v>1.9974043198453265E-2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15.492137120284454</v>
      </c>
      <c r="P91" s="9">
        <f t="shared" si="86"/>
        <v>0.30944061607692303</v>
      </c>
      <c r="Q91" s="12">
        <f t="shared" si="87"/>
        <v>0.13924827723461536</v>
      </c>
      <c r="R91" s="9">
        <f t="shared" si="88"/>
        <v>2.3873737500000001</v>
      </c>
      <c r="S91" s="13">
        <f t="shared" si="89"/>
        <v>5.8326970058465023E-2</v>
      </c>
      <c r="T91" s="2">
        <f t="shared" si="90"/>
        <v>0.51</v>
      </c>
      <c r="U91" s="14">
        <f t="shared" si="91"/>
        <v>2.9746754729817162E-2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3.9305646551039873E-2</v>
      </c>
      <c r="AK91" s="9">
        <f t="shared" si="93"/>
        <v>10.4025</v>
      </c>
      <c r="AL91" s="1">
        <f t="shared" si="94"/>
        <v>0.45</v>
      </c>
      <c r="AM91" s="17">
        <f t="shared" si="95"/>
        <v>549414.83333333337</v>
      </c>
      <c r="AN91" s="1">
        <f t="shared" si="96"/>
        <v>2246430823.5166645</v>
      </c>
    </row>
    <row r="92" spans="1:48" x14ac:dyDescent="0.15">
      <c r="C92" s="7">
        <v>3</v>
      </c>
      <c r="D92" s="8">
        <v>2.4756283908709702</v>
      </c>
      <c r="E92" s="10">
        <f t="shared" si="97"/>
        <v>1.04959507660714</v>
      </c>
      <c r="F92" s="7" t="s">
        <v>83</v>
      </c>
      <c r="G92" s="1">
        <v>4</v>
      </c>
      <c r="H92" s="9">
        <f t="shared" si="81"/>
        <v>2.4756283908709702</v>
      </c>
      <c r="I92" s="9">
        <f t="shared" si="82"/>
        <v>275.62562839087093</v>
      </c>
      <c r="J92" s="9">
        <f t="shared" si="83"/>
        <v>2.4002420694575859E-2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20.487971504207533</v>
      </c>
      <c r="P92" s="9">
        <f t="shared" si="86"/>
        <v>0.49176091122247134</v>
      </c>
      <c r="Q92" s="12">
        <f t="shared" si="87"/>
        <v>0.2212924100501121</v>
      </c>
      <c r="R92" s="9">
        <f t="shared" si="88"/>
        <v>2.3873737500000001</v>
      </c>
      <c r="S92" s="13">
        <f t="shared" si="89"/>
        <v>9.2692821997440528E-2</v>
      </c>
      <c r="T92" s="2">
        <f t="shared" si="90"/>
        <v>0.51</v>
      </c>
      <c r="U92" s="14">
        <f t="shared" si="91"/>
        <v>4.7273339218694671E-2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4.4589911774436441E-2</v>
      </c>
      <c r="AK92" s="9">
        <f t="shared" si="93"/>
        <v>10.4025</v>
      </c>
      <c r="AL92" s="1">
        <f t="shared" si="94"/>
        <v>0.45</v>
      </c>
      <c r="AM92" s="17">
        <f t="shared" si="95"/>
        <v>549414.83333333337</v>
      </c>
      <c r="AN92" s="1">
        <f t="shared" si="96"/>
        <v>2548441789.3472514</v>
      </c>
    </row>
    <row r="93" spans="1:48" x14ac:dyDescent="0.15">
      <c r="C93" s="7">
        <v>4</v>
      </c>
      <c r="D93" s="8">
        <v>8.3151133221000002</v>
      </c>
      <c r="E93" s="10">
        <f t="shared" si="97"/>
        <v>2.4756283908709702</v>
      </c>
      <c r="F93" s="7" t="s">
        <v>83</v>
      </c>
      <c r="G93" s="1">
        <v>5</v>
      </c>
      <c r="H93" s="9">
        <f t="shared" si="81"/>
        <v>8.3151133221000002</v>
      </c>
      <c r="I93" s="9">
        <f t="shared" si="82"/>
        <v>281.46511332209997</v>
      </c>
      <c r="J93" s="9">
        <f t="shared" si="83"/>
        <v>4.9951726805245338E-2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18.996400063335809</v>
      </c>
      <c r="O93" s="9">
        <f t="shared" si="98"/>
        <v>6.3050855296492507</v>
      </c>
      <c r="P93" s="9">
        <f t="shared" si="86"/>
        <v>0.31494990986074495</v>
      </c>
      <c r="Q93" s="12">
        <f t="shared" si="87"/>
        <v>0.14172745943733522</v>
      </c>
      <c r="R93" s="9">
        <f t="shared" si="88"/>
        <v>2.3873737500000001</v>
      </c>
      <c r="S93" s="13">
        <f t="shared" si="89"/>
        <v>5.9365425894179834E-2</v>
      </c>
      <c r="T93" s="2">
        <f t="shared" si="90"/>
        <v>0.51</v>
      </c>
      <c r="U93" s="14">
        <f t="shared" si="91"/>
        <v>3.0276367206031714E-2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3.2039324712618562E-2</v>
      </c>
      <c r="AK93" s="9">
        <f t="shared" si="93"/>
        <v>10.4025</v>
      </c>
      <c r="AL93" s="1">
        <f t="shared" si="94"/>
        <v>0.45</v>
      </c>
      <c r="AM93" s="17">
        <f t="shared" si="95"/>
        <v>549414.83333333337</v>
      </c>
      <c r="AN93" s="1">
        <f t="shared" si="96"/>
        <v>1831139617.7041488</v>
      </c>
    </row>
    <row r="94" spans="1:48" x14ac:dyDescent="0.15">
      <c r="C94" s="7">
        <v>5</v>
      </c>
      <c r="D94" s="8">
        <v>10.8098867527097</v>
      </c>
      <c r="E94" s="10">
        <f t="shared" si="97"/>
        <v>8.3151133221000002</v>
      </c>
      <c r="F94" s="7" t="s">
        <v>85</v>
      </c>
      <c r="G94" s="1">
        <v>6</v>
      </c>
      <c r="H94" s="9">
        <f t="shared" si="81"/>
        <v>10.8098867527097</v>
      </c>
      <c r="I94" s="9">
        <f t="shared" si="82"/>
        <v>283.95988675270968</v>
      </c>
      <c r="J94" s="9">
        <f t="shared" si="83"/>
        <v>6.7692899508108903E-2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11.295410619788505</v>
      </c>
      <c r="P94" s="9">
        <f t="shared" si="86"/>
        <v>0.76461909598816935</v>
      </c>
      <c r="Q94" s="12">
        <f t="shared" si="87"/>
        <v>0.34407859319467621</v>
      </c>
      <c r="R94" s="9">
        <f t="shared" si="88"/>
        <v>2.3873737500000001</v>
      </c>
      <c r="S94" s="13">
        <f t="shared" si="89"/>
        <v>0.14412430948219826</v>
      </c>
      <c r="T94" s="2">
        <f t="shared" si="90"/>
        <v>0.51</v>
      </c>
      <c r="U94" s="14">
        <f t="shared" si="91"/>
        <v>7.3503397835921108E-2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4.8290274447530215E-2</v>
      </c>
      <c r="AK94" s="9">
        <f t="shared" si="93"/>
        <v>10.4025</v>
      </c>
      <c r="AL94" s="1">
        <f t="shared" si="94"/>
        <v>0.45</v>
      </c>
      <c r="AM94" s="17">
        <f t="shared" si="95"/>
        <v>549414.83333333337</v>
      </c>
      <c r="AN94" s="1">
        <f t="shared" si="96"/>
        <v>2759928165.8970976</v>
      </c>
    </row>
    <row r="95" spans="1:48" x14ac:dyDescent="0.15">
      <c r="C95" s="7">
        <v>6</v>
      </c>
      <c r="D95" s="8">
        <v>15.124998380999999</v>
      </c>
      <c r="E95" s="10">
        <f t="shared" si="97"/>
        <v>10.8098867527097</v>
      </c>
      <c r="F95" s="7" t="s">
        <v>83</v>
      </c>
      <c r="G95" s="1">
        <v>7</v>
      </c>
      <c r="H95" s="9">
        <f t="shared" si="81"/>
        <v>15.124998380999999</v>
      </c>
      <c r="I95" s="9">
        <f t="shared" si="82"/>
        <v>288.27499838099999</v>
      </c>
      <c r="J95" s="9">
        <f t="shared" si="83"/>
        <v>0.1130973401377723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15.836066523800337</v>
      </c>
      <c r="P95" s="9">
        <f t="shared" si="86"/>
        <v>1.7910170020866361</v>
      </c>
      <c r="Q95" s="12">
        <f t="shared" si="87"/>
        <v>0.80595765093898619</v>
      </c>
      <c r="R95" s="9">
        <f t="shared" si="88"/>
        <v>2.3873737500000001</v>
      </c>
      <c r="S95" s="13">
        <f t="shared" si="89"/>
        <v>0.33759173691969518</v>
      </c>
      <c r="T95" s="2">
        <f t="shared" si="90"/>
        <v>0.51</v>
      </c>
      <c r="U95" s="14">
        <f t="shared" si="91"/>
        <v>0.17217178582904455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9.8364793427456937E-2</v>
      </c>
      <c r="AK95" s="9">
        <f t="shared" si="93"/>
        <v>10.4025</v>
      </c>
      <c r="AL95" s="1">
        <f t="shared" si="94"/>
        <v>0.45</v>
      </c>
      <c r="AM95" s="17">
        <f t="shared" si="95"/>
        <v>549414.83333333337</v>
      </c>
      <c r="AN95" s="1">
        <f t="shared" si="96"/>
        <v>5621831041.9433289</v>
      </c>
    </row>
    <row r="96" spans="1:48" x14ac:dyDescent="0.15">
      <c r="C96" s="7">
        <v>7</v>
      </c>
      <c r="D96" s="8">
        <v>19.345649800322601</v>
      </c>
      <c r="E96" s="10">
        <f t="shared" si="97"/>
        <v>15.124998380999999</v>
      </c>
      <c r="F96" s="7" t="s">
        <v>83</v>
      </c>
      <c r="G96" s="1">
        <v>8</v>
      </c>
      <c r="H96" s="9">
        <f t="shared" si="81"/>
        <v>19.345649800322601</v>
      </c>
      <c r="I96" s="9">
        <f t="shared" si="82"/>
        <v>292.49564980032255</v>
      </c>
      <c r="J96" s="9">
        <f t="shared" si="83"/>
        <v>0.18412781500696562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19.350324521713699</v>
      </c>
      <c r="P96" s="9">
        <f t="shared" si="86"/>
        <v>3.5629329738588504</v>
      </c>
      <c r="Q96" s="12">
        <f t="shared" si="87"/>
        <v>1.6033198382364828</v>
      </c>
      <c r="R96" s="9">
        <f t="shared" si="88"/>
        <v>2.3873737500000001</v>
      </c>
      <c r="S96" s="13">
        <f t="shared" si="89"/>
        <v>0.67158308925717336</v>
      </c>
      <c r="T96" s="2">
        <f t="shared" si="90"/>
        <v>0.51</v>
      </c>
      <c r="U96" s="14">
        <f t="shared" si="91"/>
        <v>0.3425073755211584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0.14972097371962928</v>
      </c>
      <c r="AK96" s="9">
        <f t="shared" si="93"/>
        <v>10.4025</v>
      </c>
      <c r="AL96" s="1">
        <f t="shared" si="94"/>
        <v>0.45</v>
      </c>
      <c r="AM96" s="17">
        <f t="shared" si="95"/>
        <v>549414.83333333337</v>
      </c>
      <c r="AN96" s="1">
        <f t="shared" si="96"/>
        <v>8556984550.6537161</v>
      </c>
    </row>
    <row r="97" spans="1:50" x14ac:dyDescent="0.15">
      <c r="C97" s="7">
        <v>8</v>
      </c>
      <c r="D97" s="8">
        <v>17.960790427419401</v>
      </c>
      <c r="E97" s="10">
        <f t="shared" si="97"/>
        <v>19.345649800322601</v>
      </c>
      <c r="F97" s="7" t="s">
        <v>83</v>
      </c>
      <c r="G97" s="1">
        <v>9</v>
      </c>
      <c r="H97" s="9">
        <f t="shared" si="81"/>
        <v>17.960790427419401</v>
      </c>
      <c r="I97" s="9">
        <f t="shared" si="82"/>
        <v>291.11079042741937</v>
      </c>
      <c r="J97" s="9">
        <f t="shared" si="83"/>
        <v>0.15716100793987567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21.092666547854847</v>
      </c>
      <c r="P97" s="9">
        <f t="shared" si="86"/>
        <v>3.3149447348005654</v>
      </c>
      <c r="Q97" s="12">
        <f t="shared" si="87"/>
        <v>1.4917251306602544</v>
      </c>
      <c r="R97" s="9">
        <f t="shared" si="88"/>
        <v>2.3873737500000001</v>
      </c>
      <c r="S97" s="13">
        <f t="shared" si="89"/>
        <v>0.62483937869395367</v>
      </c>
      <c r="T97" s="2">
        <f t="shared" si="90"/>
        <v>0.51</v>
      </c>
      <c r="U97" s="14">
        <f t="shared" si="91"/>
        <v>0.31866808313391637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0.14253342706487579</v>
      </c>
      <c r="AK97" s="9">
        <f t="shared" si="93"/>
        <v>10.4025</v>
      </c>
      <c r="AL97" s="1">
        <f t="shared" si="94"/>
        <v>0.45</v>
      </c>
      <c r="AM97" s="17">
        <f t="shared" si="95"/>
        <v>549414.83333333337</v>
      </c>
      <c r="AN97" s="1">
        <f t="shared" si="96"/>
        <v>8146195573.3057489</v>
      </c>
    </row>
    <row r="98" spans="1:50" x14ac:dyDescent="0.15">
      <c r="C98" s="7">
        <v>9</v>
      </c>
      <c r="D98" s="8">
        <v>14.352800167</v>
      </c>
      <c r="E98" s="10">
        <f t="shared" si="97"/>
        <v>17.960790427419401</v>
      </c>
      <c r="F98" s="7" t="s">
        <v>83</v>
      </c>
      <c r="G98" s="1">
        <v>10</v>
      </c>
      <c r="H98" s="9">
        <f t="shared" si="81"/>
        <v>14.352800167</v>
      </c>
      <c r="I98" s="9">
        <f t="shared" si="82"/>
        <v>287.50280016699998</v>
      </c>
      <c r="J98" s="9">
        <f t="shared" si="83"/>
        <v>0.10328895412810724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23.082996813054283</v>
      </c>
      <c r="P98" s="9">
        <f t="shared" si="86"/>
        <v>2.3842185989628093</v>
      </c>
      <c r="Q98" s="12">
        <f t="shared" si="87"/>
        <v>1.0728983695332641</v>
      </c>
      <c r="R98" s="9">
        <f t="shared" si="88"/>
        <v>2.3873737500000001</v>
      </c>
      <c r="S98" s="13">
        <f t="shared" si="89"/>
        <v>0.44940528039786987</v>
      </c>
      <c r="T98" s="2">
        <f t="shared" si="90"/>
        <v>0.51</v>
      </c>
      <c r="U98" s="14">
        <f t="shared" si="91"/>
        <v>0.22919669300291365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0.11235180294037847</v>
      </c>
      <c r="AK98" s="9">
        <f t="shared" si="93"/>
        <v>10.4025</v>
      </c>
      <c r="AL98" s="1">
        <f t="shared" si="94"/>
        <v>0.45</v>
      </c>
      <c r="AM98" s="17">
        <f t="shared" si="95"/>
        <v>549414.83333333337</v>
      </c>
      <c r="AN98" s="1">
        <f t="shared" si="96"/>
        <v>6421228890.7446852</v>
      </c>
    </row>
    <row r="99" spans="1:50" x14ac:dyDescent="0.15">
      <c r="C99" s="7">
        <v>10</v>
      </c>
      <c r="D99" s="8">
        <v>12.3947059911936</v>
      </c>
      <c r="E99" s="10">
        <f t="shared" si="97"/>
        <v>14.352800167</v>
      </c>
      <c r="F99" s="7" t="s">
        <v>83</v>
      </c>
      <c r="G99" s="1">
        <v>11</v>
      </c>
      <c r="H99" s="9">
        <f t="shared" si="81"/>
        <v>12.3947059911936</v>
      </c>
      <c r="I99" s="9">
        <f t="shared" si="82"/>
        <v>285.54470599119355</v>
      </c>
      <c r="J99" s="9">
        <f t="shared" si="83"/>
        <v>8.1883091139618128E-2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19.663839303386897</v>
      </c>
      <c r="O99" s="9">
        <f t="shared" si="98"/>
        <v>6.3402139107045734</v>
      </c>
      <c r="P99" s="9">
        <f t="shared" si="86"/>
        <v>0.51915631349489721</v>
      </c>
      <c r="Q99" s="12">
        <f t="shared" si="87"/>
        <v>0.23362034107270374</v>
      </c>
      <c r="R99" s="9">
        <f t="shared" si="88"/>
        <v>2.3873737500000001</v>
      </c>
      <c r="S99" s="13">
        <f t="shared" si="89"/>
        <v>9.7856626375616193E-2</v>
      </c>
      <c r="T99" s="2">
        <f t="shared" si="90"/>
        <v>0.51</v>
      </c>
      <c r="U99" s="14">
        <f t="shared" si="91"/>
        <v>4.9906879451564259E-2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4.5383924154646628E-2</v>
      </c>
      <c r="AK99" s="9">
        <f t="shared" si="93"/>
        <v>10.4025</v>
      </c>
      <c r="AL99" s="1">
        <f t="shared" si="94"/>
        <v>0.45</v>
      </c>
      <c r="AM99" s="17">
        <f t="shared" si="95"/>
        <v>549414.83333333337</v>
      </c>
      <c r="AN99" s="1">
        <f t="shared" si="96"/>
        <v>2593821882.0736694</v>
      </c>
    </row>
    <row r="100" spans="1:50" x14ac:dyDescent="0.15">
      <c r="C100" s="7">
        <v>11</v>
      </c>
      <c r="D100" s="8">
        <v>6.1672188412000004</v>
      </c>
      <c r="E100" s="10">
        <f t="shared" si="97"/>
        <v>12.3947059911936</v>
      </c>
      <c r="F100" s="7" t="s">
        <v>85</v>
      </c>
      <c r="G100" s="1">
        <v>12</v>
      </c>
      <c r="H100" s="9">
        <f t="shared" si="81"/>
        <v>6.1672188412000004</v>
      </c>
      <c r="I100" s="9">
        <f t="shared" si="82"/>
        <v>279.31721884119997</v>
      </c>
      <c r="J100" s="9">
        <f t="shared" si="83"/>
        <v>3.8284376648894461E-2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11.126332597209677</v>
      </c>
      <c r="P100" s="9">
        <f t="shared" si="86"/>
        <v>0.42596470787244739</v>
      </c>
      <c r="Q100" s="12">
        <f t="shared" si="87"/>
        <v>0.19168411854260134</v>
      </c>
      <c r="R100" s="9">
        <f t="shared" si="88"/>
        <v>2.3873737500000001</v>
      </c>
      <c r="S100" s="13">
        <f t="shared" si="89"/>
        <v>8.0290787541163727E-2</v>
      </c>
      <c r="T100" s="2">
        <f t="shared" si="90"/>
        <v>0.51</v>
      </c>
      <c r="U100" s="14">
        <f t="shared" si="91"/>
        <v>4.0948301645993501E-2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4.268291294626704E-2</v>
      </c>
      <c r="AK100" s="9">
        <f t="shared" si="93"/>
        <v>10.4025</v>
      </c>
      <c r="AL100" s="1">
        <f t="shared" si="94"/>
        <v>0.45</v>
      </c>
      <c r="AM100" s="17">
        <f t="shared" si="95"/>
        <v>549414.83333333337</v>
      </c>
      <c r="AN100" s="1">
        <f t="shared" si="96"/>
        <v>2439451317.9032302</v>
      </c>
      <c r="AO100" s="1">
        <f>SUM(AN89:AN100)</f>
        <v>47334980298.681915</v>
      </c>
    </row>
    <row r="101" spans="1:50" x14ac:dyDescent="0.15">
      <c r="C101" s="7">
        <v>12</v>
      </c>
      <c r="D101" s="8">
        <v>5.4685808513870997</v>
      </c>
      <c r="E101" s="10">
        <f t="shared" si="97"/>
        <v>6.1672188412000004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5.7840900427419397</v>
      </c>
      <c r="E105" s="7"/>
      <c r="F105" s="7"/>
      <c r="G105" s="1">
        <v>1</v>
      </c>
      <c r="H105" s="9">
        <f t="shared" ref="H105:H116" si="99">E106</f>
        <v>5.7840900427419397</v>
      </c>
      <c r="I105" s="9">
        <f t="shared" ref="I105:I116" si="100">H105+273.15</f>
        <v>278.9340900427419</v>
      </c>
      <c r="J105" s="9">
        <f t="shared" ref="J105:J116" si="101">EXP(($C$15*(I105-$C$13))/($C$16*I105*$C$13))</f>
        <v>3.6494483347661644E-2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2.364441841913387E-2</v>
      </c>
      <c r="Q105" s="12">
        <f t="shared" ref="Q105:Q116" si="105">P105*$B$107</f>
        <v>7.0933255257401608E-3</v>
      </c>
      <c r="R105" s="9">
        <f t="shared" ref="R105:R116" si="106">L105*$B$107</f>
        <v>0.19436706250000002</v>
      </c>
      <c r="S105" s="13">
        <f t="shared" ref="S105:S116" si="107">Q105/R105</f>
        <v>3.6494483347661644E-2</v>
      </c>
      <c r="T105" s="2">
        <f t="shared" ref="T105:T116" si="108">$B$106/100</f>
        <v>0.01</v>
      </c>
      <c r="U105" s="14">
        <f t="shared" ref="U105:U116" si="109">S105*T105</f>
        <v>3.6494483347661647E-4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5.8549448334766167E-3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2784.75</v>
      </c>
      <c r="AX105" s="1">
        <f t="shared" ref="AX105:AX116" si="116">AW105*10000*AV105*0.67*AU105*AT105</f>
        <v>2123276.2105283886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1.82812497187097</v>
      </c>
      <c r="E106" s="10">
        <f t="shared" ref="E106:E117" si="117">D105</f>
        <v>5.7840900427419397</v>
      </c>
      <c r="F106" s="7" t="s">
        <v>83</v>
      </c>
      <c r="G106" s="1">
        <v>2</v>
      </c>
      <c r="H106" s="9">
        <f t="shared" si="99"/>
        <v>1.82812497187097</v>
      </c>
      <c r="I106" s="9">
        <f t="shared" si="100"/>
        <v>274.97812497187095</v>
      </c>
      <c r="J106" s="9">
        <f t="shared" si="101"/>
        <v>2.2086589900639952E-2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1.2721359982475331</v>
      </c>
      <c r="P106" s="9">
        <f t="shared" si="104"/>
        <v>2.8097146091134489E-2</v>
      </c>
      <c r="Q106" s="12">
        <f t="shared" si="105"/>
        <v>8.4291438273403456E-3</v>
      </c>
      <c r="R106" s="9">
        <f t="shared" si="106"/>
        <v>0.19436706250000002</v>
      </c>
      <c r="S106" s="13">
        <f t="shared" si="107"/>
        <v>4.3367141113944366E-2</v>
      </c>
      <c r="T106" s="2">
        <f t="shared" si="108"/>
        <v>0.01</v>
      </c>
      <c r="U106" s="14">
        <f t="shared" si="109"/>
        <v>4.3367141113944367E-4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5.9236714111394438E-3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2784.75</v>
      </c>
      <c r="AX106" s="1">
        <f t="shared" si="116"/>
        <v>2148199.6746314419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1.04959507660714</v>
      </c>
      <c r="E107" s="10">
        <f t="shared" si="117"/>
        <v>1.82812497187097</v>
      </c>
      <c r="F107" s="7" t="s">
        <v>83</v>
      </c>
      <c r="G107" s="1">
        <v>3</v>
      </c>
      <c r="H107" s="9">
        <f t="shared" si="99"/>
        <v>1.04959507660714</v>
      </c>
      <c r="I107" s="9">
        <f t="shared" si="100"/>
        <v>274.19959507660712</v>
      </c>
      <c r="J107" s="9">
        <f t="shared" si="101"/>
        <v>1.9974043198453265E-2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1.8919290604897321</v>
      </c>
      <c r="P107" s="9">
        <f t="shared" si="104"/>
        <v>3.7789472782631006E-2</v>
      </c>
      <c r="Q107" s="12">
        <f t="shared" si="105"/>
        <v>1.1336841834789302E-2</v>
      </c>
      <c r="R107" s="9">
        <f t="shared" si="106"/>
        <v>0.19436706250000002</v>
      </c>
      <c r="S107" s="13">
        <f t="shared" si="107"/>
        <v>5.832697005846503E-2</v>
      </c>
      <c r="T107" s="2">
        <f t="shared" si="108"/>
        <v>0.01</v>
      </c>
      <c r="U107" s="14">
        <f t="shared" si="109"/>
        <v>5.8326970058465027E-4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6.0732697005846503E-3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2784.75</v>
      </c>
      <c r="AX107" s="1">
        <f t="shared" si="116"/>
        <v>2202450.9952072729</v>
      </c>
    </row>
    <row r="108" spans="1:50" x14ac:dyDescent="0.15">
      <c r="C108" s="7">
        <v>3</v>
      </c>
      <c r="D108" s="8">
        <v>2.4756283908709702</v>
      </c>
      <c r="E108" s="10">
        <f t="shared" si="117"/>
        <v>1.04959507660714</v>
      </c>
      <c r="F108" s="7" t="s">
        <v>83</v>
      </c>
      <c r="G108" s="1">
        <v>4</v>
      </c>
      <c r="H108" s="9">
        <f t="shared" si="99"/>
        <v>2.4756283908709702</v>
      </c>
      <c r="I108" s="9">
        <f t="shared" si="100"/>
        <v>275.62562839087093</v>
      </c>
      <c r="J108" s="9">
        <f t="shared" si="101"/>
        <v>2.4002420694575859E-2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2.5020297960404347</v>
      </c>
      <c r="P108" s="9">
        <f t="shared" si="104"/>
        <v>6.0054771754926344E-2</v>
      </c>
      <c r="Q108" s="12">
        <f t="shared" si="105"/>
        <v>1.8016431526477902E-2</v>
      </c>
      <c r="R108" s="9">
        <f t="shared" si="106"/>
        <v>0.19436706250000002</v>
      </c>
      <c r="S108" s="13">
        <f t="shared" si="107"/>
        <v>9.2692821997440542E-2</v>
      </c>
      <c r="T108" s="2">
        <f t="shared" si="108"/>
        <v>0.01</v>
      </c>
      <c r="U108" s="14">
        <f t="shared" si="109"/>
        <v>9.2692821997440548E-4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6.4169282199744056E-3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2784.75</v>
      </c>
      <c r="AX108" s="1">
        <f t="shared" si="116"/>
        <v>2327077.610746603</v>
      </c>
    </row>
    <row r="109" spans="1:50" x14ac:dyDescent="0.15">
      <c r="C109" s="7">
        <v>4</v>
      </c>
      <c r="D109" s="8">
        <v>8.3151133221000002</v>
      </c>
      <c r="E109" s="10">
        <f t="shared" si="117"/>
        <v>2.4756283908709702</v>
      </c>
      <c r="F109" s="7" t="s">
        <v>83</v>
      </c>
      <c r="G109" s="1">
        <v>5</v>
      </c>
      <c r="H109" s="9">
        <f t="shared" si="99"/>
        <v>8.3151133221000002</v>
      </c>
      <c r="I109" s="9">
        <f t="shared" si="100"/>
        <v>281.46511332209997</v>
      </c>
      <c r="J109" s="9">
        <f t="shared" si="101"/>
        <v>4.9951726805245338E-2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2.319876273071233</v>
      </c>
      <c r="O109" s="9">
        <f t="shared" si="118"/>
        <v>0.76998895954760904</v>
      </c>
      <c r="P109" s="9">
        <f t="shared" si="104"/>
        <v>3.8462278150377269E-2</v>
      </c>
      <c r="Q109" s="12">
        <f t="shared" si="105"/>
        <v>1.153868344511318E-2</v>
      </c>
      <c r="R109" s="9">
        <f t="shared" si="106"/>
        <v>0.19436706250000002</v>
      </c>
      <c r="S109" s="13">
        <f t="shared" si="107"/>
        <v>5.9365425894179875E-2</v>
      </c>
      <c r="T109" s="2">
        <f t="shared" si="108"/>
        <v>0.01</v>
      </c>
      <c r="U109" s="14">
        <f t="shared" si="109"/>
        <v>5.9365425894179877E-4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6.0836542589417985E-3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2784.75</v>
      </c>
      <c r="AX109" s="1">
        <f t="shared" si="116"/>
        <v>2206216.9206504142</v>
      </c>
    </row>
    <row r="110" spans="1:50" x14ac:dyDescent="0.15">
      <c r="C110" s="7">
        <v>5</v>
      </c>
      <c r="D110" s="8">
        <v>10.8098867527097</v>
      </c>
      <c r="E110" s="10">
        <f t="shared" si="117"/>
        <v>8.3151133221000002</v>
      </c>
      <c r="F110" s="7" t="s">
        <v>85</v>
      </c>
      <c r="G110" s="1">
        <v>6</v>
      </c>
      <c r="H110" s="9">
        <f t="shared" si="99"/>
        <v>10.8098867527097</v>
      </c>
      <c r="I110" s="9">
        <f t="shared" si="100"/>
        <v>283.95988675270968</v>
      </c>
      <c r="J110" s="9">
        <f t="shared" si="101"/>
        <v>6.7692899508108903E-2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1.3794168897305654</v>
      </c>
      <c r="P110" s="9">
        <f t="shared" si="104"/>
        <v>9.3376728896319303E-2</v>
      </c>
      <c r="Q110" s="12">
        <f t="shared" si="105"/>
        <v>2.801301866889579E-2</v>
      </c>
      <c r="R110" s="9">
        <f t="shared" si="106"/>
        <v>0.19436706250000002</v>
      </c>
      <c r="S110" s="13">
        <f t="shared" si="107"/>
        <v>0.14412430948219834</v>
      </c>
      <c r="T110" s="2">
        <f t="shared" si="108"/>
        <v>0.01</v>
      </c>
      <c r="U110" s="14">
        <f t="shared" si="109"/>
        <v>1.4412430948219834E-3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6.9312430948219837E-3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2784.75</v>
      </c>
      <c r="AX110" s="1">
        <f t="shared" si="116"/>
        <v>2513592.1842470863</v>
      </c>
    </row>
    <row r="111" spans="1:50" x14ac:dyDescent="0.15">
      <c r="C111" s="7">
        <v>6</v>
      </c>
      <c r="D111" s="8">
        <v>15.124998380999999</v>
      </c>
      <c r="E111" s="10">
        <f t="shared" si="117"/>
        <v>10.8098867527097</v>
      </c>
      <c r="F111" s="7" t="s">
        <v>83</v>
      </c>
      <c r="G111" s="1">
        <v>7</v>
      </c>
      <c r="H111" s="9">
        <f t="shared" si="99"/>
        <v>15.124998380999999</v>
      </c>
      <c r="I111" s="9">
        <f t="shared" si="100"/>
        <v>288.27499838099999</v>
      </c>
      <c r="J111" s="9">
        <f t="shared" si="101"/>
        <v>0.1130973401377723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1.9339303691675795</v>
      </c>
      <c r="P111" s="9">
        <f t="shared" si="104"/>
        <v>0.21872238076451328</v>
      </c>
      <c r="Q111" s="12">
        <f t="shared" si="105"/>
        <v>6.5616714229353987E-2</v>
      </c>
      <c r="R111" s="9">
        <f t="shared" si="106"/>
        <v>0.19436706250000002</v>
      </c>
      <c r="S111" s="13">
        <f t="shared" si="107"/>
        <v>0.33759173691969535</v>
      </c>
      <c r="T111" s="2">
        <f t="shared" si="108"/>
        <v>0.01</v>
      </c>
      <c r="U111" s="14">
        <f t="shared" si="109"/>
        <v>3.3759173691969534E-3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1.3325917369196954E-2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2784.75</v>
      </c>
      <c r="AX111" s="1">
        <f t="shared" si="116"/>
        <v>4832599.4758659145</v>
      </c>
    </row>
    <row r="112" spans="1:50" x14ac:dyDescent="0.15">
      <c r="C112" s="7">
        <v>7</v>
      </c>
      <c r="D112" s="8">
        <v>19.345649800322601</v>
      </c>
      <c r="E112" s="10">
        <f t="shared" si="117"/>
        <v>15.124998380999999</v>
      </c>
      <c r="F112" s="7" t="s">
        <v>83</v>
      </c>
      <c r="G112" s="1">
        <v>8</v>
      </c>
      <c r="H112" s="9">
        <f t="shared" si="99"/>
        <v>19.345649800322601</v>
      </c>
      <c r="I112" s="9">
        <f t="shared" si="100"/>
        <v>292.49564980032255</v>
      </c>
      <c r="J112" s="9">
        <f t="shared" si="101"/>
        <v>0.18412781500696562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2.3630981967363995</v>
      </c>
      <c r="P112" s="9">
        <f t="shared" si="104"/>
        <v>0.43511210761197383</v>
      </c>
      <c r="Q112" s="12">
        <f t="shared" si="105"/>
        <v>0.13053363228359213</v>
      </c>
      <c r="R112" s="9">
        <f t="shared" si="106"/>
        <v>0.19436706250000002</v>
      </c>
      <c r="S112" s="13">
        <f t="shared" si="107"/>
        <v>0.67158308925717347</v>
      </c>
      <c r="T112" s="2">
        <f t="shared" si="108"/>
        <v>0.01</v>
      </c>
      <c r="U112" s="14">
        <f t="shared" si="109"/>
        <v>6.7158308925717352E-3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1.6665830892571735E-2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2784.75</v>
      </c>
      <c r="AX112" s="1">
        <f t="shared" si="116"/>
        <v>6043807.9724612301</v>
      </c>
    </row>
    <row r="113" spans="1:53" x14ac:dyDescent="0.15">
      <c r="C113" s="7">
        <v>8</v>
      </c>
      <c r="D113" s="8">
        <v>17.960790427419401</v>
      </c>
      <c r="E113" s="10">
        <f t="shared" si="117"/>
        <v>19.345649800322601</v>
      </c>
      <c r="F113" s="7" t="s">
        <v>83</v>
      </c>
      <c r="G113" s="1">
        <v>9</v>
      </c>
      <c r="H113" s="9">
        <f t="shared" si="99"/>
        <v>17.960790427419401</v>
      </c>
      <c r="I113" s="9">
        <f t="shared" si="100"/>
        <v>291.11079042741937</v>
      </c>
      <c r="J113" s="9">
        <f t="shared" si="101"/>
        <v>0.15716100793987567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2.5758762974577594</v>
      </c>
      <c r="P113" s="9">
        <f t="shared" si="104"/>
        <v>0.40482731523689647</v>
      </c>
      <c r="Q113" s="12">
        <f t="shared" si="105"/>
        <v>0.12144819457106894</v>
      </c>
      <c r="R113" s="9">
        <f t="shared" si="106"/>
        <v>0.19436706250000002</v>
      </c>
      <c r="S113" s="13">
        <f t="shared" si="107"/>
        <v>0.62483937869395401</v>
      </c>
      <c r="T113" s="2">
        <f t="shared" si="108"/>
        <v>0.01</v>
      </c>
      <c r="U113" s="14">
        <f t="shared" si="109"/>
        <v>6.2483937869395401E-3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1.619839378693954E-2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2784.75</v>
      </c>
      <c r="AX113" s="1">
        <f t="shared" si="116"/>
        <v>5874293.4655725714</v>
      </c>
    </row>
    <row r="114" spans="1:53" x14ac:dyDescent="0.15">
      <c r="C114" s="7">
        <v>9</v>
      </c>
      <c r="D114" s="8">
        <v>14.352800167</v>
      </c>
      <c r="E114" s="10">
        <f t="shared" si="117"/>
        <v>17.960790427419401</v>
      </c>
      <c r="F114" s="7" t="s">
        <v>83</v>
      </c>
      <c r="G114" s="1">
        <v>10</v>
      </c>
      <c r="H114" s="9">
        <f t="shared" si="99"/>
        <v>14.352800167</v>
      </c>
      <c r="I114" s="9">
        <f t="shared" si="100"/>
        <v>287.50280016699998</v>
      </c>
      <c r="J114" s="9">
        <f t="shared" si="101"/>
        <v>0.10328895412810724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2.8189391905541963</v>
      </c>
      <c r="P114" s="9">
        <f t="shared" si="104"/>
        <v>0.29116528074307613</v>
      </c>
      <c r="Q114" s="12">
        <f t="shared" si="105"/>
        <v>8.7349584222922841E-2</v>
      </c>
      <c r="R114" s="9">
        <f t="shared" si="106"/>
        <v>0.19436706250000002</v>
      </c>
      <c r="S114" s="13">
        <f t="shared" si="107"/>
        <v>0.44940528039787003</v>
      </c>
      <c r="T114" s="2">
        <f t="shared" si="108"/>
        <v>0.01</v>
      </c>
      <c r="U114" s="14">
        <f t="shared" si="109"/>
        <v>4.4940528039787006E-3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1.4444052803978702E-2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2784.75</v>
      </c>
      <c r="AX114" s="1">
        <f t="shared" si="116"/>
        <v>5238087.560953673</v>
      </c>
    </row>
    <row r="115" spans="1:53" x14ac:dyDescent="0.15">
      <c r="C115" s="7">
        <v>10</v>
      </c>
      <c r="D115" s="8">
        <v>12.3947059911936</v>
      </c>
      <c r="E115" s="10">
        <f t="shared" si="117"/>
        <v>14.352800167</v>
      </c>
      <c r="F115" s="7" t="s">
        <v>83</v>
      </c>
      <c r="G115" s="1">
        <v>11</v>
      </c>
      <c r="H115" s="9">
        <f t="shared" si="99"/>
        <v>12.3947059911936</v>
      </c>
      <c r="I115" s="9">
        <f t="shared" si="100"/>
        <v>285.54470599119355</v>
      </c>
      <c r="J115" s="9">
        <f t="shared" si="101"/>
        <v>8.1883091139618128E-2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2.4013852143205638</v>
      </c>
      <c r="O115" s="9">
        <f t="shared" si="118"/>
        <v>0.77427890382388975</v>
      </c>
      <c r="P115" s="9">
        <f t="shared" si="104"/>
        <v>6.3400350049295187E-2</v>
      </c>
      <c r="Q115" s="12">
        <f t="shared" si="105"/>
        <v>1.9020105014788555E-2</v>
      </c>
      <c r="R115" s="9">
        <f t="shared" si="106"/>
        <v>0.19436706250000002</v>
      </c>
      <c r="S115" s="13">
        <f t="shared" si="107"/>
        <v>9.7856626375616249E-2</v>
      </c>
      <c r="T115" s="2">
        <f t="shared" si="108"/>
        <v>0.01</v>
      </c>
      <c r="U115" s="14">
        <f t="shared" si="109"/>
        <v>9.7856626375616247E-4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6.4685662637561621E-3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2784.75</v>
      </c>
      <c r="AX115" s="1">
        <f t="shared" si="116"/>
        <v>2345803.9750486426</v>
      </c>
    </row>
    <row r="116" spans="1:53" x14ac:dyDescent="0.15">
      <c r="C116" s="7">
        <v>11</v>
      </c>
      <c r="D116" s="8">
        <v>6.1672188412000004</v>
      </c>
      <c r="E116" s="10">
        <f t="shared" si="117"/>
        <v>12.3947059911936</v>
      </c>
      <c r="F116" s="7" t="s">
        <v>85</v>
      </c>
      <c r="G116" s="1">
        <v>12</v>
      </c>
      <c r="H116" s="9">
        <f t="shared" si="99"/>
        <v>6.1672188412000004</v>
      </c>
      <c r="I116" s="9">
        <f t="shared" si="100"/>
        <v>279.31721884119997</v>
      </c>
      <c r="J116" s="9">
        <f t="shared" si="101"/>
        <v>3.8284376648894461E-2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1.3587687621079281</v>
      </c>
      <c r="P116" s="9">
        <f t="shared" si="104"/>
        <v>5.2019615067291997E-2</v>
      </c>
      <c r="Q116" s="12">
        <f t="shared" si="105"/>
        <v>1.5605884520187598E-2</v>
      </c>
      <c r="R116" s="9">
        <f t="shared" si="106"/>
        <v>0.19436706250000002</v>
      </c>
      <c r="S116" s="13">
        <f t="shared" si="107"/>
        <v>8.0290787541163755E-2</v>
      </c>
      <c r="T116" s="2">
        <f t="shared" si="108"/>
        <v>0.01</v>
      </c>
      <c r="U116" s="14">
        <f t="shared" si="109"/>
        <v>8.0290787541163755E-4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6.2929078754116376E-3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2784.75</v>
      </c>
      <c r="AX116" s="1">
        <f t="shared" si="116"/>
        <v>2282102.0465489645</v>
      </c>
      <c r="AY116" s="1">
        <f>SUM(AX105:AX116)</f>
        <v>40137508.092462212</v>
      </c>
    </row>
    <row r="117" spans="1:53" x14ac:dyDescent="0.15">
      <c r="C117" s="7">
        <v>12</v>
      </c>
      <c r="D117" s="8">
        <v>5.4685808513870997</v>
      </c>
      <c r="E117" s="10">
        <f t="shared" si="117"/>
        <v>6.1672188412000004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5.7840900427419397</v>
      </c>
      <c r="E121" s="7"/>
      <c r="F121" s="7"/>
      <c r="G121" s="1">
        <v>1</v>
      </c>
      <c r="H121" s="9">
        <f t="shared" ref="H121:H132" si="119">E122</f>
        <v>5.7840900427419397</v>
      </c>
      <c r="I121" s="9">
        <f t="shared" ref="I121:I132" si="120">H121+273.15</f>
        <v>278.9340900427419</v>
      </c>
      <c r="J121" s="9">
        <f t="shared" ref="J121:J132" si="121">EXP(($C$15*(I121-$C$13))/($C$16*I121*$C$13))</f>
        <v>3.6494483347661644E-2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1.0389979409079271E-2</v>
      </c>
      <c r="Q121" s="12">
        <f t="shared" ref="Q121:Q132" si="125">P121*$B$123</f>
        <v>3.4286932049961594E-3</v>
      </c>
      <c r="R121" s="9">
        <f t="shared" ref="R121:R132" si="126">L121*$B$123</f>
        <v>9.3951000000000007E-2</v>
      </c>
      <c r="S121" s="13">
        <f t="shared" ref="S121:S132" si="127">Q121/R121</f>
        <v>3.6494483347661644E-2</v>
      </c>
      <c r="T121" s="2">
        <f t="shared" ref="T121:T132" si="128">$B$122/100</f>
        <v>0.01</v>
      </c>
      <c r="U121" s="14">
        <f t="shared" ref="U121:U132" si="129">S121*T121</f>
        <v>3.6494483347661647E-4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5.8549448334766167E-3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0.16666666666666666</v>
      </c>
      <c r="AX121" s="1">
        <f t="shared" ref="AX121:AX132" si="136">AW121*10000*AV121*0.67*AU121*AT121</f>
        <v>61.425367962245708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1.82812497187097</v>
      </c>
      <c r="E122" s="10">
        <f t="shared" ref="E122:E133" si="139">D121</f>
        <v>5.7840900427419397</v>
      </c>
      <c r="F122" s="7" t="s">
        <v>83</v>
      </c>
      <c r="G122" s="1">
        <v>2</v>
      </c>
      <c r="H122" s="9">
        <f t="shared" si="119"/>
        <v>1.82812497187097</v>
      </c>
      <c r="I122" s="9">
        <f t="shared" si="120"/>
        <v>274.97812497187095</v>
      </c>
      <c r="J122" s="9">
        <f t="shared" si="121"/>
        <v>2.2086589900639952E-2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0.55901002059092075</v>
      </c>
      <c r="P122" s="9">
        <f t="shared" si="124"/>
        <v>1.2346625075139962E-2</v>
      </c>
      <c r="Q122" s="12">
        <f t="shared" si="125"/>
        <v>4.0743862747961877E-3</v>
      </c>
      <c r="R122" s="9">
        <f t="shared" si="126"/>
        <v>9.3951000000000007E-2</v>
      </c>
      <c r="S122" s="13">
        <f t="shared" si="127"/>
        <v>4.3367141113944366E-2</v>
      </c>
      <c r="T122" s="2">
        <f t="shared" si="128"/>
        <v>0.01</v>
      </c>
      <c r="U122" s="14">
        <f t="shared" si="129"/>
        <v>4.3367141113944367E-4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5.9236714111394438E-3</v>
      </c>
      <c r="AU122" s="9">
        <f t="shared" si="133"/>
        <v>28.47</v>
      </c>
      <c r="AV122" s="1">
        <f t="shared" si="134"/>
        <v>0.33</v>
      </c>
      <c r="AW122" s="1">
        <f t="shared" si="135"/>
        <v>0.16666666666666666</v>
      </c>
      <c r="AX122" s="1">
        <f t="shared" si="136"/>
        <v>62.146391890189072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1.04959507660714</v>
      </c>
      <c r="E123" s="10">
        <f t="shared" si="139"/>
        <v>1.82812497187097</v>
      </c>
      <c r="F123" s="7" t="s">
        <v>83</v>
      </c>
      <c r="G123" s="1">
        <v>3</v>
      </c>
      <c r="H123" s="9">
        <f t="shared" si="119"/>
        <v>1.04959507660714</v>
      </c>
      <c r="I123" s="9">
        <f t="shared" si="120"/>
        <v>274.19959507660712</v>
      </c>
      <c r="J123" s="9">
        <f t="shared" si="121"/>
        <v>1.9974043198453265E-2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0.83136339551578076</v>
      </c>
      <c r="P123" s="9">
        <f t="shared" si="124"/>
        <v>1.6605688375644991E-2</v>
      </c>
      <c r="Q123" s="12">
        <f t="shared" si="125"/>
        <v>5.479877163962847E-3</v>
      </c>
      <c r="R123" s="9">
        <f t="shared" si="126"/>
        <v>9.3951000000000007E-2</v>
      </c>
      <c r="S123" s="13">
        <f t="shared" si="127"/>
        <v>5.8326970058465016E-2</v>
      </c>
      <c r="T123" s="2">
        <f t="shared" si="128"/>
        <v>0.01</v>
      </c>
      <c r="U123" s="14">
        <f t="shared" si="129"/>
        <v>5.8326970058465016E-4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6.0732697005846503E-3</v>
      </c>
      <c r="AU123" s="9">
        <f t="shared" si="133"/>
        <v>28.47</v>
      </c>
      <c r="AV123" s="1">
        <f t="shared" si="134"/>
        <v>0.33</v>
      </c>
      <c r="AW123" s="1">
        <f t="shared" si="135"/>
        <v>0.16666666666666666</v>
      </c>
      <c r="AX123" s="1">
        <f t="shared" si="136"/>
        <v>63.715856716425179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2.4756283908709702</v>
      </c>
      <c r="E124" s="10">
        <f t="shared" si="139"/>
        <v>1.04959507660714</v>
      </c>
      <c r="F124" s="7" t="s">
        <v>83</v>
      </c>
      <c r="G124" s="1">
        <v>4</v>
      </c>
      <c r="H124" s="9">
        <f t="shared" si="119"/>
        <v>2.4756283908709702</v>
      </c>
      <c r="I124" s="9">
        <f t="shared" si="120"/>
        <v>275.62562839087093</v>
      </c>
      <c r="J124" s="9">
        <f t="shared" si="121"/>
        <v>2.4002420694575859E-2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1.0994577071401359</v>
      </c>
      <c r="P124" s="9">
        <f t="shared" si="124"/>
        <v>2.6389646422671321E-2</v>
      </c>
      <c r="Q124" s="12">
        <f t="shared" si="125"/>
        <v>8.7085833194815356E-3</v>
      </c>
      <c r="R124" s="9">
        <f t="shared" si="126"/>
        <v>9.3951000000000007E-2</v>
      </c>
      <c r="S124" s="13">
        <f t="shared" si="127"/>
        <v>9.2692821997440528E-2</v>
      </c>
      <c r="T124" s="2">
        <f t="shared" si="128"/>
        <v>0.01</v>
      </c>
      <c r="U124" s="14">
        <f t="shared" si="129"/>
        <v>9.2692821997440527E-4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6.4169282199744056E-3</v>
      </c>
      <c r="AU124" s="9">
        <f t="shared" si="133"/>
        <v>28.47</v>
      </c>
      <c r="AV124" s="1">
        <f t="shared" si="134"/>
        <v>0.33</v>
      </c>
      <c r="AW124" s="1">
        <f t="shared" si="135"/>
        <v>0.16666666666666666</v>
      </c>
      <c r="AX124" s="1">
        <f t="shared" si="136"/>
        <v>67.321245256754381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8.3151133221000002</v>
      </c>
      <c r="E125" s="10">
        <f t="shared" si="139"/>
        <v>2.4756283908709702</v>
      </c>
      <c r="F125" s="7" t="s">
        <v>83</v>
      </c>
      <c r="G125" s="1">
        <v>5</v>
      </c>
      <c r="H125" s="9">
        <f t="shared" si="119"/>
        <v>8.3151133221000002</v>
      </c>
      <c r="I125" s="9">
        <f t="shared" si="120"/>
        <v>281.46511332209997</v>
      </c>
      <c r="J125" s="9">
        <f t="shared" si="121"/>
        <v>4.9951726805245338E-2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1.0194146576815912</v>
      </c>
      <c r="O125" s="9">
        <f t="shared" si="140"/>
        <v>0.33835340303587325</v>
      </c>
      <c r="P125" s="9">
        <f t="shared" si="124"/>
        <v>1.6901336752073007E-2</v>
      </c>
      <c r="Q125" s="12">
        <f t="shared" si="125"/>
        <v>5.5774411281840925E-3</v>
      </c>
      <c r="R125" s="9">
        <f t="shared" si="126"/>
        <v>9.3951000000000007E-2</v>
      </c>
      <c r="S125" s="13">
        <f t="shared" si="127"/>
        <v>5.9365425894179862E-2</v>
      </c>
      <c r="T125" s="2">
        <f t="shared" si="128"/>
        <v>0.01</v>
      </c>
      <c r="U125" s="14">
        <f t="shared" si="129"/>
        <v>5.9365425894179866E-4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6.0836542589417985E-3</v>
      </c>
      <c r="AU125" s="9">
        <f t="shared" si="133"/>
        <v>28.47</v>
      </c>
      <c r="AV125" s="1">
        <f t="shared" si="134"/>
        <v>0.33</v>
      </c>
      <c r="AW125" s="1">
        <f t="shared" si="135"/>
        <v>0.16666666666666666</v>
      </c>
      <c r="AX125" s="1">
        <f t="shared" si="136"/>
        <v>63.824803143138901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10.8098867527097</v>
      </c>
      <c r="E126" s="10">
        <f t="shared" si="139"/>
        <v>8.3151133221000002</v>
      </c>
      <c r="F126" s="7" t="s">
        <v>85</v>
      </c>
      <c r="G126" s="1">
        <v>6</v>
      </c>
      <c r="H126" s="9">
        <f t="shared" si="119"/>
        <v>10.8098867527097</v>
      </c>
      <c r="I126" s="9">
        <f t="shared" si="120"/>
        <v>283.95988675270968</v>
      </c>
      <c r="J126" s="9">
        <f t="shared" si="121"/>
        <v>6.7692899508108903E-2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0.60615206628380014</v>
      </c>
      <c r="P126" s="9">
        <f t="shared" si="124"/>
        <v>4.103219090958185E-2</v>
      </c>
      <c r="Q126" s="12">
        <f t="shared" si="125"/>
        <v>1.3540623000162011E-2</v>
      </c>
      <c r="R126" s="9">
        <f t="shared" si="126"/>
        <v>9.3951000000000007E-2</v>
      </c>
      <c r="S126" s="13">
        <f t="shared" si="127"/>
        <v>0.14412430948219826</v>
      </c>
      <c r="T126" s="2">
        <f t="shared" si="128"/>
        <v>0.01</v>
      </c>
      <c r="U126" s="14">
        <f t="shared" si="129"/>
        <v>1.4412430948219826E-3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6.9312430948219829E-3</v>
      </c>
      <c r="AU126" s="9">
        <f t="shared" si="133"/>
        <v>28.47</v>
      </c>
      <c r="AV126" s="1">
        <f t="shared" si="134"/>
        <v>0.33</v>
      </c>
      <c r="AW126" s="1">
        <f t="shared" si="135"/>
        <v>0.16666666666666666</v>
      </c>
      <c r="AX126" s="1">
        <f t="shared" si="136"/>
        <v>72.717022900180908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15.124998380999999</v>
      </c>
      <c r="E127" s="10">
        <f t="shared" si="139"/>
        <v>10.8098867527097</v>
      </c>
      <c r="F127" s="7" t="s">
        <v>83</v>
      </c>
      <c r="G127" s="1">
        <v>7</v>
      </c>
      <c r="H127" s="9">
        <f t="shared" si="119"/>
        <v>15.124998380999999</v>
      </c>
      <c r="I127" s="9">
        <f t="shared" si="120"/>
        <v>288.27499838099999</v>
      </c>
      <c r="J127" s="9">
        <f t="shared" si="121"/>
        <v>0.1130973401377723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0.84981987537421833</v>
      </c>
      <c r="P127" s="9">
        <f t="shared" si="124"/>
        <v>9.611236750103723E-2</v>
      </c>
      <c r="Q127" s="12">
        <f t="shared" si="125"/>
        <v>3.1717081275342285E-2</v>
      </c>
      <c r="R127" s="9">
        <f t="shared" si="126"/>
        <v>9.3951000000000007E-2</v>
      </c>
      <c r="S127" s="13">
        <f t="shared" si="127"/>
        <v>0.33759173691969518</v>
      </c>
      <c r="T127" s="2">
        <f t="shared" si="128"/>
        <v>0.01</v>
      </c>
      <c r="U127" s="14">
        <f t="shared" si="129"/>
        <v>3.3759173691969521E-3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1.332591736919695E-2</v>
      </c>
      <c r="AU127" s="9">
        <f t="shared" si="133"/>
        <v>28.47</v>
      </c>
      <c r="AV127" s="1">
        <f t="shared" si="134"/>
        <v>0.33</v>
      </c>
      <c r="AW127" s="1">
        <f t="shared" si="135"/>
        <v>0.16666666666666666</v>
      </c>
      <c r="AX127" s="1">
        <f t="shared" si="136"/>
        <v>139.8047976741322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19.345649800322601</v>
      </c>
      <c r="E128" s="10">
        <f t="shared" si="139"/>
        <v>15.124998380999999</v>
      </c>
      <c r="F128" s="7" t="s">
        <v>83</v>
      </c>
      <c r="G128" s="1">
        <v>8</v>
      </c>
      <c r="H128" s="9">
        <f t="shared" si="119"/>
        <v>19.345649800322601</v>
      </c>
      <c r="I128" s="9">
        <f t="shared" si="120"/>
        <v>292.49564980032255</v>
      </c>
      <c r="J128" s="9">
        <f t="shared" si="121"/>
        <v>0.18412781500696562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1.0384075078731811</v>
      </c>
      <c r="P128" s="9">
        <f t="shared" si="124"/>
        <v>0.1911997055115173</v>
      </c>
      <c r="Q128" s="12">
        <f t="shared" si="125"/>
        <v>6.3095902818800717E-2</v>
      </c>
      <c r="R128" s="9">
        <f t="shared" si="126"/>
        <v>9.3951000000000007E-2</v>
      </c>
      <c r="S128" s="13">
        <f t="shared" si="127"/>
        <v>0.67158308925717358</v>
      </c>
      <c r="T128" s="2">
        <f t="shared" si="128"/>
        <v>0.01</v>
      </c>
      <c r="U128" s="14">
        <f t="shared" si="129"/>
        <v>6.715830892571736E-3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1.6665830892571735E-2</v>
      </c>
      <c r="AU128" s="9">
        <f t="shared" si="133"/>
        <v>28.47</v>
      </c>
      <c r="AV128" s="1">
        <f t="shared" si="134"/>
        <v>0.33</v>
      </c>
      <c r="AW128" s="1">
        <f t="shared" si="135"/>
        <v>0.16666666666666666</v>
      </c>
      <c r="AX128" s="1">
        <f t="shared" si="136"/>
        <v>174.84448173099412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17.960790427419401</v>
      </c>
      <c r="E129" s="10">
        <f t="shared" si="139"/>
        <v>19.345649800322601</v>
      </c>
      <c r="F129" s="7" t="s">
        <v>83</v>
      </c>
      <c r="G129" s="1">
        <v>9</v>
      </c>
      <c r="H129" s="9">
        <f t="shared" si="119"/>
        <v>17.960790427419401</v>
      </c>
      <c r="I129" s="9">
        <f t="shared" si="120"/>
        <v>291.11079042741937</v>
      </c>
      <c r="J129" s="9">
        <f t="shared" si="121"/>
        <v>0.15716100793987567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1.1319078023616638</v>
      </c>
      <c r="P129" s="9">
        <f t="shared" si="124"/>
        <v>0.17789177111416865</v>
      </c>
      <c r="Q129" s="12">
        <f t="shared" si="125"/>
        <v>5.8704284467675658E-2</v>
      </c>
      <c r="R129" s="9">
        <f t="shared" si="126"/>
        <v>9.3951000000000007E-2</v>
      </c>
      <c r="S129" s="13">
        <f t="shared" si="127"/>
        <v>0.62483937869395378</v>
      </c>
      <c r="T129" s="2">
        <f t="shared" si="128"/>
        <v>0.01</v>
      </c>
      <c r="U129" s="14">
        <f t="shared" si="129"/>
        <v>6.2483937869395384E-3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1.619839378693954E-2</v>
      </c>
      <c r="AU129" s="9">
        <f t="shared" si="133"/>
        <v>28.47</v>
      </c>
      <c r="AV129" s="1">
        <f t="shared" si="134"/>
        <v>0.33</v>
      </c>
      <c r="AW129" s="1">
        <f t="shared" si="135"/>
        <v>0.16666666666666666</v>
      </c>
      <c r="AX129" s="1">
        <f t="shared" si="136"/>
        <v>169.94050790557117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14.352800167</v>
      </c>
      <c r="E130" s="10">
        <f t="shared" si="139"/>
        <v>17.960790427419401</v>
      </c>
      <c r="F130" s="7" t="s">
        <v>83</v>
      </c>
      <c r="G130" s="1">
        <v>10</v>
      </c>
      <c r="H130" s="9">
        <f t="shared" si="119"/>
        <v>14.352800167</v>
      </c>
      <c r="I130" s="9">
        <f t="shared" si="120"/>
        <v>287.50280016699998</v>
      </c>
      <c r="J130" s="9">
        <f t="shared" si="121"/>
        <v>0.10328895412810724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1.238716031247495</v>
      </c>
      <c r="P130" s="9">
        <f t="shared" si="124"/>
        <v>0.12794568332927356</v>
      </c>
      <c r="Q130" s="12">
        <f t="shared" si="125"/>
        <v>4.2222075498660278E-2</v>
      </c>
      <c r="R130" s="9">
        <f t="shared" si="126"/>
        <v>9.3951000000000007E-2</v>
      </c>
      <c r="S130" s="13">
        <f t="shared" si="127"/>
        <v>0.44940528039786992</v>
      </c>
      <c r="T130" s="2">
        <f t="shared" si="128"/>
        <v>0.01</v>
      </c>
      <c r="U130" s="14">
        <f t="shared" si="129"/>
        <v>4.4940528039786997E-3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1.4444052803978698E-2</v>
      </c>
      <c r="AU130" s="9">
        <f t="shared" si="133"/>
        <v>28.47</v>
      </c>
      <c r="AV130" s="1">
        <f t="shared" si="134"/>
        <v>0.33</v>
      </c>
      <c r="AW130" s="1">
        <f t="shared" si="135"/>
        <v>0.16666666666666666</v>
      </c>
      <c r="AX130" s="1">
        <f t="shared" si="136"/>
        <v>151.5353745568373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12.3947059911936</v>
      </c>
      <c r="E131" s="10">
        <f t="shared" si="139"/>
        <v>14.352800167</v>
      </c>
      <c r="F131" s="7" t="s">
        <v>83</v>
      </c>
      <c r="G131" s="1">
        <v>11</v>
      </c>
      <c r="H131" s="9">
        <f t="shared" si="119"/>
        <v>12.3947059911936</v>
      </c>
      <c r="I131" s="9">
        <f t="shared" si="120"/>
        <v>285.54470599119355</v>
      </c>
      <c r="J131" s="9">
        <f t="shared" si="121"/>
        <v>8.1883091139618128E-2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1.0552318305223103</v>
      </c>
      <c r="O131" s="9">
        <f t="shared" si="140"/>
        <v>0.34023851739591104</v>
      </c>
      <c r="P131" s="9">
        <f t="shared" si="124"/>
        <v>2.7859781529137932E-2</v>
      </c>
      <c r="Q131" s="12">
        <f t="shared" si="125"/>
        <v>9.1937279046155184E-3</v>
      </c>
      <c r="R131" s="9">
        <f t="shared" si="126"/>
        <v>9.3951000000000007E-2</v>
      </c>
      <c r="S131" s="13">
        <f t="shared" si="127"/>
        <v>9.7856626375616207E-2</v>
      </c>
      <c r="T131" s="2">
        <f t="shared" si="128"/>
        <v>0.01</v>
      </c>
      <c r="U131" s="14">
        <f t="shared" si="129"/>
        <v>9.7856626375616203E-4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6.4685662637561621E-3</v>
      </c>
      <c r="AU131" s="9">
        <f t="shared" si="133"/>
        <v>28.47</v>
      </c>
      <c r="AV131" s="1">
        <f t="shared" si="134"/>
        <v>0.33</v>
      </c>
      <c r="AW131" s="1">
        <f t="shared" si="135"/>
        <v>0.16666666666666666</v>
      </c>
      <c r="AX131" s="1">
        <f t="shared" si="136"/>
        <v>67.862990043487329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6.1672188412000004</v>
      </c>
      <c r="E132" s="10">
        <f t="shared" si="139"/>
        <v>12.3947059911936</v>
      </c>
      <c r="F132" s="7" t="s">
        <v>85</v>
      </c>
      <c r="G132" s="1">
        <v>12</v>
      </c>
      <c r="H132" s="9">
        <f t="shared" si="119"/>
        <v>6.1672188412000004</v>
      </c>
      <c r="I132" s="9">
        <f t="shared" si="120"/>
        <v>279.31721884119997</v>
      </c>
      <c r="J132" s="9">
        <f t="shared" si="121"/>
        <v>3.8284376648894461E-2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0.59707873586677307</v>
      </c>
      <c r="P132" s="9">
        <f t="shared" si="124"/>
        <v>2.2858787212969311E-2</v>
      </c>
      <c r="Q132" s="12">
        <f t="shared" si="125"/>
        <v>7.5433997802798729E-3</v>
      </c>
      <c r="R132" s="9">
        <f t="shared" si="126"/>
        <v>9.3951000000000007E-2</v>
      </c>
      <c r="S132" s="13">
        <f t="shared" si="127"/>
        <v>8.0290787541163713E-2</v>
      </c>
      <c r="T132" s="2">
        <f t="shared" si="128"/>
        <v>0.01</v>
      </c>
      <c r="U132" s="14">
        <f t="shared" si="129"/>
        <v>8.0290787541163712E-4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6.2929078754116368E-3</v>
      </c>
      <c r="AU132" s="9">
        <f t="shared" si="133"/>
        <v>28.47</v>
      </c>
      <c r="AV132" s="1">
        <f t="shared" si="134"/>
        <v>0.33</v>
      </c>
      <c r="AW132" s="1">
        <f t="shared" si="135"/>
        <v>0.16666666666666666</v>
      </c>
      <c r="AX132" s="1">
        <f t="shared" si="136"/>
        <v>66.020123637979182</v>
      </c>
      <c r="AY132" s="1">
        <f>SUM(AX121:AX132)</f>
        <v>1161.1589634179354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5.4685808513870997</v>
      </c>
      <c r="E133" s="10">
        <f t="shared" si="139"/>
        <v>6.1672188412000004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5.7840900427419397</v>
      </c>
      <c r="E136" s="7"/>
      <c r="F136" s="7"/>
      <c r="G136" s="1">
        <v>1</v>
      </c>
      <c r="H136" s="9">
        <f t="shared" ref="H136:H147" si="141">E137</f>
        <v>5.7840900427419397</v>
      </c>
      <c r="I136" s="9">
        <f t="shared" ref="I136:I147" si="142">H136+273.15</f>
        <v>278.9340900427419</v>
      </c>
      <c r="J136" s="9">
        <f t="shared" ref="J136:J147" si="143">EXP(($C$15*(I136-$C$13))/($C$16*I136*$C$13))</f>
        <v>3.6494483347661644E-2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2.7701061554868931E-2</v>
      </c>
      <c r="Q136" s="12">
        <f t="shared" ref="Q136:Q147" si="147">P136*$B$138</f>
        <v>7.2022760042659223E-3</v>
      </c>
      <c r="R136" s="9">
        <f t="shared" ref="R136:R147" si="148">L136*$B$138</f>
        <v>0.19735245833333334</v>
      </c>
      <c r="S136" s="13">
        <f t="shared" ref="S136:S147" si="149">Q136/R136</f>
        <v>3.6494483347661644E-2</v>
      </c>
      <c r="T136" s="2">
        <f t="shared" ref="T136:T147" si="150">$B$137/100</f>
        <v>0.01</v>
      </c>
      <c r="U136" s="14">
        <f t="shared" ref="U136:U147" si="151">S136*T136</f>
        <v>3.6494483347661647E-4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5.8549448334766167E-3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1.82812497187097</v>
      </c>
      <c r="E137" s="10">
        <f t="shared" ref="E137:E148" si="159">D136</f>
        <v>5.7840900427419397</v>
      </c>
      <c r="F137" s="7" t="s">
        <v>83</v>
      </c>
      <c r="G137" s="1">
        <v>2</v>
      </c>
      <c r="H137" s="9">
        <f t="shared" si="141"/>
        <v>1.82812497187097</v>
      </c>
      <c r="I137" s="9">
        <f t="shared" si="142"/>
        <v>274.97812497187095</v>
      </c>
      <c r="J137" s="9">
        <f t="shared" si="143"/>
        <v>2.2086589900639952E-2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1.4903947717784645</v>
      </c>
      <c r="P137" s="9">
        <f t="shared" si="146"/>
        <v>3.2917738114328819E-2</v>
      </c>
      <c r="Q137" s="12">
        <f t="shared" si="147"/>
        <v>8.5586119097254935E-3</v>
      </c>
      <c r="R137" s="9">
        <f t="shared" si="148"/>
        <v>0.19735245833333334</v>
      </c>
      <c r="S137" s="13">
        <f t="shared" si="149"/>
        <v>4.3367141113944373E-2</v>
      </c>
      <c r="T137" s="2">
        <f t="shared" si="150"/>
        <v>0.01</v>
      </c>
      <c r="U137" s="14">
        <f t="shared" si="151"/>
        <v>4.3367141113944373E-4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5.9236714111394438E-3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1.04959507660714</v>
      </c>
      <c r="E138" s="10">
        <f t="shared" si="159"/>
        <v>1.82812497187097</v>
      </c>
      <c r="F138" s="7" t="s">
        <v>83</v>
      </c>
      <c r="G138" s="1">
        <v>3</v>
      </c>
      <c r="H138" s="9">
        <f t="shared" si="141"/>
        <v>1.04959507660714</v>
      </c>
      <c r="I138" s="9">
        <f t="shared" si="142"/>
        <v>274.19959507660712</v>
      </c>
      <c r="J138" s="9">
        <f t="shared" si="143"/>
        <v>1.9974043198453265E-2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2.2165249503308027</v>
      </c>
      <c r="P138" s="9">
        <f t="shared" si="146"/>
        <v>4.4272965108356932E-2</v>
      </c>
      <c r="Q138" s="12">
        <f t="shared" si="147"/>
        <v>1.1510970928172803E-2</v>
      </c>
      <c r="R138" s="9">
        <f t="shared" si="148"/>
        <v>0.19735245833333334</v>
      </c>
      <c r="S138" s="13">
        <f t="shared" si="149"/>
        <v>5.8326970058465037E-2</v>
      </c>
      <c r="T138" s="2">
        <f t="shared" si="150"/>
        <v>0.01</v>
      </c>
      <c r="U138" s="14">
        <f t="shared" si="151"/>
        <v>5.8326970058465038E-4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6.0732697005846503E-3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2.4756283908709702</v>
      </c>
      <c r="E139" s="10">
        <f t="shared" si="159"/>
        <v>1.04959507660714</v>
      </c>
      <c r="F139" s="7" t="s">
        <v>83</v>
      </c>
      <c r="G139" s="1">
        <v>4</v>
      </c>
      <c r="H139" s="9">
        <f t="shared" si="141"/>
        <v>2.4756283908709702</v>
      </c>
      <c r="I139" s="9">
        <f t="shared" si="142"/>
        <v>275.62562839087093</v>
      </c>
      <c r="J139" s="9">
        <f t="shared" si="143"/>
        <v>2.4002420694575859E-2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2.9312999018891124</v>
      </c>
      <c r="P139" s="9">
        <f t="shared" si="146"/>
        <v>7.0358293427111418E-2</v>
      </c>
      <c r="Q139" s="12">
        <f t="shared" si="147"/>
        <v>1.8293156291048968E-2</v>
      </c>
      <c r="R139" s="9">
        <f t="shared" si="148"/>
        <v>0.19735245833333334</v>
      </c>
      <c r="S139" s="13">
        <f t="shared" si="149"/>
        <v>9.2692821997440542E-2</v>
      </c>
      <c r="T139" s="2">
        <f t="shared" si="150"/>
        <v>0.01</v>
      </c>
      <c r="U139" s="14">
        <f t="shared" si="151"/>
        <v>9.2692821997440548E-4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6.4169282199744056E-3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8.3151133221000002</v>
      </c>
      <c r="E140" s="10">
        <f t="shared" si="159"/>
        <v>2.4756283908709702</v>
      </c>
      <c r="F140" s="7" t="s">
        <v>83</v>
      </c>
      <c r="G140" s="1">
        <v>5</v>
      </c>
      <c r="H140" s="9">
        <f t="shared" si="141"/>
        <v>8.3151133221000002</v>
      </c>
      <c r="I140" s="9">
        <f t="shared" si="142"/>
        <v>281.46511332209997</v>
      </c>
      <c r="J140" s="9">
        <f t="shared" si="143"/>
        <v>4.9951726805245338E-2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3.619989525128668</v>
      </c>
      <c r="P140" s="9">
        <f t="shared" si="146"/>
        <v>0.18082472779707703</v>
      </c>
      <c r="Q140" s="12">
        <f t="shared" si="147"/>
        <v>4.7014429227240029E-2</v>
      </c>
      <c r="R140" s="9">
        <f t="shared" si="148"/>
        <v>0.19735245833333334</v>
      </c>
      <c r="S140" s="13">
        <f t="shared" si="149"/>
        <v>0.23822570858393594</v>
      </c>
      <c r="T140" s="2">
        <f t="shared" si="150"/>
        <v>0.01</v>
      </c>
      <c r="U140" s="14">
        <f t="shared" si="151"/>
        <v>2.3822570858393595E-3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7.8722570858393605E-3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10.8098867527097</v>
      </c>
      <c r="E141" s="10">
        <f t="shared" si="159"/>
        <v>8.3151133221000002</v>
      </c>
      <c r="F141" s="7" t="s">
        <v>85</v>
      </c>
      <c r="G141" s="1">
        <v>6</v>
      </c>
      <c r="H141" s="9">
        <f t="shared" si="141"/>
        <v>10.8098867527097</v>
      </c>
      <c r="I141" s="9">
        <f t="shared" si="142"/>
        <v>283.95988675270968</v>
      </c>
      <c r="J141" s="9">
        <f t="shared" si="143"/>
        <v>6.7692899508108903E-2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4.1982127139982577</v>
      </c>
      <c r="P141" s="9">
        <f t="shared" si="146"/>
        <v>0.28418919136234921</v>
      </c>
      <c r="Q141" s="12">
        <f t="shared" si="147"/>
        <v>7.3889189754210799E-2</v>
      </c>
      <c r="R141" s="9">
        <f t="shared" si="148"/>
        <v>0.19735245833333334</v>
      </c>
      <c r="S141" s="13">
        <f t="shared" si="149"/>
        <v>0.37440217557062333</v>
      </c>
      <c r="T141" s="2">
        <f t="shared" si="150"/>
        <v>0.01</v>
      </c>
      <c r="U141" s="14">
        <f t="shared" si="151"/>
        <v>3.7440217557062334E-3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9.2340217557062322E-3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15.124998380999999</v>
      </c>
      <c r="E142" s="10">
        <f t="shared" si="159"/>
        <v>10.8098867527097</v>
      </c>
      <c r="F142" s="7" t="s">
        <v>83</v>
      </c>
      <c r="G142" s="1">
        <v>7</v>
      </c>
      <c r="H142" s="9">
        <f t="shared" si="141"/>
        <v>15.124998380999999</v>
      </c>
      <c r="I142" s="9">
        <f t="shared" si="142"/>
        <v>288.27499838099999</v>
      </c>
      <c r="J142" s="9">
        <f t="shared" si="143"/>
        <v>0.1130973401377723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4.673071439302575</v>
      </c>
      <c r="P142" s="9">
        <f t="shared" si="146"/>
        <v>0.52851195005891249</v>
      </c>
      <c r="Q142" s="12">
        <f t="shared" si="147"/>
        <v>0.13741310701531725</v>
      </c>
      <c r="R142" s="9">
        <f t="shared" si="148"/>
        <v>0.19735245833333334</v>
      </c>
      <c r="S142" s="13">
        <f t="shared" si="149"/>
        <v>0.69628272267692259</v>
      </c>
      <c r="T142" s="2">
        <f t="shared" si="150"/>
        <v>0.01</v>
      </c>
      <c r="U142" s="14">
        <f t="shared" si="151"/>
        <v>6.9628272267692262E-3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1.6912827226769227E-2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19.345649800322601</v>
      </c>
      <c r="E143" s="10">
        <f t="shared" si="159"/>
        <v>15.124998380999999</v>
      </c>
      <c r="F143" s="7" t="s">
        <v>83</v>
      </c>
      <c r="G143" s="1">
        <v>8</v>
      </c>
      <c r="H143" s="9">
        <f t="shared" si="141"/>
        <v>19.345649800322601</v>
      </c>
      <c r="I143" s="9">
        <f t="shared" si="142"/>
        <v>292.49564980032255</v>
      </c>
      <c r="J143" s="9">
        <f t="shared" si="143"/>
        <v>0.18412781500696562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4.9036074059103294</v>
      </c>
      <c r="P143" s="9">
        <f t="shared" si="146"/>
        <v>0.90289051730224368</v>
      </c>
      <c r="Q143" s="12">
        <f t="shared" si="147"/>
        <v>0.23475153449858335</v>
      </c>
      <c r="R143" s="9">
        <f t="shared" si="148"/>
        <v>0.19735245833333334</v>
      </c>
      <c r="S143" s="13">
        <f t="shared" si="149"/>
        <v>1.1895039792313202</v>
      </c>
      <c r="T143" s="2">
        <f t="shared" si="150"/>
        <v>0.01</v>
      </c>
      <c r="U143" s="14">
        <f t="shared" si="151"/>
        <v>1.1895039792313203E-2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2.1845039792313205E-2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17.960790427419401</v>
      </c>
      <c r="E144" s="10">
        <f t="shared" si="159"/>
        <v>19.345649800322601</v>
      </c>
      <c r="F144" s="7" t="s">
        <v>83</v>
      </c>
      <c r="G144" s="1">
        <v>9</v>
      </c>
      <c r="H144" s="9">
        <f t="shared" si="141"/>
        <v>17.960790427419401</v>
      </c>
      <c r="I144" s="9">
        <f t="shared" si="142"/>
        <v>291.11079042741937</v>
      </c>
      <c r="J144" s="9">
        <f t="shared" si="143"/>
        <v>0.15716100793987567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4.7597648052747523</v>
      </c>
      <c r="P144" s="9">
        <f t="shared" si="146"/>
        <v>0.74804943435372606</v>
      </c>
      <c r="Q144" s="12">
        <f t="shared" si="147"/>
        <v>0.19449285293196877</v>
      </c>
      <c r="R144" s="9">
        <f t="shared" si="148"/>
        <v>0.19735245833333334</v>
      </c>
      <c r="S144" s="13">
        <f t="shared" si="149"/>
        <v>0.98551016072708542</v>
      </c>
      <c r="T144" s="2">
        <f t="shared" si="150"/>
        <v>0.01</v>
      </c>
      <c r="U144" s="14">
        <f t="shared" si="151"/>
        <v>9.8551016072708549E-3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1.9805101607270857E-2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14.352800167</v>
      </c>
      <c r="E145" s="10">
        <f t="shared" si="159"/>
        <v>17.960790427419401</v>
      </c>
      <c r="F145" s="7" t="s">
        <v>83</v>
      </c>
      <c r="G145" s="1">
        <v>10</v>
      </c>
      <c r="H145" s="9">
        <f t="shared" si="141"/>
        <v>14.352800167</v>
      </c>
      <c r="I145" s="9">
        <f t="shared" si="142"/>
        <v>287.50280016699998</v>
      </c>
      <c r="J145" s="9">
        <f t="shared" si="143"/>
        <v>0.10328895412810724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4.7707632875876929</v>
      </c>
      <c r="P145" s="9">
        <f t="shared" si="146"/>
        <v>0.4927671503677033</v>
      </c>
      <c r="Q145" s="12">
        <f t="shared" si="147"/>
        <v>0.12811945909560285</v>
      </c>
      <c r="R145" s="9">
        <f t="shared" si="148"/>
        <v>0.19735245833333334</v>
      </c>
      <c r="S145" s="13">
        <f t="shared" si="149"/>
        <v>0.64919109788440443</v>
      </c>
      <c r="T145" s="2">
        <f t="shared" si="150"/>
        <v>0.01</v>
      </c>
      <c r="U145" s="14">
        <f t="shared" si="151"/>
        <v>6.4919109788440441E-3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1.6441910978844045E-2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12.3947059911936</v>
      </c>
      <c r="E146" s="10">
        <f t="shared" si="159"/>
        <v>14.352800167</v>
      </c>
      <c r="F146" s="7" t="s">
        <v>83</v>
      </c>
      <c r="G146" s="1">
        <v>11</v>
      </c>
      <c r="H146" s="9">
        <f t="shared" si="141"/>
        <v>12.3947059911936</v>
      </c>
      <c r="I146" s="9">
        <f t="shared" si="142"/>
        <v>285.54470599119355</v>
      </c>
      <c r="J146" s="9">
        <f t="shared" si="143"/>
        <v>8.1883091139618128E-2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5.0370440538866568</v>
      </c>
      <c r="P146" s="9">
        <f t="shared" si="146"/>
        <v>0.41244873733867266</v>
      </c>
      <c r="Q146" s="12">
        <f t="shared" si="147"/>
        <v>0.1072366717080549</v>
      </c>
      <c r="R146" s="9">
        <f t="shared" si="148"/>
        <v>0.19735245833333334</v>
      </c>
      <c r="S146" s="13">
        <f t="shared" si="149"/>
        <v>0.54337641706458717</v>
      </c>
      <c r="T146" s="2">
        <f t="shared" si="150"/>
        <v>0.01</v>
      </c>
      <c r="U146" s="14">
        <f t="shared" si="151"/>
        <v>5.4337641706458722E-3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1.0923764170645871E-2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6.1672188412000004</v>
      </c>
      <c r="E147" s="10">
        <f t="shared" si="159"/>
        <v>12.3947059911936</v>
      </c>
      <c r="F147" s="7" t="s">
        <v>85</v>
      </c>
      <c r="G147" s="1">
        <v>12</v>
      </c>
      <c r="H147" s="9">
        <f t="shared" si="141"/>
        <v>6.1672188412000004</v>
      </c>
      <c r="I147" s="9">
        <f t="shared" si="142"/>
        <v>279.31721884119997</v>
      </c>
      <c r="J147" s="9">
        <f t="shared" si="143"/>
        <v>3.8284376648894461E-2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5.3836432332146513</v>
      </c>
      <c r="P147" s="9">
        <f t="shared" si="146"/>
        <v>0.20610942528366166</v>
      </c>
      <c r="Q147" s="12">
        <f t="shared" si="147"/>
        <v>5.3588450573752035E-2</v>
      </c>
      <c r="R147" s="9">
        <f t="shared" si="148"/>
        <v>0.19735245833333334</v>
      </c>
      <c r="S147" s="13">
        <f t="shared" si="149"/>
        <v>0.2715367775314953</v>
      </c>
      <c r="T147" s="2">
        <f t="shared" si="150"/>
        <v>0.01</v>
      </c>
      <c r="U147" s="14">
        <f t="shared" si="151"/>
        <v>2.7153677753149531E-3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8.2053677753149527E-3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5.4685808513870997</v>
      </c>
      <c r="E148" s="10">
        <f t="shared" si="159"/>
        <v>6.1672188412000004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9212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526112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293639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1361545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530945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58000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18118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3000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2166856.9661882543</v>
      </c>
      <c r="J13" s="6" t="s">
        <v>37</v>
      </c>
      <c r="K13" s="6">
        <f>I13/(10000*1000)</f>
        <v>0.21668569661882542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2.5854627371935499</v>
      </c>
      <c r="E26" s="7"/>
      <c r="F26" s="7"/>
      <c r="G26" s="1">
        <v>1</v>
      </c>
      <c r="H26" s="9">
        <f t="shared" ref="H26:H37" si="0">E27</f>
        <v>2.5854627371935499</v>
      </c>
      <c r="I26" s="9">
        <f t="shared" ref="I26:I37" si="1">H26+273.15</f>
        <v>275.73546273719353</v>
      </c>
      <c r="J26" s="9">
        <f t="shared" ref="J26:J37" si="2">EXP(($C$15*(I26-$C$13))/($C$16*I26*$C$13))</f>
        <v>2.4342559306851599E-2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0.98665490608297712</v>
      </c>
      <c r="Q26" s="12">
        <f t="shared" ref="Q26:Q37" si="6">P26*$B$28</f>
        <v>9.8665490608297712E-2</v>
      </c>
      <c r="R26" s="9">
        <f t="shared" ref="R26:R37" si="7">L26*$B$28</f>
        <v>4.0532094166666672</v>
      </c>
      <c r="S26" s="13">
        <f t="shared" ref="S26:S37" si="8">Q26/R26</f>
        <v>2.4342559306851596E-2</v>
      </c>
      <c r="T26" s="2">
        <f t="shared" ref="T26:T37" si="9">$B$27/100</f>
        <v>0.34</v>
      </c>
      <c r="U26" s="14">
        <f t="shared" ref="U26:U37" si="10">S26*T26</f>
        <v>8.2764701643295441E-3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2.1176470164329546E-2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767.66666666666663</v>
      </c>
      <c r="AU26" s="1">
        <f t="shared" ref="AU26:AU37" si="17">AT26*10000*AS26*0.67*AR26*AQ26</f>
        <v>1298437.8969169899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0.86521907145161303</v>
      </c>
      <c r="E27" s="10">
        <f t="shared" ref="E27:E38" si="18">D26</f>
        <v>2.5854627371935499</v>
      </c>
      <c r="F27" s="7" t="s">
        <v>83</v>
      </c>
      <c r="G27" s="1">
        <v>2</v>
      </c>
      <c r="H27" s="9">
        <f t="shared" si="0"/>
        <v>0.86521907145161303</v>
      </c>
      <c r="I27" s="9">
        <f t="shared" si="1"/>
        <v>274.01521907145161</v>
      </c>
      <c r="J27" s="9">
        <f t="shared" si="2"/>
        <v>1.950245102083166E-2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80.077533427250358</v>
      </c>
      <c r="P27" s="9">
        <f t="shared" si="5"/>
        <v>1.5617081735339602</v>
      </c>
      <c r="Q27" s="12">
        <f t="shared" si="6"/>
        <v>0.15617081735339602</v>
      </c>
      <c r="R27" s="9">
        <f t="shared" si="7"/>
        <v>4.0532094166666672</v>
      </c>
      <c r="S27" s="13">
        <f t="shared" si="8"/>
        <v>3.8530162471059753E-2</v>
      </c>
      <c r="T27" s="2">
        <f t="shared" si="9"/>
        <v>0.34</v>
      </c>
      <c r="U27" s="14">
        <f t="shared" si="10"/>
        <v>1.3100255240160317E-2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2.6000255240160315E-2</v>
      </c>
      <c r="AR27" s="9">
        <f t="shared" si="14"/>
        <v>119.21204166666666</v>
      </c>
      <c r="AS27" s="1">
        <f t="shared" si="15"/>
        <v>0.1</v>
      </c>
      <c r="AT27" s="1">
        <f t="shared" si="16"/>
        <v>767.66666666666663</v>
      </c>
      <c r="AU27" s="1">
        <f t="shared" si="17"/>
        <v>1594208.8776535033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3.6045915923928602</v>
      </c>
      <c r="E28" s="10">
        <f t="shared" si="18"/>
        <v>0.86521907145161303</v>
      </c>
      <c r="F28" s="7" t="s">
        <v>83</v>
      </c>
      <c r="G28" s="1">
        <v>3</v>
      </c>
      <c r="H28" s="9">
        <f t="shared" si="0"/>
        <v>3.6045915923928602</v>
      </c>
      <c r="I28" s="9">
        <f t="shared" si="1"/>
        <v>276.75459159239284</v>
      </c>
      <c r="J28" s="9">
        <f t="shared" si="2"/>
        <v>2.772294401561869E-2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119.04791942038307</v>
      </c>
      <c r="P28" s="9">
        <f t="shared" si="5"/>
        <v>3.3003588052671646</v>
      </c>
      <c r="Q28" s="12">
        <f t="shared" si="6"/>
        <v>0.33003588052671651</v>
      </c>
      <c r="R28" s="9">
        <f t="shared" si="7"/>
        <v>4.0532094166666672</v>
      </c>
      <c r="S28" s="13">
        <f t="shared" si="8"/>
        <v>8.1425815100897456E-2</v>
      </c>
      <c r="T28" s="2">
        <f t="shared" si="9"/>
        <v>0.34</v>
      </c>
      <c r="U28" s="14">
        <f t="shared" si="10"/>
        <v>2.7684777134305137E-2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4.0584777134305139E-2</v>
      </c>
      <c r="AR28" s="9">
        <f t="shared" si="14"/>
        <v>119.21204166666666</v>
      </c>
      <c r="AS28" s="1">
        <f t="shared" si="15"/>
        <v>0.1</v>
      </c>
      <c r="AT28" s="1">
        <f t="shared" si="16"/>
        <v>767.66666666666663</v>
      </c>
      <c r="AU28" s="1">
        <f t="shared" si="17"/>
        <v>2488460.6480770544</v>
      </c>
    </row>
    <row r="29" spans="1:47" x14ac:dyDescent="0.15">
      <c r="C29" s="7">
        <v>3</v>
      </c>
      <c r="D29" s="8">
        <v>6.0742845793225797</v>
      </c>
      <c r="E29" s="10">
        <f t="shared" si="18"/>
        <v>3.6045915923928602</v>
      </c>
      <c r="F29" s="7" t="s">
        <v>83</v>
      </c>
      <c r="G29" s="1">
        <v>4</v>
      </c>
      <c r="H29" s="9">
        <f t="shared" si="0"/>
        <v>6.0742845793225797</v>
      </c>
      <c r="I29" s="9">
        <f t="shared" si="1"/>
        <v>279.22428457932256</v>
      </c>
      <c r="J29" s="9">
        <f t="shared" si="2"/>
        <v>3.7842760088634353E-2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156.27965478178257</v>
      </c>
      <c r="P29" s="9">
        <f t="shared" si="5"/>
        <v>5.914053482641596</v>
      </c>
      <c r="Q29" s="12">
        <f t="shared" si="6"/>
        <v>0.59140534826415958</v>
      </c>
      <c r="R29" s="9">
        <f t="shared" si="7"/>
        <v>4.0532094166666672</v>
      </c>
      <c r="S29" s="13">
        <f t="shared" si="8"/>
        <v>0.14591038544229168</v>
      </c>
      <c r="T29" s="2">
        <f t="shared" si="9"/>
        <v>0.34</v>
      </c>
      <c r="U29" s="14">
        <f t="shared" si="10"/>
        <v>4.9609531050379171E-2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6.2509531050379166E-2</v>
      </c>
      <c r="AR29" s="9">
        <f t="shared" si="14"/>
        <v>119.21204166666666</v>
      </c>
      <c r="AS29" s="1">
        <f t="shared" si="15"/>
        <v>0.1</v>
      </c>
      <c r="AT29" s="1">
        <f t="shared" si="16"/>
        <v>767.66666666666663</v>
      </c>
      <c r="AU29" s="1">
        <f t="shared" si="17"/>
        <v>3832779.6561222272</v>
      </c>
    </row>
    <row r="30" spans="1:47" x14ac:dyDescent="0.15">
      <c r="C30" s="7">
        <v>4</v>
      </c>
      <c r="D30" s="8">
        <v>12.5541859401333</v>
      </c>
      <c r="E30" s="10">
        <f t="shared" si="18"/>
        <v>6.0742845793225797</v>
      </c>
      <c r="F30" s="7" t="s">
        <v>83</v>
      </c>
      <c r="G30" s="1">
        <v>5</v>
      </c>
      <c r="H30" s="9">
        <f t="shared" si="0"/>
        <v>12.5541859401333</v>
      </c>
      <c r="I30" s="9">
        <f t="shared" si="1"/>
        <v>285.7041859401333</v>
      </c>
      <c r="J30" s="9">
        <f t="shared" si="2"/>
        <v>8.3456585215805679E-2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142.84732123418391</v>
      </c>
      <c r="O30" s="9">
        <f t="shared" si="19"/>
        <v>48.050374231623721</v>
      </c>
      <c r="P30" s="9">
        <f t="shared" si="5"/>
        <v>4.010120151712858</v>
      </c>
      <c r="Q30" s="12">
        <f t="shared" si="6"/>
        <v>0.40101201517128582</v>
      </c>
      <c r="R30" s="9">
        <f t="shared" si="7"/>
        <v>4.0532094166666672</v>
      </c>
      <c r="S30" s="13">
        <f t="shared" si="8"/>
        <v>9.8936909976162904E-2</v>
      </c>
      <c r="T30" s="2">
        <f t="shared" si="9"/>
        <v>0.34</v>
      </c>
      <c r="U30" s="14">
        <f t="shared" si="10"/>
        <v>3.3638549391895388E-2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4.653854939189539E-2</v>
      </c>
      <c r="AR30" s="9">
        <f t="shared" si="14"/>
        <v>119.21204166666666</v>
      </c>
      <c r="AS30" s="1">
        <f t="shared" si="15"/>
        <v>0.1</v>
      </c>
      <c r="AT30" s="1">
        <f t="shared" si="16"/>
        <v>767.66666666666663</v>
      </c>
      <c r="AU30" s="1">
        <f t="shared" si="17"/>
        <v>2853516.933136777</v>
      </c>
    </row>
    <row r="31" spans="1:47" x14ac:dyDescent="0.15">
      <c r="C31" s="7">
        <v>5</v>
      </c>
      <c r="D31" s="8">
        <v>17.986282701935501</v>
      </c>
      <c r="E31" s="10">
        <f t="shared" si="18"/>
        <v>12.5541859401333</v>
      </c>
      <c r="F31" s="7" t="s">
        <v>85</v>
      </c>
      <c r="G31" s="1">
        <v>6</v>
      </c>
      <c r="H31" s="9">
        <f t="shared" si="0"/>
        <v>17.986282701935501</v>
      </c>
      <c r="I31" s="9">
        <f t="shared" si="1"/>
        <v>291.1362827019355</v>
      </c>
      <c r="J31" s="9">
        <f t="shared" si="2"/>
        <v>0.15762195455201455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84.572348246577533</v>
      </c>
      <c r="P31" s="9">
        <f t="shared" si="5"/>
        <v>13.330458831679191</v>
      </c>
      <c r="Q31" s="12">
        <f t="shared" si="6"/>
        <v>1.3330458831679193</v>
      </c>
      <c r="R31" s="9">
        <f t="shared" si="7"/>
        <v>4.0532094166666672</v>
      </c>
      <c r="S31" s="13">
        <f t="shared" si="8"/>
        <v>0.32888650600841823</v>
      </c>
      <c r="T31" s="2">
        <f t="shared" si="9"/>
        <v>0.34</v>
      </c>
      <c r="U31" s="14">
        <f t="shared" si="10"/>
        <v>0.11182141204286221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0.1247214120428622</v>
      </c>
      <c r="AR31" s="9">
        <f t="shared" si="14"/>
        <v>119.21204166666666</v>
      </c>
      <c r="AS31" s="1">
        <f t="shared" si="15"/>
        <v>0.1</v>
      </c>
      <c r="AT31" s="1">
        <f t="shared" si="16"/>
        <v>767.66666666666663</v>
      </c>
      <c r="AU31" s="1">
        <f t="shared" si="17"/>
        <v>7647308.8619950609</v>
      </c>
    </row>
    <row r="32" spans="1:47" x14ac:dyDescent="0.15">
      <c r="C32" s="7">
        <v>6</v>
      </c>
      <c r="D32" s="8">
        <v>19.826872803666699</v>
      </c>
      <c r="E32" s="10">
        <f t="shared" si="18"/>
        <v>17.986282701935501</v>
      </c>
      <c r="F32" s="7" t="s">
        <v>83</v>
      </c>
      <c r="G32" s="1">
        <v>7</v>
      </c>
      <c r="H32" s="9">
        <f t="shared" si="0"/>
        <v>19.826872803666699</v>
      </c>
      <c r="I32" s="9">
        <f t="shared" si="1"/>
        <v>292.97687280366665</v>
      </c>
      <c r="J32" s="9">
        <f t="shared" si="2"/>
        <v>0.19447580450975058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111.77398358156501</v>
      </c>
      <c r="P32" s="9">
        <f t="shared" si="5"/>
        <v>21.737335380284506</v>
      </c>
      <c r="Q32" s="12">
        <f t="shared" si="6"/>
        <v>2.1737335380284506</v>
      </c>
      <c r="R32" s="9">
        <f t="shared" si="7"/>
        <v>4.0532094166666672</v>
      </c>
      <c r="S32" s="13">
        <f t="shared" si="8"/>
        <v>0.53629934073727548</v>
      </c>
      <c r="T32" s="2">
        <f t="shared" si="9"/>
        <v>0.34</v>
      </c>
      <c r="U32" s="14">
        <f t="shared" si="10"/>
        <v>0.18234177585067368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0.20799177585067369</v>
      </c>
      <c r="AR32" s="9">
        <f t="shared" si="14"/>
        <v>119.21204166666666</v>
      </c>
      <c r="AS32" s="1">
        <f t="shared" si="15"/>
        <v>0.1</v>
      </c>
      <c r="AT32" s="1">
        <f t="shared" si="16"/>
        <v>767.66666666666663</v>
      </c>
      <c r="AU32" s="1">
        <f t="shared" si="17"/>
        <v>12753041.555834243</v>
      </c>
    </row>
    <row r="33" spans="1:48" x14ac:dyDescent="0.15">
      <c r="C33" s="7">
        <v>7</v>
      </c>
      <c r="D33" s="8">
        <v>21.628800139677399</v>
      </c>
      <c r="E33" s="10">
        <f t="shared" si="18"/>
        <v>19.826872803666699</v>
      </c>
      <c r="F33" s="7" t="s">
        <v>83</v>
      </c>
      <c r="G33" s="1">
        <v>8</v>
      </c>
      <c r="H33" s="9">
        <f t="shared" si="0"/>
        <v>21.628800139677399</v>
      </c>
      <c r="I33" s="9">
        <f t="shared" si="1"/>
        <v>294.7788001396774</v>
      </c>
      <c r="J33" s="9">
        <f t="shared" si="2"/>
        <v>0.23828343209490099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130.56874236794715</v>
      </c>
      <c r="P33" s="9">
        <f t="shared" si="5"/>
        <v>31.112368055749357</v>
      </c>
      <c r="Q33" s="12">
        <f t="shared" si="6"/>
        <v>3.111236805574936</v>
      </c>
      <c r="R33" s="9">
        <f t="shared" si="7"/>
        <v>4.0532094166666672</v>
      </c>
      <c r="S33" s="13">
        <f t="shared" si="8"/>
        <v>0.76759833646434106</v>
      </c>
      <c r="T33" s="2">
        <f t="shared" si="9"/>
        <v>0.34</v>
      </c>
      <c r="U33" s="14">
        <f t="shared" si="10"/>
        <v>0.26098343439787597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0.28663343439787597</v>
      </c>
      <c r="AR33" s="9">
        <f t="shared" si="14"/>
        <v>119.21204166666666</v>
      </c>
      <c r="AS33" s="1">
        <f t="shared" si="15"/>
        <v>0.1</v>
      </c>
      <c r="AT33" s="1">
        <f t="shared" si="16"/>
        <v>767.66666666666663</v>
      </c>
      <c r="AU33" s="1">
        <f t="shared" si="17"/>
        <v>17574964.612023916</v>
      </c>
    </row>
    <row r="34" spans="1:48" x14ac:dyDescent="0.15">
      <c r="C34" s="7">
        <v>8</v>
      </c>
      <c r="D34" s="8">
        <v>23.138052278709701</v>
      </c>
      <c r="E34" s="10">
        <f t="shared" si="18"/>
        <v>21.628800139677399</v>
      </c>
      <c r="F34" s="7" t="s">
        <v>83</v>
      </c>
      <c r="G34" s="1">
        <v>9</v>
      </c>
      <c r="H34" s="9">
        <f t="shared" si="0"/>
        <v>23.138052278709701</v>
      </c>
      <c r="I34" s="9">
        <f t="shared" si="1"/>
        <v>296.2880522787097</v>
      </c>
      <c r="J34" s="9">
        <f t="shared" si="2"/>
        <v>0.28194599521724717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139.98846847886446</v>
      </c>
      <c r="P34" s="9">
        <f t="shared" si="5"/>
        <v>39.469188064211679</v>
      </c>
      <c r="Q34" s="12">
        <f t="shared" si="6"/>
        <v>3.9469188064211682</v>
      </c>
      <c r="R34" s="9">
        <f t="shared" si="7"/>
        <v>4.0532094166666672</v>
      </c>
      <c r="S34" s="13">
        <f t="shared" si="8"/>
        <v>0.97377618590136605</v>
      </c>
      <c r="T34" s="2">
        <f t="shared" si="9"/>
        <v>0.34</v>
      </c>
      <c r="U34" s="14">
        <f t="shared" si="10"/>
        <v>0.33108390320646447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0.35673390320646448</v>
      </c>
      <c r="AR34" s="9">
        <f t="shared" si="14"/>
        <v>119.21204166666666</v>
      </c>
      <c r="AS34" s="1">
        <f t="shared" si="15"/>
        <v>0.1</v>
      </c>
      <c r="AT34" s="1">
        <f t="shared" si="16"/>
        <v>767.66666666666663</v>
      </c>
      <c r="AU34" s="1">
        <f t="shared" si="17"/>
        <v>21873183.559109733</v>
      </c>
    </row>
    <row r="35" spans="1:48" x14ac:dyDescent="0.15">
      <c r="C35" s="7">
        <v>9</v>
      </c>
      <c r="D35" s="8">
        <v>17.353638292666702</v>
      </c>
      <c r="E35" s="10">
        <f t="shared" si="18"/>
        <v>23.138052278709701</v>
      </c>
      <c r="F35" s="7" t="s">
        <v>83</v>
      </c>
      <c r="G35" s="1">
        <v>10</v>
      </c>
      <c r="H35" s="9">
        <f t="shared" si="0"/>
        <v>17.353638292666702</v>
      </c>
      <c r="I35" s="9">
        <f t="shared" si="1"/>
        <v>290.50363829266666</v>
      </c>
      <c r="J35" s="9">
        <f t="shared" si="2"/>
        <v>0.14654998800969249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141.05137458131946</v>
      </c>
      <c r="P35" s="9">
        <f t="shared" si="5"/>
        <v>20.671077253643013</v>
      </c>
      <c r="Q35" s="12">
        <f t="shared" si="6"/>
        <v>2.0671077253643015</v>
      </c>
      <c r="R35" s="9">
        <f t="shared" si="7"/>
        <v>4.0532094166666672</v>
      </c>
      <c r="S35" s="13">
        <f t="shared" si="8"/>
        <v>0.50999282614523223</v>
      </c>
      <c r="T35" s="2">
        <f t="shared" si="9"/>
        <v>0.34</v>
      </c>
      <c r="U35" s="14">
        <f t="shared" si="10"/>
        <v>0.17339756088937897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0.19904756088937897</v>
      </c>
      <c r="AR35" s="9">
        <f t="shared" si="14"/>
        <v>119.21204166666666</v>
      </c>
      <c r="AS35" s="1">
        <f t="shared" si="15"/>
        <v>0.1</v>
      </c>
      <c r="AT35" s="1">
        <f t="shared" si="16"/>
        <v>767.66666666666663</v>
      </c>
      <c r="AU35" s="1">
        <f t="shared" si="17"/>
        <v>12204625.905171216</v>
      </c>
    </row>
    <row r="36" spans="1:48" x14ac:dyDescent="0.15">
      <c r="C36" s="7">
        <v>10</v>
      </c>
      <c r="D36" s="8">
        <v>11.6647246972581</v>
      </c>
      <c r="E36" s="10">
        <f t="shared" si="18"/>
        <v>17.353638292666702</v>
      </c>
      <c r="F36" s="7" t="s">
        <v>83</v>
      </c>
      <c r="G36" s="1">
        <v>11</v>
      </c>
      <c r="H36" s="9">
        <f t="shared" si="0"/>
        <v>11.6647246972581</v>
      </c>
      <c r="I36" s="9">
        <f t="shared" si="1"/>
        <v>284.8147246972581</v>
      </c>
      <c r="J36" s="9">
        <f t="shared" si="2"/>
        <v>7.5030645379055586E-2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114.36128246129263</v>
      </c>
      <c r="O36" s="9">
        <f t="shared" si="19"/>
        <v>46.551109033050494</v>
      </c>
      <c r="P36" s="9">
        <f t="shared" si="5"/>
        <v>3.4927597538605628</v>
      </c>
      <c r="Q36" s="12">
        <f t="shared" si="6"/>
        <v>0.34927597538605631</v>
      </c>
      <c r="R36" s="9">
        <f t="shared" si="7"/>
        <v>4.0532094166666672</v>
      </c>
      <c r="S36" s="13">
        <f t="shared" si="8"/>
        <v>8.6172694149442342E-2</v>
      </c>
      <c r="T36" s="2">
        <f t="shared" si="9"/>
        <v>0.34</v>
      </c>
      <c r="U36" s="14">
        <f t="shared" si="10"/>
        <v>2.9298716010810397E-2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4.2198716010810398E-2</v>
      </c>
      <c r="AR36" s="9">
        <f t="shared" si="14"/>
        <v>119.21204166666666</v>
      </c>
      <c r="AS36" s="1">
        <f t="shared" si="15"/>
        <v>0.1</v>
      </c>
      <c r="AT36" s="1">
        <f t="shared" si="16"/>
        <v>767.66666666666663</v>
      </c>
      <c r="AU36" s="1">
        <f t="shared" si="17"/>
        <v>2587419.5106400875</v>
      </c>
    </row>
    <row r="37" spans="1:48" x14ac:dyDescent="0.15">
      <c r="C37" s="7">
        <v>11</v>
      </c>
      <c r="D37" s="8">
        <v>8.4339172590999993</v>
      </c>
      <c r="E37" s="10">
        <f t="shared" si="18"/>
        <v>11.6647246972581</v>
      </c>
      <c r="F37" s="7" t="s">
        <v>85</v>
      </c>
      <c r="G37" s="1">
        <v>12</v>
      </c>
      <c r="H37" s="9">
        <f t="shared" si="0"/>
        <v>8.4339172590999993</v>
      </c>
      <c r="I37" s="9">
        <f t="shared" si="1"/>
        <v>281.58391725909996</v>
      </c>
      <c r="J37" s="9">
        <f t="shared" si="2"/>
        <v>5.0686135612393671E-2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83.590443445856593</v>
      </c>
      <c r="P37" s="9">
        <f t="shared" si="5"/>
        <v>4.2368765523968106</v>
      </c>
      <c r="Q37" s="12">
        <f t="shared" si="6"/>
        <v>0.4236876552396811</v>
      </c>
      <c r="R37" s="9">
        <f t="shared" si="7"/>
        <v>4.0532094166666672</v>
      </c>
      <c r="S37" s="13">
        <f t="shared" si="8"/>
        <v>0.1045314001041967</v>
      </c>
      <c r="T37" s="2">
        <f t="shared" si="9"/>
        <v>0.34</v>
      </c>
      <c r="U37" s="14">
        <f t="shared" si="10"/>
        <v>3.5540676035426884E-2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4.8440676035426886E-2</v>
      </c>
      <c r="AR37" s="9">
        <f t="shared" si="14"/>
        <v>119.21204166666666</v>
      </c>
      <c r="AS37" s="1">
        <f t="shared" si="15"/>
        <v>0.1</v>
      </c>
      <c r="AT37" s="1">
        <f t="shared" si="16"/>
        <v>767.66666666666663</v>
      </c>
      <c r="AU37" s="1">
        <f t="shared" si="17"/>
        <v>2970146.064409893</v>
      </c>
      <c r="AV37" s="1">
        <f>SUM(AU26:AU37)</f>
        <v>89678094.081090704</v>
      </c>
    </row>
    <row r="38" spans="1:48" x14ac:dyDescent="0.15">
      <c r="C38" s="7">
        <v>12</v>
      </c>
      <c r="D38" s="8">
        <v>1.13877484070968</v>
      </c>
      <c r="E38" s="10">
        <f t="shared" si="18"/>
        <v>8.4339172590999993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2.5854627371935499</v>
      </c>
      <c r="E42" s="7"/>
      <c r="F42" s="7"/>
      <c r="G42" s="1">
        <v>1</v>
      </c>
      <c r="H42" s="9">
        <f t="shared" ref="H42:H53" si="20">E43</f>
        <v>2.5854627371935499</v>
      </c>
      <c r="I42" s="9">
        <f t="shared" ref="I42:I53" si="21">H42+273.15</f>
        <v>275.73546273719353</v>
      </c>
      <c r="J42" s="9">
        <f t="shared" ref="J42:J53" si="22">EXP(($C$15*(I42-$C$13))/($C$16*I42*$C$13))</f>
        <v>2.4342559306851599E-2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1.4327117562038845</v>
      </c>
      <c r="Q42" s="12">
        <f t="shared" ref="Q42:Q53" si="26">P42*$B$44</f>
        <v>0.34385082148893226</v>
      </c>
      <c r="R42" s="9">
        <f t="shared" ref="R42:R53" si="27">L42*$B$44</f>
        <v>14.125500000000001</v>
      </c>
      <c r="S42" s="13">
        <f t="shared" ref="S42:S53" si="28">Q42/R42</f>
        <v>2.4342559306851596E-2</v>
      </c>
      <c r="T42" s="2">
        <f t="shared" ref="T42:T53" si="29">$B$43/100</f>
        <v>0.43</v>
      </c>
      <c r="U42" s="14">
        <f t="shared" ref="U42:U53" si="30">S42*T42</f>
        <v>1.0467300501946187E-2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1.8887300501946185E-2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43842.666666666664</v>
      </c>
      <c r="AU42" s="1">
        <f t="shared" ref="AU42:AU53" si="38">AT42*10000*AS42*0.67*AR42*AQ42</f>
        <v>182253983.04471168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0.86521907145161303</v>
      </c>
      <c r="E43" s="10">
        <f t="shared" ref="E43:E54" si="39">D42</f>
        <v>2.5854627371935499</v>
      </c>
      <c r="F43" s="7" t="s">
        <v>83</v>
      </c>
      <c r="G43" s="1">
        <v>2</v>
      </c>
      <c r="H43" s="9">
        <f t="shared" si="20"/>
        <v>0.86521907145161303</v>
      </c>
      <c r="I43" s="9">
        <f t="shared" si="21"/>
        <v>274.01521907145161</v>
      </c>
      <c r="J43" s="9">
        <f t="shared" si="22"/>
        <v>1.950245102083166E-2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116.27978824379612</v>
      </c>
      <c r="P43" s="9">
        <f t="shared" si="25"/>
        <v>2.2677408749373109</v>
      </c>
      <c r="Q43" s="12">
        <f t="shared" si="26"/>
        <v>0.54425780998495454</v>
      </c>
      <c r="R43" s="9">
        <f t="shared" si="27"/>
        <v>14.125500000000001</v>
      </c>
      <c r="S43" s="13">
        <f t="shared" si="28"/>
        <v>3.8530162471059753E-2</v>
      </c>
      <c r="T43" s="2">
        <f t="shared" si="29"/>
        <v>0.43</v>
      </c>
      <c r="U43" s="14">
        <f t="shared" si="30"/>
        <v>1.6567969862555695E-2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2.4987969862555692E-2</v>
      </c>
      <c r="AR43" s="9">
        <f t="shared" si="35"/>
        <v>136.875</v>
      </c>
      <c r="AS43" s="1">
        <f t="shared" si="36"/>
        <v>0.24</v>
      </c>
      <c r="AT43" s="1">
        <f t="shared" si="37"/>
        <v>43842.666666666664</v>
      </c>
      <c r="AU43" s="1">
        <f t="shared" si="38"/>
        <v>241122707.56653243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3.6045915923928602</v>
      </c>
      <c r="E44" s="10">
        <f t="shared" si="39"/>
        <v>0.86521907145161303</v>
      </c>
      <c r="F44" s="7" t="s">
        <v>83</v>
      </c>
      <c r="G44" s="1">
        <v>3</v>
      </c>
      <c r="H44" s="9">
        <f t="shared" si="20"/>
        <v>3.6045915923928602</v>
      </c>
      <c r="I44" s="9">
        <f t="shared" si="21"/>
        <v>276.75459159239284</v>
      </c>
      <c r="J44" s="9">
        <f t="shared" si="22"/>
        <v>2.772294401561869E-2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172.8682973688588</v>
      </c>
      <c r="P44" s="9">
        <f t="shared" si="25"/>
        <v>4.7924181300321962</v>
      </c>
      <c r="Q44" s="12">
        <f t="shared" si="26"/>
        <v>1.1501803512077271</v>
      </c>
      <c r="R44" s="9">
        <f t="shared" si="27"/>
        <v>14.125500000000001</v>
      </c>
      <c r="S44" s="13">
        <f t="shared" si="28"/>
        <v>8.1425815100897456E-2</v>
      </c>
      <c r="T44" s="2">
        <f t="shared" si="29"/>
        <v>0.43</v>
      </c>
      <c r="U44" s="14">
        <f t="shared" si="30"/>
        <v>3.5013100493385907E-2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4.3433100493385904E-2</v>
      </c>
      <c r="AR44" s="9">
        <f t="shared" si="35"/>
        <v>136.875</v>
      </c>
      <c r="AS44" s="1">
        <f t="shared" si="36"/>
        <v>0.24</v>
      </c>
      <c r="AT44" s="1">
        <f t="shared" si="37"/>
        <v>43842.666666666664</v>
      </c>
      <c r="AU44" s="1">
        <f t="shared" si="38"/>
        <v>419109949.57088482</v>
      </c>
    </row>
    <row r="45" spans="1:48" x14ac:dyDescent="0.15">
      <c r="C45" s="7">
        <v>3</v>
      </c>
      <c r="D45" s="8">
        <v>6.0742845793225797</v>
      </c>
      <c r="E45" s="10">
        <f t="shared" si="39"/>
        <v>3.6045915923928602</v>
      </c>
      <c r="F45" s="7" t="s">
        <v>83</v>
      </c>
      <c r="G45" s="1">
        <v>4</v>
      </c>
      <c r="H45" s="9">
        <f t="shared" si="20"/>
        <v>6.0742845793225797</v>
      </c>
      <c r="I45" s="9">
        <f t="shared" si="21"/>
        <v>279.22428457932256</v>
      </c>
      <c r="J45" s="9">
        <f t="shared" si="22"/>
        <v>3.7842760088634353E-2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226.9321292388266</v>
      </c>
      <c r="P45" s="9">
        <f t="shared" si="25"/>
        <v>8.5877381231878811</v>
      </c>
      <c r="Q45" s="12">
        <f t="shared" si="26"/>
        <v>2.0610571495650913</v>
      </c>
      <c r="R45" s="9">
        <f t="shared" si="27"/>
        <v>14.125500000000001</v>
      </c>
      <c r="S45" s="13">
        <f t="shared" si="28"/>
        <v>0.14591038544229168</v>
      </c>
      <c r="T45" s="2">
        <f t="shared" si="29"/>
        <v>0.43</v>
      </c>
      <c r="U45" s="14">
        <f t="shared" si="30"/>
        <v>6.2741465740185423E-2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7.1161465740185434E-2</v>
      </c>
      <c r="AR45" s="9">
        <f t="shared" si="35"/>
        <v>136.875</v>
      </c>
      <c r="AS45" s="1">
        <f t="shared" si="36"/>
        <v>0.24</v>
      </c>
      <c r="AT45" s="1">
        <f t="shared" si="37"/>
        <v>43842.666666666664</v>
      </c>
      <c r="AU45" s="1">
        <f t="shared" si="38"/>
        <v>686676244.13092744</v>
      </c>
    </row>
    <row r="46" spans="1:48" x14ac:dyDescent="0.15">
      <c r="C46" s="7">
        <v>4</v>
      </c>
      <c r="D46" s="8">
        <v>12.5541859401333</v>
      </c>
      <c r="E46" s="10">
        <f t="shared" si="39"/>
        <v>6.0742845793225797</v>
      </c>
      <c r="F46" s="7" t="s">
        <v>83</v>
      </c>
      <c r="G46" s="1">
        <v>5</v>
      </c>
      <c r="H46" s="9">
        <f t="shared" si="20"/>
        <v>12.5541859401333</v>
      </c>
      <c r="I46" s="9">
        <f t="shared" si="21"/>
        <v>285.7041859401333</v>
      </c>
      <c r="J46" s="9">
        <f t="shared" si="22"/>
        <v>8.3456585215805679E-2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207.42717155985679</v>
      </c>
      <c r="O46" s="9">
        <f t="shared" si="40"/>
        <v>69.773469555781958</v>
      </c>
      <c r="P46" s="9">
        <f t="shared" si="25"/>
        <v>5.8230555077845398</v>
      </c>
      <c r="Q46" s="12">
        <f t="shared" si="26"/>
        <v>1.3975333218682895</v>
      </c>
      <c r="R46" s="9">
        <f t="shared" si="27"/>
        <v>14.125500000000001</v>
      </c>
      <c r="S46" s="13">
        <f t="shared" si="28"/>
        <v>9.8936909976162932E-2</v>
      </c>
      <c r="T46" s="2">
        <f t="shared" si="29"/>
        <v>0.43</v>
      </c>
      <c r="U46" s="14">
        <f t="shared" si="30"/>
        <v>4.254287128975006E-2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5.0962871289750057E-2</v>
      </c>
      <c r="AR46" s="9">
        <f t="shared" si="35"/>
        <v>136.875</v>
      </c>
      <c r="AS46" s="1">
        <f t="shared" si="36"/>
        <v>0.24</v>
      </c>
      <c r="AT46" s="1">
        <f t="shared" si="37"/>
        <v>43842.666666666664</v>
      </c>
      <c r="AU46" s="1">
        <f t="shared" si="38"/>
        <v>491768862.31014627</v>
      </c>
    </row>
    <row r="47" spans="1:48" x14ac:dyDescent="0.15">
      <c r="C47" s="7">
        <v>5</v>
      </c>
      <c r="D47" s="8">
        <v>17.986282701935501</v>
      </c>
      <c r="E47" s="10">
        <f t="shared" si="39"/>
        <v>12.5541859401333</v>
      </c>
      <c r="F47" s="7" t="s">
        <v>85</v>
      </c>
      <c r="G47" s="1">
        <v>6</v>
      </c>
      <c r="H47" s="9">
        <f t="shared" si="20"/>
        <v>17.986282701935501</v>
      </c>
      <c r="I47" s="9">
        <f t="shared" si="21"/>
        <v>291.1362827019355</v>
      </c>
      <c r="J47" s="9">
        <f t="shared" si="22"/>
        <v>0.15762195455201455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122.8066640479974</v>
      </c>
      <c r="P47" s="9">
        <f t="shared" si="25"/>
        <v>19.357026419257966</v>
      </c>
      <c r="Q47" s="12">
        <f t="shared" si="26"/>
        <v>4.6456863406219115</v>
      </c>
      <c r="R47" s="9">
        <f t="shared" si="27"/>
        <v>14.125500000000001</v>
      </c>
      <c r="S47" s="13">
        <f t="shared" si="28"/>
        <v>0.32888650600841818</v>
      </c>
      <c r="T47" s="2">
        <f t="shared" si="29"/>
        <v>0.43</v>
      </c>
      <c r="U47" s="14">
        <f t="shared" si="30"/>
        <v>0.14142119758361982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0.1498411975836198</v>
      </c>
      <c r="AR47" s="9">
        <f t="shared" si="35"/>
        <v>136.875</v>
      </c>
      <c r="AS47" s="1">
        <f t="shared" si="36"/>
        <v>0.24</v>
      </c>
      <c r="AT47" s="1">
        <f t="shared" si="37"/>
        <v>43842.666666666664</v>
      </c>
      <c r="AU47" s="1">
        <f t="shared" si="38"/>
        <v>1445900385.8698783</v>
      </c>
    </row>
    <row r="48" spans="1:48" x14ac:dyDescent="0.15">
      <c r="C48" s="7">
        <v>6</v>
      </c>
      <c r="D48" s="8">
        <v>19.826872803666699</v>
      </c>
      <c r="E48" s="10">
        <f t="shared" si="39"/>
        <v>17.986282701935501</v>
      </c>
      <c r="F48" s="7" t="s">
        <v>83</v>
      </c>
      <c r="G48" s="1">
        <v>7</v>
      </c>
      <c r="H48" s="9">
        <f t="shared" si="20"/>
        <v>19.826872803666699</v>
      </c>
      <c r="I48" s="9">
        <f t="shared" si="21"/>
        <v>292.97687280366665</v>
      </c>
      <c r="J48" s="9">
        <f t="shared" si="22"/>
        <v>0.19447580450975058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162.30588762873941</v>
      </c>
      <c r="P48" s="9">
        <f t="shared" si="25"/>
        <v>31.564568073268269</v>
      </c>
      <c r="Q48" s="12">
        <f t="shared" si="26"/>
        <v>7.5754963375843847</v>
      </c>
      <c r="R48" s="9">
        <f t="shared" si="27"/>
        <v>14.125500000000001</v>
      </c>
      <c r="S48" s="13">
        <f t="shared" si="28"/>
        <v>0.53629934073727548</v>
      </c>
      <c r="T48" s="2">
        <f t="shared" si="29"/>
        <v>0.43</v>
      </c>
      <c r="U48" s="14">
        <f t="shared" si="30"/>
        <v>0.23060871651702844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0.24620871651702841</v>
      </c>
      <c r="AR48" s="9">
        <f t="shared" si="35"/>
        <v>136.875</v>
      </c>
      <c r="AS48" s="1">
        <f t="shared" si="36"/>
        <v>0.24</v>
      </c>
      <c r="AT48" s="1">
        <f t="shared" si="37"/>
        <v>43842.666666666664</v>
      </c>
      <c r="AU48" s="1">
        <f t="shared" si="38"/>
        <v>2375803743.9458838</v>
      </c>
    </row>
    <row r="49" spans="1:48" x14ac:dyDescent="0.15">
      <c r="C49" s="7">
        <v>7</v>
      </c>
      <c r="D49" s="8">
        <v>21.628800139677399</v>
      </c>
      <c r="E49" s="10">
        <f t="shared" si="39"/>
        <v>19.826872803666699</v>
      </c>
      <c r="F49" s="7" t="s">
        <v>83</v>
      </c>
      <c r="G49" s="1">
        <v>8</v>
      </c>
      <c r="H49" s="9">
        <f t="shared" si="20"/>
        <v>21.628800139677399</v>
      </c>
      <c r="I49" s="9">
        <f t="shared" si="21"/>
        <v>294.7788001396774</v>
      </c>
      <c r="J49" s="9">
        <f t="shared" si="22"/>
        <v>0.23828343209490099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189.59756955547113</v>
      </c>
      <c r="P49" s="9">
        <f t="shared" si="25"/>
        <v>45.177959590529369</v>
      </c>
      <c r="Q49" s="12">
        <f t="shared" si="26"/>
        <v>10.842710301727049</v>
      </c>
      <c r="R49" s="9">
        <f t="shared" si="27"/>
        <v>14.125500000000001</v>
      </c>
      <c r="S49" s="13">
        <f t="shared" si="28"/>
        <v>0.76759833646434095</v>
      </c>
      <c r="T49" s="2">
        <f t="shared" si="29"/>
        <v>0.43</v>
      </c>
      <c r="U49" s="14">
        <f t="shared" si="30"/>
        <v>0.33006728467966662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0.34566728467966662</v>
      </c>
      <c r="AR49" s="9">
        <f t="shared" si="35"/>
        <v>136.875</v>
      </c>
      <c r="AS49" s="1">
        <f t="shared" si="36"/>
        <v>0.24</v>
      </c>
      <c r="AT49" s="1">
        <f t="shared" si="37"/>
        <v>43842.666666666664</v>
      </c>
      <c r="AU49" s="1">
        <f t="shared" si="38"/>
        <v>3335534341.4284067</v>
      </c>
    </row>
    <row r="50" spans="1:48" x14ac:dyDescent="0.15">
      <c r="C50" s="7">
        <v>8</v>
      </c>
      <c r="D50" s="8">
        <v>23.138052278709701</v>
      </c>
      <c r="E50" s="10">
        <f t="shared" si="39"/>
        <v>21.628800139677399</v>
      </c>
      <c r="F50" s="7" t="s">
        <v>83</v>
      </c>
      <c r="G50" s="1">
        <v>9</v>
      </c>
      <c r="H50" s="9">
        <f t="shared" si="20"/>
        <v>23.138052278709701</v>
      </c>
      <c r="I50" s="9">
        <f t="shared" si="21"/>
        <v>296.2880522787097</v>
      </c>
      <c r="J50" s="9">
        <f t="shared" si="22"/>
        <v>0.28194599521724717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203.27585996494173</v>
      </c>
      <c r="P50" s="9">
        <f t="shared" si="25"/>
        <v>57.312814641457265</v>
      </c>
      <c r="Q50" s="12">
        <f t="shared" si="26"/>
        <v>13.755075513949743</v>
      </c>
      <c r="R50" s="9">
        <f t="shared" si="27"/>
        <v>14.125500000000001</v>
      </c>
      <c r="S50" s="13">
        <f t="shared" si="28"/>
        <v>0.97377618590136583</v>
      </c>
      <c r="T50" s="2">
        <f t="shared" si="29"/>
        <v>0.43</v>
      </c>
      <c r="U50" s="14">
        <f t="shared" si="30"/>
        <v>0.41872375993758731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0.43432375993758732</v>
      </c>
      <c r="AR50" s="9">
        <f t="shared" si="35"/>
        <v>136.875</v>
      </c>
      <c r="AS50" s="1">
        <f t="shared" si="36"/>
        <v>0.24</v>
      </c>
      <c r="AT50" s="1">
        <f t="shared" si="37"/>
        <v>43842.666666666664</v>
      </c>
      <c r="AU50" s="1">
        <f t="shared" si="38"/>
        <v>4191029584.7426128</v>
      </c>
    </row>
    <row r="51" spans="1:48" x14ac:dyDescent="0.15">
      <c r="C51" s="7">
        <v>9</v>
      </c>
      <c r="D51" s="8">
        <v>17.353638292666702</v>
      </c>
      <c r="E51" s="10">
        <f t="shared" si="39"/>
        <v>23.138052278709701</v>
      </c>
      <c r="F51" s="7" t="s">
        <v>83</v>
      </c>
      <c r="G51" s="1">
        <v>10</v>
      </c>
      <c r="H51" s="9">
        <f t="shared" si="20"/>
        <v>17.353638292666702</v>
      </c>
      <c r="I51" s="9">
        <f t="shared" si="21"/>
        <v>290.50363829266666</v>
      </c>
      <c r="J51" s="9">
        <f t="shared" si="22"/>
        <v>0.14654998800969249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204.81929532348445</v>
      </c>
      <c r="P51" s="9">
        <f t="shared" si="25"/>
        <v>30.016265273810312</v>
      </c>
      <c r="Q51" s="12">
        <f t="shared" si="26"/>
        <v>7.2039036657144742</v>
      </c>
      <c r="R51" s="9">
        <f t="shared" si="27"/>
        <v>14.125500000000001</v>
      </c>
      <c r="S51" s="13">
        <f t="shared" si="28"/>
        <v>0.50999282614523189</v>
      </c>
      <c r="T51" s="2">
        <f t="shared" si="29"/>
        <v>0.43</v>
      </c>
      <c r="U51" s="14">
        <f t="shared" si="30"/>
        <v>0.21929691524244971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0.23489691524244971</v>
      </c>
      <c r="AR51" s="9">
        <f t="shared" si="35"/>
        <v>136.875</v>
      </c>
      <c r="AS51" s="1">
        <f t="shared" si="36"/>
        <v>0.24</v>
      </c>
      <c r="AT51" s="1">
        <f t="shared" si="37"/>
        <v>43842.666666666664</v>
      </c>
      <c r="AU51" s="1">
        <f t="shared" si="38"/>
        <v>2266649932.5004749</v>
      </c>
    </row>
    <row r="52" spans="1:48" x14ac:dyDescent="0.15">
      <c r="C52" s="7">
        <v>10</v>
      </c>
      <c r="D52" s="8">
        <v>11.6647246972581</v>
      </c>
      <c r="E52" s="10">
        <f t="shared" si="39"/>
        <v>17.353638292666702</v>
      </c>
      <c r="F52" s="7" t="s">
        <v>83</v>
      </c>
      <c r="G52" s="1">
        <v>11</v>
      </c>
      <c r="H52" s="9">
        <f t="shared" si="20"/>
        <v>11.6647246972581</v>
      </c>
      <c r="I52" s="9">
        <f t="shared" si="21"/>
        <v>284.8147246972581</v>
      </c>
      <c r="J52" s="9">
        <f t="shared" si="22"/>
        <v>7.5030645379055586E-2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166.06287854719042</v>
      </c>
      <c r="O52" s="9">
        <f t="shared" si="40"/>
        <v>67.596401502483729</v>
      </c>
      <c r="P52" s="9">
        <f t="shared" si="25"/>
        <v>5.071801630033117</v>
      </c>
      <c r="Q52" s="12">
        <f t="shared" si="26"/>
        <v>1.2172323912079481</v>
      </c>
      <c r="R52" s="9">
        <f t="shared" si="27"/>
        <v>14.125500000000001</v>
      </c>
      <c r="S52" s="13">
        <f t="shared" si="28"/>
        <v>8.6172694149442355E-2</v>
      </c>
      <c r="T52" s="2">
        <f t="shared" si="29"/>
        <v>0.43</v>
      </c>
      <c r="U52" s="14">
        <f t="shared" si="30"/>
        <v>3.7054258484260215E-2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4.5474258484260212E-2</v>
      </c>
      <c r="AR52" s="9">
        <f t="shared" si="35"/>
        <v>136.875</v>
      </c>
      <c r="AS52" s="1">
        <f t="shared" si="36"/>
        <v>0.24</v>
      </c>
      <c r="AT52" s="1">
        <f t="shared" si="37"/>
        <v>43842.666666666664</v>
      </c>
      <c r="AU52" s="1">
        <f t="shared" si="38"/>
        <v>438806209.17251772</v>
      </c>
    </row>
    <row r="53" spans="1:48" x14ac:dyDescent="0.15">
      <c r="C53" s="7">
        <v>11</v>
      </c>
      <c r="D53" s="8">
        <v>8.4339172590999993</v>
      </c>
      <c r="E53" s="10">
        <f t="shared" si="39"/>
        <v>11.6647246972581</v>
      </c>
      <c r="F53" s="7" t="s">
        <v>85</v>
      </c>
      <c r="G53" s="1">
        <v>12</v>
      </c>
      <c r="H53" s="9">
        <f t="shared" si="20"/>
        <v>8.4339172590999993</v>
      </c>
      <c r="I53" s="9">
        <f t="shared" si="21"/>
        <v>281.58391725909996</v>
      </c>
      <c r="J53" s="9">
        <f t="shared" si="22"/>
        <v>5.0686135612393671E-2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121.38084987245061</v>
      </c>
      <c r="P53" s="9">
        <f t="shared" si="25"/>
        <v>6.1523262173826287</v>
      </c>
      <c r="Q53" s="12">
        <f t="shared" si="26"/>
        <v>1.4765582921718308</v>
      </c>
      <c r="R53" s="9">
        <f t="shared" si="27"/>
        <v>14.125500000000001</v>
      </c>
      <c r="S53" s="13">
        <f t="shared" si="28"/>
        <v>0.10453140010419672</v>
      </c>
      <c r="T53" s="2">
        <f t="shared" si="29"/>
        <v>0.43</v>
      </c>
      <c r="U53" s="14">
        <f t="shared" si="30"/>
        <v>4.4948502044804585E-2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5.3368502044804582E-2</v>
      </c>
      <c r="AR53" s="9">
        <f t="shared" si="35"/>
        <v>136.875</v>
      </c>
      <c r="AS53" s="1">
        <f t="shared" si="36"/>
        <v>0.24</v>
      </c>
      <c r="AT53" s="1">
        <f t="shared" si="37"/>
        <v>43842.666666666664</v>
      </c>
      <c r="AU53" s="1">
        <f t="shared" si="38"/>
        <v>514982120.70026755</v>
      </c>
      <c r="AV53" s="1">
        <f>SUM(AU42:AU53)</f>
        <v>16589638064.983244</v>
      </c>
    </row>
    <row r="54" spans="1:48" x14ac:dyDescent="0.15">
      <c r="C54" s="7">
        <v>12</v>
      </c>
      <c r="D54" s="8">
        <v>1.13877484070968</v>
      </c>
      <c r="E54" s="10">
        <f t="shared" si="39"/>
        <v>8.4339172590999993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2.5854627371935499</v>
      </c>
      <c r="E58" s="7"/>
      <c r="F58" s="7"/>
      <c r="G58" s="1">
        <v>1</v>
      </c>
      <c r="H58" s="9">
        <f t="shared" ref="H58:H69" si="41">E59</f>
        <v>2.5854627371935499</v>
      </c>
      <c r="I58" s="9">
        <f t="shared" ref="I58:I69" si="42">H58+273.15</f>
        <v>275.73546273719353</v>
      </c>
      <c r="J58" s="9">
        <f t="shared" ref="J58:J69" si="43">EXP(($C$15*(I58-$C$13))/($C$16*I58*$C$13))</f>
        <v>2.4342559306851599E-2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2.4285760001802278E-3</v>
      </c>
      <c r="Q58" s="12">
        <f t="shared" ref="Q58:Q69" si="47">P58*$B$60</f>
        <v>4.6142944003424327E-4</v>
      </c>
      <c r="R58" s="9">
        <f t="shared" ref="R58:R69" si="48">L58*$B$60</f>
        <v>1.8955666666666669E-2</v>
      </c>
      <c r="S58" s="13">
        <f t="shared" ref="S58:S69" si="49">Q58/R58</f>
        <v>2.4342559306851596E-2</v>
      </c>
      <c r="T58" s="2">
        <f t="shared" ref="T58:T69" si="50">$B$59/100</f>
        <v>0.01</v>
      </c>
      <c r="U58" s="14">
        <f t="shared" ref="U58:U69" si="51">S58*T58</f>
        <v>2.4342559306851598E-4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1.2243425593068517E-2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113462.08333333333</v>
      </c>
      <c r="AU58" s="1">
        <f t="shared" ref="AU58:AU69" si="58">AT58*10000*AS58*0.67*AR58*AQ58</f>
        <v>17642802.220386714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0.86521907145161303</v>
      </c>
      <c r="E59" s="10">
        <f t="shared" ref="E59:E70" si="59">D58</f>
        <v>2.5854627371935499</v>
      </c>
      <c r="F59" s="7" t="s">
        <v>83</v>
      </c>
      <c r="G59" s="1">
        <v>2</v>
      </c>
      <c r="H59" s="9">
        <f t="shared" si="41"/>
        <v>0.86521907145161303</v>
      </c>
      <c r="I59" s="9">
        <f t="shared" si="42"/>
        <v>274.01521907145161</v>
      </c>
      <c r="J59" s="9">
        <f t="shared" si="43"/>
        <v>1.950245102083166E-2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0.19710475733315311</v>
      </c>
      <c r="P59" s="9">
        <f t="shared" si="46"/>
        <v>3.8440258758627283E-3</v>
      </c>
      <c r="Q59" s="12">
        <f t="shared" si="47"/>
        <v>7.3036491641391844E-4</v>
      </c>
      <c r="R59" s="9">
        <f t="shared" si="48"/>
        <v>1.8955666666666669E-2</v>
      </c>
      <c r="S59" s="13">
        <f t="shared" si="49"/>
        <v>3.8530162471059753E-2</v>
      </c>
      <c r="T59" s="2">
        <f t="shared" si="50"/>
        <v>0.01</v>
      </c>
      <c r="U59" s="14">
        <f t="shared" si="51"/>
        <v>3.8530162471059755E-4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1.2385301624710597E-2</v>
      </c>
      <c r="AR59" s="9">
        <f t="shared" si="55"/>
        <v>9.9766666666666666</v>
      </c>
      <c r="AS59" s="1">
        <f t="shared" si="56"/>
        <v>0.19</v>
      </c>
      <c r="AT59" s="1">
        <f t="shared" si="57"/>
        <v>113462.08333333333</v>
      </c>
      <c r="AU59" s="1">
        <f t="shared" si="58"/>
        <v>17847245.882582992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3.6045915923928602</v>
      </c>
      <c r="E60" s="10">
        <f t="shared" si="59"/>
        <v>0.86521907145161303</v>
      </c>
      <c r="F60" s="7" t="s">
        <v>83</v>
      </c>
      <c r="G60" s="1">
        <v>3</v>
      </c>
      <c r="H60" s="9">
        <f t="shared" si="41"/>
        <v>3.6045915923928602</v>
      </c>
      <c r="I60" s="9">
        <f t="shared" si="42"/>
        <v>276.75459159239284</v>
      </c>
      <c r="J60" s="9">
        <f t="shared" si="43"/>
        <v>2.772294401561869E-2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0.29302739812395706</v>
      </c>
      <c r="P60" s="9">
        <f t="shared" si="46"/>
        <v>8.1235821532328698E-3</v>
      </c>
      <c r="Q60" s="12">
        <f t="shared" si="47"/>
        <v>1.5434806091142452E-3</v>
      </c>
      <c r="R60" s="9">
        <f t="shared" si="48"/>
        <v>1.8955666666666669E-2</v>
      </c>
      <c r="S60" s="13">
        <f t="shared" si="49"/>
        <v>8.1425815100897442E-2</v>
      </c>
      <c r="T60" s="2">
        <f t="shared" si="50"/>
        <v>0.01</v>
      </c>
      <c r="U60" s="14">
        <f t="shared" si="51"/>
        <v>8.1425815100897442E-4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1.2814258151008975E-2</v>
      </c>
      <c r="AR60" s="9">
        <f t="shared" si="55"/>
        <v>9.9766666666666666</v>
      </c>
      <c r="AS60" s="1">
        <f t="shared" si="56"/>
        <v>0.19</v>
      </c>
      <c r="AT60" s="1">
        <f t="shared" si="57"/>
        <v>113462.08333333333</v>
      </c>
      <c r="AU60" s="1">
        <f t="shared" si="58"/>
        <v>18465373.14583119</v>
      </c>
    </row>
    <row r="61" spans="1:48" x14ac:dyDescent="0.15">
      <c r="C61" s="7">
        <v>3</v>
      </c>
      <c r="D61" s="8">
        <v>6.0742845793225797</v>
      </c>
      <c r="E61" s="10">
        <f t="shared" si="59"/>
        <v>3.6045915923928602</v>
      </c>
      <c r="F61" s="7" t="s">
        <v>83</v>
      </c>
      <c r="G61" s="1">
        <v>4</v>
      </c>
      <c r="H61" s="9">
        <f t="shared" si="41"/>
        <v>6.0742845793225797</v>
      </c>
      <c r="I61" s="9">
        <f t="shared" si="42"/>
        <v>279.22428457932256</v>
      </c>
      <c r="J61" s="9">
        <f t="shared" si="43"/>
        <v>3.7842760088634353E-2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0.38467048263739084</v>
      </c>
      <c r="P61" s="9">
        <f t="shared" si="46"/>
        <v>1.4556992787625967E-2</v>
      </c>
      <c r="Q61" s="12">
        <f t="shared" si="47"/>
        <v>2.7658286296489338E-3</v>
      </c>
      <c r="R61" s="9">
        <f t="shared" si="48"/>
        <v>1.8955666666666669E-2</v>
      </c>
      <c r="S61" s="13">
        <f t="shared" si="49"/>
        <v>0.14591038544229168</v>
      </c>
      <c r="T61" s="2">
        <f t="shared" si="50"/>
        <v>0.01</v>
      </c>
      <c r="U61" s="14">
        <f t="shared" si="51"/>
        <v>1.4591038544229168E-3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1.3459103854422918E-2</v>
      </c>
      <c r="AR61" s="9">
        <f t="shared" si="55"/>
        <v>9.9766666666666666</v>
      </c>
      <c r="AS61" s="1">
        <f t="shared" si="56"/>
        <v>0.19</v>
      </c>
      <c r="AT61" s="1">
        <f t="shared" si="57"/>
        <v>113462.08333333333</v>
      </c>
      <c r="AU61" s="1">
        <f t="shared" si="58"/>
        <v>19394597.170718413</v>
      </c>
    </row>
    <row r="62" spans="1:48" x14ac:dyDescent="0.15">
      <c r="C62" s="7">
        <v>4</v>
      </c>
      <c r="D62" s="8">
        <v>12.5541859401333</v>
      </c>
      <c r="E62" s="10">
        <f t="shared" si="59"/>
        <v>6.0742845793225797</v>
      </c>
      <c r="F62" s="7" t="s">
        <v>83</v>
      </c>
      <c r="G62" s="1">
        <v>5</v>
      </c>
      <c r="H62" s="9">
        <f t="shared" si="41"/>
        <v>12.5541859401333</v>
      </c>
      <c r="I62" s="9">
        <f t="shared" si="42"/>
        <v>285.7041859401333</v>
      </c>
      <c r="J62" s="9">
        <f t="shared" si="43"/>
        <v>8.3456585215805679E-2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0.35160781535727664</v>
      </c>
      <c r="O62" s="9">
        <f t="shared" si="60"/>
        <v>0.11827234115915491</v>
      </c>
      <c r="P62" s="9">
        <f t="shared" si="46"/>
        <v>9.870605718621854E-3</v>
      </c>
      <c r="Q62" s="12">
        <f t="shared" si="47"/>
        <v>1.8754150865381524E-3</v>
      </c>
      <c r="R62" s="9">
        <f t="shared" si="48"/>
        <v>1.8955666666666669E-2</v>
      </c>
      <c r="S62" s="13">
        <f t="shared" si="49"/>
        <v>9.8936909976162918E-2</v>
      </c>
      <c r="T62" s="2">
        <f t="shared" si="50"/>
        <v>0.01</v>
      </c>
      <c r="U62" s="14">
        <f t="shared" si="51"/>
        <v>9.8936909976162922E-4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1.298936909976163E-2</v>
      </c>
      <c r="AR62" s="9">
        <f t="shared" si="55"/>
        <v>9.9766666666666666</v>
      </c>
      <c r="AS62" s="1">
        <f t="shared" si="56"/>
        <v>0.19</v>
      </c>
      <c r="AT62" s="1">
        <f t="shared" si="57"/>
        <v>113462.08333333333</v>
      </c>
      <c r="AU62" s="1">
        <f t="shared" si="58"/>
        <v>18717708.394000333</v>
      </c>
    </row>
    <row r="63" spans="1:48" x14ac:dyDescent="0.15">
      <c r="C63" s="7">
        <v>5</v>
      </c>
      <c r="D63" s="8">
        <v>17.986282701935501</v>
      </c>
      <c r="E63" s="10">
        <f t="shared" si="59"/>
        <v>12.5541859401333</v>
      </c>
      <c r="F63" s="7" t="s">
        <v>85</v>
      </c>
      <c r="G63" s="1">
        <v>6</v>
      </c>
      <c r="H63" s="9">
        <f t="shared" si="41"/>
        <v>17.986282701935501</v>
      </c>
      <c r="I63" s="9">
        <f t="shared" si="42"/>
        <v>291.1362827019355</v>
      </c>
      <c r="J63" s="9">
        <f t="shared" si="43"/>
        <v>0.15762195455201455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0.20816840210719972</v>
      </c>
      <c r="P63" s="9">
        <f t="shared" si="46"/>
        <v>3.2811910416106524E-2</v>
      </c>
      <c r="Q63" s="12">
        <f t="shared" si="47"/>
        <v>6.23426297906024E-3</v>
      </c>
      <c r="R63" s="9">
        <f t="shared" si="48"/>
        <v>1.8955666666666669E-2</v>
      </c>
      <c r="S63" s="13">
        <f t="shared" si="49"/>
        <v>0.32888650600841818</v>
      </c>
      <c r="T63" s="2">
        <f t="shared" si="50"/>
        <v>0.01</v>
      </c>
      <c r="U63" s="14">
        <f t="shared" si="51"/>
        <v>3.2888650600841817E-3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1.5288865060084183E-2</v>
      </c>
      <c r="AR63" s="9">
        <f t="shared" si="55"/>
        <v>9.9766666666666666</v>
      </c>
      <c r="AS63" s="1">
        <f t="shared" si="56"/>
        <v>0.19</v>
      </c>
      <c r="AT63" s="1">
        <f t="shared" si="57"/>
        <v>113462.08333333333</v>
      </c>
      <c r="AU63" s="1">
        <f t="shared" si="58"/>
        <v>22031286.944885392</v>
      </c>
    </row>
    <row r="64" spans="1:48" x14ac:dyDescent="0.15">
      <c r="C64" s="7">
        <v>6</v>
      </c>
      <c r="D64" s="8">
        <v>19.826872803666699</v>
      </c>
      <c r="E64" s="10">
        <f t="shared" si="59"/>
        <v>17.986282701935501</v>
      </c>
      <c r="F64" s="7" t="s">
        <v>83</v>
      </c>
      <c r="G64" s="1">
        <v>7</v>
      </c>
      <c r="H64" s="9">
        <f t="shared" si="41"/>
        <v>19.826872803666699</v>
      </c>
      <c r="I64" s="9">
        <f t="shared" si="42"/>
        <v>292.97687280366665</v>
      </c>
      <c r="J64" s="9">
        <f t="shared" si="43"/>
        <v>0.19447580450975058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0.27512315835775986</v>
      </c>
      <c r="P64" s="9">
        <f t="shared" si="46"/>
        <v>5.3504797560888856E-2</v>
      </c>
      <c r="Q64" s="12">
        <f t="shared" si="47"/>
        <v>1.0165911536568883E-2</v>
      </c>
      <c r="R64" s="9">
        <f t="shared" si="48"/>
        <v>1.8955666666666669E-2</v>
      </c>
      <c r="S64" s="13">
        <f t="shared" si="49"/>
        <v>0.53629934073727548</v>
      </c>
      <c r="T64" s="2">
        <f t="shared" si="50"/>
        <v>0.01</v>
      </c>
      <c r="U64" s="14">
        <f t="shared" si="51"/>
        <v>5.3629934073727552E-3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2.5462993407372757E-2</v>
      </c>
      <c r="AR64" s="9">
        <f t="shared" si="55"/>
        <v>9.9766666666666666</v>
      </c>
      <c r="AS64" s="1">
        <f t="shared" si="56"/>
        <v>0.19</v>
      </c>
      <c r="AT64" s="1">
        <f t="shared" si="57"/>
        <v>113462.08333333333</v>
      </c>
      <c r="AU64" s="1">
        <f t="shared" si="58"/>
        <v>36692227.449776791</v>
      </c>
    </row>
    <row r="65" spans="1:48" x14ac:dyDescent="0.15">
      <c r="C65" s="7">
        <v>7</v>
      </c>
      <c r="D65" s="8">
        <v>21.628800139677399</v>
      </c>
      <c r="E65" s="10">
        <f t="shared" si="59"/>
        <v>19.826872803666699</v>
      </c>
      <c r="F65" s="7" t="s">
        <v>83</v>
      </c>
      <c r="G65" s="1">
        <v>8</v>
      </c>
      <c r="H65" s="9">
        <f t="shared" si="41"/>
        <v>21.628800139677399</v>
      </c>
      <c r="I65" s="9">
        <f t="shared" si="42"/>
        <v>294.7788001396774</v>
      </c>
      <c r="J65" s="9">
        <f t="shared" si="43"/>
        <v>0.23828343209490099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0.3213850274635377</v>
      </c>
      <c r="P65" s="9">
        <f t="shared" si="46"/>
        <v>7.6580727367925774E-2</v>
      </c>
      <c r="Q65" s="12">
        <f t="shared" si="47"/>
        <v>1.4550338199905897E-2</v>
      </c>
      <c r="R65" s="9">
        <f t="shared" si="48"/>
        <v>1.8955666666666669E-2</v>
      </c>
      <c r="S65" s="13">
        <f t="shared" si="49"/>
        <v>0.76759833646434106</v>
      </c>
      <c r="T65" s="2">
        <f t="shared" si="50"/>
        <v>0.01</v>
      </c>
      <c r="U65" s="14">
        <f t="shared" si="51"/>
        <v>7.6759833646434109E-3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2.777598336464341E-2</v>
      </c>
      <c r="AR65" s="9">
        <f t="shared" si="55"/>
        <v>9.9766666666666666</v>
      </c>
      <c r="AS65" s="1">
        <f t="shared" si="56"/>
        <v>0.19</v>
      </c>
      <c r="AT65" s="1">
        <f t="shared" si="57"/>
        <v>113462.08333333333</v>
      </c>
      <c r="AU65" s="1">
        <f t="shared" si="58"/>
        <v>40025250.878854491</v>
      </c>
    </row>
    <row r="66" spans="1:48" x14ac:dyDescent="0.15">
      <c r="C66" s="7">
        <v>8</v>
      </c>
      <c r="D66" s="8">
        <v>23.138052278709701</v>
      </c>
      <c r="E66" s="10">
        <f t="shared" si="59"/>
        <v>21.628800139677399</v>
      </c>
      <c r="F66" s="7" t="s">
        <v>83</v>
      </c>
      <c r="G66" s="1">
        <v>9</v>
      </c>
      <c r="H66" s="9">
        <f t="shared" si="41"/>
        <v>23.138052278709701</v>
      </c>
      <c r="I66" s="9">
        <f t="shared" si="42"/>
        <v>296.2880522787097</v>
      </c>
      <c r="J66" s="9">
        <f t="shared" si="43"/>
        <v>0.28194599521724717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0.34457096676227861</v>
      </c>
      <c r="P66" s="9">
        <f t="shared" si="46"/>
        <v>9.7150404146759642E-2</v>
      </c>
      <c r="Q66" s="12">
        <f t="shared" si="47"/>
        <v>1.8458576787884332E-2</v>
      </c>
      <c r="R66" s="9">
        <f t="shared" si="48"/>
        <v>1.8955666666666669E-2</v>
      </c>
      <c r="S66" s="13">
        <f t="shared" si="49"/>
        <v>0.97377618590136616</v>
      </c>
      <c r="T66" s="2">
        <f t="shared" si="50"/>
        <v>0.01</v>
      </c>
      <c r="U66" s="14">
        <f t="shared" si="51"/>
        <v>9.7377618590136616E-3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2.9837761859013663E-2</v>
      </c>
      <c r="AR66" s="9">
        <f t="shared" si="55"/>
        <v>9.9766666666666666</v>
      </c>
      <c r="AS66" s="1">
        <f t="shared" si="56"/>
        <v>0.19</v>
      </c>
      <c r="AT66" s="1">
        <f t="shared" si="57"/>
        <v>113462.08333333333</v>
      </c>
      <c r="AU66" s="1">
        <f t="shared" si="58"/>
        <v>42996278.057638071</v>
      </c>
    </row>
    <row r="67" spans="1:48" x14ac:dyDescent="0.15">
      <c r="C67" s="7">
        <v>9</v>
      </c>
      <c r="D67" s="8">
        <v>17.353638292666702</v>
      </c>
      <c r="E67" s="10">
        <f t="shared" si="59"/>
        <v>23.138052278709701</v>
      </c>
      <c r="F67" s="7" t="s">
        <v>83</v>
      </c>
      <c r="G67" s="1">
        <v>10</v>
      </c>
      <c r="H67" s="9">
        <f t="shared" si="41"/>
        <v>17.353638292666702</v>
      </c>
      <c r="I67" s="9">
        <f t="shared" si="42"/>
        <v>290.50363829266666</v>
      </c>
      <c r="J67" s="9">
        <f t="shared" si="43"/>
        <v>0.14654998800969249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0.34718722928218565</v>
      </c>
      <c r="P67" s="9">
        <f t="shared" si="46"/>
        <v>5.0880284288422666E-2</v>
      </c>
      <c r="Q67" s="12">
        <f t="shared" si="47"/>
        <v>9.6672540148003069E-3</v>
      </c>
      <c r="R67" s="9">
        <f t="shared" si="48"/>
        <v>1.8955666666666669E-2</v>
      </c>
      <c r="S67" s="13">
        <f t="shared" si="49"/>
        <v>0.50999282614523211</v>
      </c>
      <c r="T67" s="2">
        <f t="shared" si="50"/>
        <v>0.01</v>
      </c>
      <c r="U67" s="14">
        <f t="shared" si="51"/>
        <v>5.0999282614523208E-3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2.5199928261452322E-2</v>
      </c>
      <c r="AR67" s="9">
        <f t="shared" si="55"/>
        <v>9.9766666666666666</v>
      </c>
      <c r="AS67" s="1">
        <f t="shared" si="56"/>
        <v>0.19</v>
      </c>
      <c r="AT67" s="1">
        <f t="shared" si="57"/>
        <v>113462.08333333333</v>
      </c>
      <c r="AU67" s="1">
        <f t="shared" si="58"/>
        <v>36313150.017135799</v>
      </c>
    </row>
    <row r="68" spans="1:48" x14ac:dyDescent="0.15">
      <c r="C68" s="7">
        <v>10</v>
      </c>
      <c r="D68" s="8">
        <v>11.6647246972581</v>
      </c>
      <c r="E68" s="10">
        <f t="shared" si="59"/>
        <v>17.353638292666702</v>
      </c>
      <c r="F68" s="7" t="s">
        <v>83</v>
      </c>
      <c r="G68" s="1">
        <v>11</v>
      </c>
      <c r="H68" s="9">
        <f t="shared" si="41"/>
        <v>11.6647246972581</v>
      </c>
      <c r="I68" s="9">
        <f t="shared" si="42"/>
        <v>284.8147246972581</v>
      </c>
      <c r="J68" s="9">
        <f t="shared" si="43"/>
        <v>7.5030645379055586E-2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0.28149159774407484</v>
      </c>
      <c r="O68" s="9">
        <f t="shared" si="60"/>
        <v>0.11458201391635481</v>
      </c>
      <c r="P68" s="9">
        <f t="shared" si="46"/>
        <v>8.5971624529760302E-3</v>
      </c>
      <c r="Q68" s="12">
        <f t="shared" si="47"/>
        <v>1.6334608660654457E-3</v>
      </c>
      <c r="R68" s="9">
        <f t="shared" si="48"/>
        <v>1.8955666666666669E-2</v>
      </c>
      <c r="S68" s="13">
        <f t="shared" si="49"/>
        <v>8.6172694149442314E-2</v>
      </c>
      <c r="T68" s="2">
        <f t="shared" si="50"/>
        <v>0.01</v>
      </c>
      <c r="U68" s="14">
        <f t="shared" si="51"/>
        <v>8.6172694149442316E-4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1.2861726941494423E-2</v>
      </c>
      <c r="AR68" s="9">
        <f t="shared" si="55"/>
        <v>9.9766666666666666</v>
      </c>
      <c r="AS68" s="1">
        <f t="shared" si="56"/>
        <v>0.19</v>
      </c>
      <c r="AT68" s="1">
        <f t="shared" si="57"/>
        <v>113462.08333333333</v>
      </c>
      <c r="AU68" s="1">
        <f t="shared" si="58"/>
        <v>18533775.773495287</v>
      </c>
    </row>
    <row r="69" spans="1:48" x14ac:dyDescent="0.15">
      <c r="C69" s="7">
        <v>11</v>
      </c>
      <c r="D69" s="8">
        <v>8.4339172590999993</v>
      </c>
      <c r="E69" s="10">
        <f t="shared" si="59"/>
        <v>11.6647246972581</v>
      </c>
      <c r="F69" s="7" t="s">
        <v>85</v>
      </c>
      <c r="G69" s="1">
        <v>12</v>
      </c>
      <c r="H69" s="9">
        <f t="shared" si="41"/>
        <v>8.4339172590999993</v>
      </c>
      <c r="I69" s="9">
        <f t="shared" si="42"/>
        <v>281.58391725909996</v>
      </c>
      <c r="J69" s="9">
        <f t="shared" si="43"/>
        <v>5.0686135612393671E-2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0.20575151813004544</v>
      </c>
      <c r="P69" s="9">
        <f t="shared" si="46"/>
        <v>1.0428749350395358E-2</v>
      </c>
      <c r="Q69" s="12">
        <f t="shared" si="47"/>
        <v>1.9814623765751181E-3</v>
      </c>
      <c r="R69" s="9">
        <f t="shared" si="48"/>
        <v>1.8955666666666669E-2</v>
      </c>
      <c r="S69" s="13">
        <f t="shared" si="49"/>
        <v>0.10453140010419669</v>
      </c>
      <c r="T69" s="2">
        <f t="shared" si="50"/>
        <v>0.01</v>
      </c>
      <c r="U69" s="14">
        <f t="shared" si="51"/>
        <v>1.045314001041967E-3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1.3045314001041967E-2</v>
      </c>
      <c r="AR69" s="9">
        <f t="shared" si="55"/>
        <v>9.9766666666666666</v>
      </c>
      <c r="AS69" s="1">
        <f t="shared" si="56"/>
        <v>0.19</v>
      </c>
      <c r="AT69" s="1">
        <f t="shared" si="57"/>
        <v>113462.08333333333</v>
      </c>
      <c r="AU69" s="1">
        <f t="shared" si="58"/>
        <v>18798325.115278635</v>
      </c>
      <c r="AV69" s="1">
        <f>SUM(AU58:AU69)</f>
        <v>307458021.05058414</v>
      </c>
    </row>
    <row r="70" spans="1:48" x14ac:dyDescent="0.15">
      <c r="C70" s="7">
        <v>12</v>
      </c>
      <c r="D70" s="8">
        <v>1.13877484070968</v>
      </c>
      <c r="E70" s="10">
        <f t="shared" si="59"/>
        <v>8.4339172590999993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2.5854627371935499</v>
      </c>
      <c r="E73" s="7"/>
      <c r="F73" s="7"/>
      <c r="G73" s="1">
        <v>1</v>
      </c>
      <c r="H73" s="9">
        <f t="shared" ref="H73:H84" si="61">E74</f>
        <v>2.5854627371935499</v>
      </c>
      <c r="I73" s="9">
        <f t="shared" ref="I73:I84" si="62">H73+273.15</f>
        <v>275.73546273719353</v>
      </c>
      <c r="J73" s="9">
        <f t="shared" ref="J73:J84" si="63">EXP(($C$15*(I73-$C$13))/($C$16*I73*$C$13))</f>
        <v>2.4342559306851599E-2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2.6655102441002503E-3</v>
      </c>
      <c r="Q73" s="12">
        <f t="shared" ref="Q73:Q84" si="67">P73*$B$75</f>
        <v>4.7979184393804502E-4</v>
      </c>
      <c r="R73" s="9">
        <f t="shared" ref="R73:R84" si="68">L73*$B$75</f>
        <v>1.9710000000000002E-2</v>
      </c>
      <c r="S73" s="13">
        <f t="shared" ref="S73:S84" si="69">Q73/R73</f>
        <v>2.4342559306851596E-2</v>
      </c>
      <c r="T73" s="2">
        <f t="shared" ref="T73:T84" si="70">$B$74/100</f>
        <v>0.01</v>
      </c>
      <c r="U73" s="14">
        <f t="shared" ref="U73:U84" si="71">S73*T73</f>
        <v>2.4342559306851598E-4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1.2843425593068516E-2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24469.916666666668</v>
      </c>
      <c r="AU73" s="1">
        <f t="shared" ref="AU73:AU84" si="78">AT73*10000*AS73*0.67*AR73*AQ73</f>
        <v>4150255.0945530199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0.86521907145161303</v>
      </c>
      <c r="E74" s="10">
        <f t="shared" ref="E74:E85" si="79">D73</f>
        <v>2.5854627371935499</v>
      </c>
      <c r="F74" s="7" t="s">
        <v>83</v>
      </c>
      <c r="G74" s="1">
        <v>2</v>
      </c>
      <c r="H74" s="9">
        <f t="shared" si="61"/>
        <v>0.86521907145161303</v>
      </c>
      <c r="I74" s="9">
        <f t="shared" si="62"/>
        <v>274.01521907145161</v>
      </c>
      <c r="J74" s="9">
        <f t="shared" si="63"/>
        <v>1.950245102083166E-2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0.21633448975589978</v>
      </c>
      <c r="P74" s="9">
        <f t="shared" si="66"/>
        <v>4.2190527905810443E-3</v>
      </c>
      <c r="Q74" s="12">
        <f t="shared" si="67"/>
        <v>7.5942950230458795E-4</v>
      </c>
      <c r="R74" s="9">
        <f t="shared" si="68"/>
        <v>1.9710000000000002E-2</v>
      </c>
      <c r="S74" s="13">
        <f t="shared" si="69"/>
        <v>3.853016247105976E-2</v>
      </c>
      <c r="T74" s="2">
        <f t="shared" si="70"/>
        <v>0.01</v>
      </c>
      <c r="U74" s="14">
        <f t="shared" si="71"/>
        <v>3.853016247105976E-4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1.2985301624710597E-2</v>
      </c>
      <c r="AR74" s="9">
        <f t="shared" si="75"/>
        <v>10.950000000000001</v>
      </c>
      <c r="AS74" s="1">
        <f t="shared" si="76"/>
        <v>0.18</v>
      </c>
      <c r="AT74" s="1">
        <f t="shared" si="77"/>
        <v>24469.916666666668</v>
      </c>
      <c r="AU74" s="1">
        <f t="shared" si="78"/>
        <v>4196101.2528735297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3.6045915923928602</v>
      </c>
      <c r="E75" s="10">
        <f t="shared" si="79"/>
        <v>0.86521907145161303</v>
      </c>
      <c r="F75" s="7" t="s">
        <v>83</v>
      </c>
      <c r="G75" s="1">
        <v>3</v>
      </c>
      <c r="H75" s="9">
        <f t="shared" si="61"/>
        <v>3.6045915923928602</v>
      </c>
      <c r="I75" s="9">
        <f t="shared" si="62"/>
        <v>276.75459159239284</v>
      </c>
      <c r="J75" s="9">
        <f t="shared" si="63"/>
        <v>2.772294401561869E-2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0.32161543696531875</v>
      </c>
      <c r="P75" s="9">
        <f t="shared" si="66"/>
        <v>8.916126753548274E-3</v>
      </c>
      <c r="Q75" s="12">
        <f t="shared" si="67"/>
        <v>1.6049028156386892E-3</v>
      </c>
      <c r="R75" s="9">
        <f t="shared" si="68"/>
        <v>1.9710000000000002E-2</v>
      </c>
      <c r="S75" s="13">
        <f t="shared" si="69"/>
        <v>8.142581510089747E-2</v>
      </c>
      <c r="T75" s="2">
        <f t="shared" si="70"/>
        <v>0.01</v>
      </c>
      <c r="U75" s="14">
        <f t="shared" si="71"/>
        <v>8.1425815100897474E-4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1.3414258151008975E-2</v>
      </c>
      <c r="AR75" s="9">
        <f t="shared" si="75"/>
        <v>10.950000000000001</v>
      </c>
      <c r="AS75" s="1">
        <f t="shared" si="76"/>
        <v>0.18</v>
      </c>
      <c r="AT75" s="1">
        <f t="shared" si="77"/>
        <v>24469.916666666668</v>
      </c>
      <c r="AU75" s="1">
        <f t="shared" si="78"/>
        <v>4334715.2850654088</v>
      </c>
    </row>
    <row r="76" spans="1:48" x14ac:dyDescent="0.15">
      <c r="C76" s="7">
        <v>3</v>
      </c>
      <c r="D76" s="8">
        <v>6.0742845793225797</v>
      </c>
      <c r="E76" s="10">
        <f t="shared" si="79"/>
        <v>3.6045915923928602</v>
      </c>
      <c r="F76" s="7" t="s">
        <v>83</v>
      </c>
      <c r="G76" s="1">
        <v>4</v>
      </c>
      <c r="H76" s="9">
        <f t="shared" si="61"/>
        <v>6.0742845793225797</v>
      </c>
      <c r="I76" s="9">
        <f t="shared" si="62"/>
        <v>279.22428457932256</v>
      </c>
      <c r="J76" s="9">
        <f t="shared" si="63"/>
        <v>3.7842760088634353E-2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0.42219931021177048</v>
      </c>
      <c r="P76" s="9">
        <f t="shared" si="66"/>
        <v>1.5977187205930943E-2</v>
      </c>
      <c r="Q76" s="12">
        <f t="shared" si="67"/>
        <v>2.8758936970675695E-3</v>
      </c>
      <c r="R76" s="9">
        <f t="shared" si="68"/>
        <v>1.9710000000000002E-2</v>
      </c>
      <c r="S76" s="13">
        <f t="shared" si="69"/>
        <v>0.14591038544229168</v>
      </c>
      <c r="T76" s="2">
        <f t="shared" si="70"/>
        <v>0.01</v>
      </c>
      <c r="U76" s="14">
        <f t="shared" si="71"/>
        <v>1.4591038544229168E-3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1.4059103854422918E-2</v>
      </c>
      <c r="AR76" s="9">
        <f t="shared" si="75"/>
        <v>10.950000000000001</v>
      </c>
      <c r="AS76" s="1">
        <f t="shared" si="76"/>
        <v>0.18</v>
      </c>
      <c r="AT76" s="1">
        <f t="shared" si="77"/>
        <v>24469.916666666668</v>
      </c>
      <c r="AU76" s="1">
        <f t="shared" si="78"/>
        <v>4543092.2594482172</v>
      </c>
    </row>
    <row r="77" spans="1:48" x14ac:dyDescent="0.15">
      <c r="C77" s="7">
        <v>4</v>
      </c>
      <c r="D77" s="8">
        <v>12.5541859401333</v>
      </c>
      <c r="E77" s="10">
        <f t="shared" si="79"/>
        <v>6.0742845793225797</v>
      </c>
      <c r="F77" s="7" t="s">
        <v>83</v>
      </c>
      <c r="G77" s="1">
        <v>5</v>
      </c>
      <c r="H77" s="9">
        <f t="shared" si="61"/>
        <v>12.5541859401333</v>
      </c>
      <c r="I77" s="9">
        <f t="shared" si="62"/>
        <v>285.7041859401333</v>
      </c>
      <c r="J77" s="9">
        <f t="shared" si="63"/>
        <v>8.3456585215805679E-2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0.38591101685554752</v>
      </c>
      <c r="O77" s="9">
        <f t="shared" si="80"/>
        <v>0.12981110615029201</v>
      </c>
      <c r="P77" s="9">
        <f t="shared" si="66"/>
        <v>1.0833591642389841E-2</v>
      </c>
      <c r="Q77" s="12">
        <f t="shared" si="67"/>
        <v>1.9500464956301712E-3</v>
      </c>
      <c r="R77" s="9">
        <f t="shared" si="68"/>
        <v>1.9710000000000002E-2</v>
      </c>
      <c r="S77" s="13">
        <f t="shared" si="69"/>
        <v>9.8936909976162918E-2</v>
      </c>
      <c r="T77" s="2">
        <f t="shared" si="70"/>
        <v>0.01</v>
      </c>
      <c r="U77" s="14">
        <f t="shared" si="71"/>
        <v>9.8936909976162922E-4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1.358936909976163E-2</v>
      </c>
      <c r="AR77" s="9">
        <f t="shared" si="75"/>
        <v>10.950000000000001</v>
      </c>
      <c r="AS77" s="1">
        <f t="shared" si="76"/>
        <v>0.18</v>
      </c>
      <c r="AT77" s="1">
        <f t="shared" si="77"/>
        <v>24469.916666666668</v>
      </c>
      <c r="AU77" s="1">
        <f t="shared" si="78"/>
        <v>4391301.0535511114</v>
      </c>
    </row>
    <row r="78" spans="1:48" x14ac:dyDescent="0.15">
      <c r="C78" s="7">
        <v>5</v>
      </c>
      <c r="D78" s="8">
        <v>17.986282701935501</v>
      </c>
      <c r="E78" s="10">
        <f t="shared" si="79"/>
        <v>12.5541859401333</v>
      </c>
      <c r="F78" s="7" t="s">
        <v>85</v>
      </c>
      <c r="G78" s="1">
        <v>6</v>
      </c>
      <c r="H78" s="9">
        <f t="shared" si="61"/>
        <v>17.986282701935501</v>
      </c>
      <c r="I78" s="9">
        <f t="shared" si="62"/>
        <v>291.1362827019355</v>
      </c>
      <c r="J78" s="9">
        <f t="shared" si="63"/>
        <v>0.15762195455201455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0.22847751450790219</v>
      </c>
      <c r="P78" s="9">
        <f t="shared" si="66"/>
        <v>3.6013072407921801E-2</v>
      </c>
      <c r="Q78" s="12">
        <f t="shared" si="67"/>
        <v>6.4823530334259241E-3</v>
      </c>
      <c r="R78" s="9">
        <f t="shared" si="68"/>
        <v>1.9710000000000002E-2</v>
      </c>
      <c r="S78" s="13">
        <f t="shared" si="69"/>
        <v>0.32888650600841823</v>
      </c>
      <c r="T78" s="2">
        <f t="shared" si="70"/>
        <v>0.01</v>
      </c>
      <c r="U78" s="14">
        <f t="shared" si="71"/>
        <v>3.2888650600841826E-3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1.5888865060084183E-2</v>
      </c>
      <c r="AR78" s="9">
        <f t="shared" si="75"/>
        <v>10.950000000000001</v>
      </c>
      <c r="AS78" s="1">
        <f t="shared" si="76"/>
        <v>0.18</v>
      </c>
      <c r="AT78" s="1">
        <f t="shared" si="77"/>
        <v>24469.916666666668</v>
      </c>
      <c r="AU78" s="1">
        <f t="shared" si="78"/>
        <v>5134365.6475783708</v>
      </c>
    </row>
    <row r="79" spans="1:48" x14ac:dyDescent="0.15">
      <c r="C79" s="7">
        <v>6</v>
      </c>
      <c r="D79" s="8">
        <v>19.826872803666699</v>
      </c>
      <c r="E79" s="10">
        <f t="shared" si="79"/>
        <v>17.986282701935501</v>
      </c>
      <c r="F79" s="7" t="s">
        <v>83</v>
      </c>
      <c r="G79" s="1">
        <v>7</v>
      </c>
      <c r="H79" s="9">
        <f t="shared" si="61"/>
        <v>19.826872803666699</v>
      </c>
      <c r="I79" s="9">
        <f t="shared" si="62"/>
        <v>292.97687280366665</v>
      </c>
      <c r="J79" s="9">
        <f t="shared" si="63"/>
        <v>0.19447580450975058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0.30196444209998041</v>
      </c>
      <c r="P79" s="9">
        <f t="shared" si="66"/>
        <v>5.8724777810731689E-2</v>
      </c>
      <c r="Q79" s="12">
        <f t="shared" si="67"/>
        <v>1.0570460005931703E-2</v>
      </c>
      <c r="R79" s="9">
        <f t="shared" si="68"/>
        <v>1.9710000000000002E-2</v>
      </c>
      <c r="S79" s="13">
        <f t="shared" si="69"/>
        <v>0.53629934073727559</v>
      </c>
      <c r="T79" s="2">
        <f t="shared" si="70"/>
        <v>0.01</v>
      </c>
      <c r="U79" s="14">
        <f t="shared" si="71"/>
        <v>5.3629934073727561E-3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2.6962993407372758E-2</v>
      </c>
      <c r="AR79" s="9">
        <f t="shared" si="75"/>
        <v>10.950000000000001</v>
      </c>
      <c r="AS79" s="1">
        <f t="shared" si="76"/>
        <v>0.18</v>
      </c>
      <c r="AT79" s="1">
        <f t="shared" si="77"/>
        <v>24469.916666666668</v>
      </c>
      <c r="AU79" s="1">
        <f t="shared" si="78"/>
        <v>8712885.821812328</v>
      </c>
    </row>
    <row r="80" spans="1:48" x14ac:dyDescent="0.15">
      <c r="C80" s="7">
        <v>7</v>
      </c>
      <c r="D80" s="8">
        <v>21.628800139677399</v>
      </c>
      <c r="E80" s="10">
        <f t="shared" si="79"/>
        <v>19.826872803666699</v>
      </c>
      <c r="F80" s="7" t="s">
        <v>83</v>
      </c>
      <c r="G80" s="1">
        <v>8</v>
      </c>
      <c r="H80" s="9">
        <f t="shared" si="61"/>
        <v>21.628800139677399</v>
      </c>
      <c r="I80" s="9">
        <f t="shared" si="62"/>
        <v>294.7788001396774</v>
      </c>
      <c r="J80" s="9">
        <f t="shared" si="63"/>
        <v>0.23828343209490099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0.35273966428924874</v>
      </c>
      <c r="P80" s="9">
        <f t="shared" si="66"/>
        <v>8.405201784284537E-2</v>
      </c>
      <c r="Q80" s="12">
        <f t="shared" si="67"/>
        <v>1.5129363211712167E-2</v>
      </c>
      <c r="R80" s="9">
        <f t="shared" si="68"/>
        <v>1.9710000000000002E-2</v>
      </c>
      <c r="S80" s="13">
        <f t="shared" si="69"/>
        <v>0.76759833646434117</v>
      </c>
      <c r="T80" s="2">
        <f t="shared" si="70"/>
        <v>0.01</v>
      </c>
      <c r="U80" s="14">
        <f t="shared" si="71"/>
        <v>7.6759833646434118E-3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2.9275983364643411E-2</v>
      </c>
      <c r="AR80" s="9">
        <f t="shared" si="75"/>
        <v>10.950000000000001</v>
      </c>
      <c r="AS80" s="1">
        <f t="shared" si="76"/>
        <v>0.18</v>
      </c>
      <c r="AT80" s="1">
        <f t="shared" si="77"/>
        <v>24469.916666666668</v>
      </c>
      <c r="AU80" s="1">
        <f t="shared" si="78"/>
        <v>9460310.8981092051</v>
      </c>
    </row>
    <row r="81" spans="1:48" x14ac:dyDescent="0.15">
      <c r="C81" s="7">
        <v>8</v>
      </c>
      <c r="D81" s="8">
        <v>23.138052278709701</v>
      </c>
      <c r="E81" s="10">
        <f t="shared" si="79"/>
        <v>21.628800139677399</v>
      </c>
      <c r="F81" s="7" t="s">
        <v>83</v>
      </c>
      <c r="G81" s="1">
        <v>9</v>
      </c>
      <c r="H81" s="9">
        <f t="shared" si="61"/>
        <v>23.138052278709701</v>
      </c>
      <c r="I81" s="9">
        <f t="shared" si="62"/>
        <v>296.2880522787097</v>
      </c>
      <c r="J81" s="9">
        <f t="shared" si="63"/>
        <v>0.28194599521724717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0.3781876464464034</v>
      </c>
      <c r="P81" s="9">
        <f t="shared" si="66"/>
        <v>0.10662849235619962</v>
      </c>
      <c r="Q81" s="12">
        <f t="shared" si="67"/>
        <v>1.9193128624115929E-2</v>
      </c>
      <c r="R81" s="9">
        <f t="shared" si="68"/>
        <v>1.9710000000000002E-2</v>
      </c>
      <c r="S81" s="13">
        <f t="shared" si="69"/>
        <v>0.97377618590136616</v>
      </c>
      <c r="T81" s="2">
        <f t="shared" si="70"/>
        <v>0.01</v>
      </c>
      <c r="U81" s="14">
        <f t="shared" si="71"/>
        <v>9.7377618590136616E-3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3.1337761859013664E-2</v>
      </c>
      <c r="AR81" s="9">
        <f t="shared" si="75"/>
        <v>10.950000000000001</v>
      </c>
      <c r="AS81" s="1">
        <f t="shared" si="76"/>
        <v>0.18</v>
      </c>
      <c r="AT81" s="1">
        <f t="shared" si="77"/>
        <v>24469.916666666668</v>
      </c>
      <c r="AU81" s="1">
        <f t="shared" si="78"/>
        <v>10126558.904771702</v>
      </c>
    </row>
    <row r="82" spans="1:48" x14ac:dyDescent="0.15">
      <c r="C82" s="7">
        <v>9</v>
      </c>
      <c r="D82" s="8">
        <v>17.353638292666702</v>
      </c>
      <c r="E82" s="10">
        <f t="shared" si="79"/>
        <v>23.138052278709701</v>
      </c>
      <c r="F82" s="7" t="s">
        <v>83</v>
      </c>
      <c r="G82" s="1">
        <v>10</v>
      </c>
      <c r="H82" s="9">
        <f t="shared" si="61"/>
        <v>17.353638292666702</v>
      </c>
      <c r="I82" s="9">
        <f t="shared" si="62"/>
        <v>290.50363829266666</v>
      </c>
      <c r="J82" s="9">
        <f t="shared" si="63"/>
        <v>0.14654998800969249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0.38105915409020374</v>
      </c>
      <c r="P82" s="9">
        <f t="shared" si="66"/>
        <v>5.5844214462902921E-2</v>
      </c>
      <c r="Q82" s="12">
        <f t="shared" si="67"/>
        <v>1.0051958603322525E-2</v>
      </c>
      <c r="R82" s="9">
        <f t="shared" si="68"/>
        <v>1.9710000000000002E-2</v>
      </c>
      <c r="S82" s="13">
        <f t="shared" si="69"/>
        <v>0.50999282614523211</v>
      </c>
      <c r="T82" s="2">
        <f t="shared" si="70"/>
        <v>0.01</v>
      </c>
      <c r="U82" s="14">
        <f t="shared" si="71"/>
        <v>5.0999282614523208E-3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2.6699928261452323E-2</v>
      </c>
      <c r="AR82" s="9">
        <f t="shared" si="75"/>
        <v>10.950000000000001</v>
      </c>
      <c r="AS82" s="1">
        <f t="shared" si="76"/>
        <v>0.18</v>
      </c>
      <c r="AT82" s="1">
        <f t="shared" si="77"/>
        <v>24469.916666666668</v>
      </c>
      <c r="AU82" s="1">
        <f t="shared" si="78"/>
        <v>8627878.3248525728</v>
      </c>
    </row>
    <row r="83" spans="1:48" x14ac:dyDescent="0.15">
      <c r="C83" s="7">
        <v>10</v>
      </c>
      <c r="D83" s="8">
        <v>11.6647246972581</v>
      </c>
      <c r="E83" s="10">
        <f t="shared" si="79"/>
        <v>17.353638292666702</v>
      </c>
      <c r="F83" s="7" t="s">
        <v>83</v>
      </c>
      <c r="G83" s="1">
        <v>11</v>
      </c>
      <c r="H83" s="9">
        <f t="shared" si="61"/>
        <v>11.6647246972581</v>
      </c>
      <c r="I83" s="9">
        <f t="shared" si="62"/>
        <v>284.8147246972581</v>
      </c>
      <c r="J83" s="9">
        <f t="shared" si="63"/>
        <v>7.5030645379055586E-2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0.30895419264593577</v>
      </c>
      <c r="O83" s="9">
        <f t="shared" si="80"/>
        <v>0.12576074698136508</v>
      </c>
      <c r="P83" s="9">
        <f t="shared" si="66"/>
        <v>9.4359100093639389E-3</v>
      </c>
      <c r="Q83" s="12">
        <f t="shared" si="67"/>
        <v>1.6984638016855089E-3</v>
      </c>
      <c r="R83" s="9">
        <f t="shared" si="68"/>
        <v>1.9710000000000002E-2</v>
      </c>
      <c r="S83" s="13">
        <f t="shared" si="69"/>
        <v>8.6172694149442355E-2</v>
      </c>
      <c r="T83" s="2">
        <f t="shared" si="70"/>
        <v>0.01</v>
      </c>
      <c r="U83" s="14">
        <f t="shared" si="71"/>
        <v>8.617269414944236E-4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1.3461726941494424E-2</v>
      </c>
      <c r="AR83" s="9">
        <f t="shared" si="75"/>
        <v>10.950000000000001</v>
      </c>
      <c r="AS83" s="1">
        <f t="shared" si="76"/>
        <v>0.18</v>
      </c>
      <c r="AT83" s="1">
        <f t="shared" si="77"/>
        <v>24469.916666666668</v>
      </c>
      <c r="AU83" s="1">
        <f t="shared" si="78"/>
        <v>4350054.462928582</v>
      </c>
    </row>
    <row r="84" spans="1:48" x14ac:dyDescent="0.15">
      <c r="C84" s="7">
        <v>11</v>
      </c>
      <c r="D84" s="8">
        <v>8.4339172590999993</v>
      </c>
      <c r="E84" s="10">
        <f t="shared" si="79"/>
        <v>11.6647246972581</v>
      </c>
      <c r="F84" s="7" t="s">
        <v>85</v>
      </c>
      <c r="G84" s="1">
        <v>12</v>
      </c>
      <c r="H84" s="9">
        <f t="shared" si="61"/>
        <v>8.4339172590999993</v>
      </c>
      <c r="I84" s="9">
        <f t="shared" si="62"/>
        <v>281.58391725909996</v>
      </c>
      <c r="J84" s="9">
        <f t="shared" si="63"/>
        <v>5.0686135612393671E-2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0.22582483697200115</v>
      </c>
      <c r="P84" s="9">
        <f t="shared" si="66"/>
        <v>1.1446188311409542E-2</v>
      </c>
      <c r="Q84" s="12">
        <f t="shared" si="67"/>
        <v>2.0603138960537176E-3</v>
      </c>
      <c r="R84" s="9">
        <f t="shared" si="68"/>
        <v>1.9710000000000002E-2</v>
      </c>
      <c r="S84" s="13">
        <f t="shared" si="69"/>
        <v>0.10453140010419672</v>
      </c>
      <c r="T84" s="2">
        <f t="shared" si="70"/>
        <v>0.01</v>
      </c>
      <c r="U84" s="14">
        <f t="shared" si="71"/>
        <v>1.0453140010419672E-3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1.3645314001041967E-2</v>
      </c>
      <c r="AR84" s="9">
        <f t="shared" si="75"/>
        <v>10.950000000000001</v>
      </c>
      <c r="AS84" s="1">
        <f t="shared" si="76"/>
        <v>0.18</v>
      </c>
      <c r="AT84" s="1">
        <f t="shared" si="77"/>
        <v>24469.916666666668</v>
      </c>
      <c r="AU84" s="1">
        <f t="shared" si="78"/>
        <v>4409379.2220171858</v>
      </c>
      <c r="AV84" s="1">
        <f>SUM(AU73:AU84)</f>
        <v>72436898.227561235</v>
      </c>
    </row>
    <row r="85" spans="1:48" x14ac:dyDescent="0.15">
      <c r="C85" s="7">
        <v>12</v>
      </c>
      <c r="D85" s="8">
        <v>1.13877484070968</v>
      </c>
      <c r="E85" s="10">
        <f t="shared" si="79"/>
        <v>8.4339172590999993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2.5854627371935499</v>
      </c>
      <c r="E89" s="7"/>
      <c r="F89" s="7"/>
      <c r="G89" s="1">
        <v>1</v>
      </c>
      <c r="H89" s="9">
        <f t="shared" ref="H89:H100" si="81">E90</f>
        <v>2.5854627371935499</v>
      </c>
      <c r="I89" s="9">
        <f t="shared" ref="I89:I100" si="82">H89+273.15</f>
        <v>275.73546273719353</v>
      </c>
      <c r="J89" s="9">
        <f t="shared" ref="J89:J100" si="83">EXP(($C$15*(I89-$C$13))/($C$16*I89*$C$13))</f>
        <v>2.4342559306851599E-2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0.12914397132665711</v>
      </c>
      <c r="Q89" s="12">
        <f t="shared" ref="Q89:Q100" si="87">P89*$B$91</f>
        <v>5.8114787096995704E-2</v>
      </c>
      <c r="R89" s="9">
        <f t="shared" ref="R89:R100" si="88">L89*$B$91</f>
        <v>2.3873737500000001</v>
      </c>
      <c r="S89" s="13">
        <f t="shared" ref="S89:S100" si="89">Q89/R89</f>
        <v>2.4342559306851599E-2</v>
      </c>
      <c r="T89" s="2">
        <f t="shared" ref="T89:T100" si="90">$B$90/100</f>
        <v>0.51</v>
      </c>
      <c r="U89" s="14">
        <f t="shared" ref="U89:U100" si="91">S89*T89</f>
        <v>1.2414705246494316E-2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3.4080033631818038E-2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44245.416666666664</v>
      </c>
      <c r="AN89" s="1">
        <f t="shared" ref="AN89:AN100" si="96">AM89*10000*AK89*AJ89</f>
        <v>156857767.08979678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0.86521907145161303</v>
      </c>
      <c r="E90" s="10">
        <f t="shared" ref="E90:E101" si="97">D89</f>
        <v>2.5854627371935499</v>
      </c>
      <c r="F90" s="7" t="s">
        <v>83</v>
      </c>
      <c r="G90" s="1">
        <v>2</v>
      </c>
      <c r="H90" s="9">
        <f t="shared" si="81"/>
        <v>0.86521907145161303</v>
      </c>
      <c r="I90" s="9">
        <f t="shared" si="82"/>
        <v>274.01521907145161</v>
      </c>
      <c r="J90" s="9">
        <f t="shared" si="83"/>
        <v>1.950245102083166E-2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10.481406028673343</v>
      </c>
      <c r="P90" s="9">
        <f t="shared" si="86"/>
        <v>0.20441310770365154</v>
      </c>
      <c r="Q90" s="12">
        <f t="shared" si="87"/>
        <v>9.1985898466643193E-2</v>
      </c>
      <c r="R90" s="9">
        <f t="shared" si="88"/>
        <v>2.3873737500000001</v>
      </c>
      <c r="S90" s="13">
        <f t="shared" si="89"/>
        <v>3.8530162471059753E-2</v>
      </c>
      <c r="T90" s="2">
        <f t="shared" si="90"/>
        <v>0.51</v>
      </c>
      <c r="U90" s="14">
        <f t="shared" si="91"/>
        <v>1.9650382860240474E-2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3.6261590432362503E-2</v>
      </c>
      <c r="AK90" s="9">
        <f t="shared" si="93"/>
        <v>10.4025</v>
      </c>
      <c r="AL90" s="1">
        <f t="shared" si="94"/>
        <v>0.45</v>
      </c>
      <c r="AM90" s="17">
        <f t="shared" si="95"/>
        <v>44245.416666666664</v>
      </c>
      <c r="AN90" s="1">
        <f t="shared" si="96"/>
        <v>166898664.7077347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3.6045915923928602</v>
      </c>
      <c r="E91" s="10">
        <f t="shared" si="97"/>
        <v>0.86521907145161303</v>
      </c>
      <c r="F91" s="7" t="s">
        <v>83</v>
      </c>
      <c r="G91" s="1">
        <v>3</v>
      </c>
      <c r="H91" s="9">
        <f t="shared" si="81"/>
        <v>3.6045915923928602</v>
      </c>
      <c r="I91" s="9">
        <f t="shared" si="82"/>
        <v>276.75459159239284</v>
      </c>
      <c r="J91" s="9">
        <f t="shared" si="83"/>
        <v>2.772294401561869E-2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15.582267920969691</v>
      </c>
      <c r="P91" s="9">
        <f t="shared" si="86"/>
        <v>0.43198634120941382</v>
      </c>
      <c r="Q91" s="12">
        <f t="shared" si="87"/>
        <v>0.19439385354423622</v>
      </c>
      <c r="R91" s="9">
        <f t="shared" si="88"/>
        <v>2.3873737500000001</v>
      </c>
      <c r="S91" s="13">
        <f t="shared" si="89"/>
        <v>8.142581510089747E-2</v>
      </c>
      <c r="T91" s="2">
        <f t="shared" si="90"/>
        <v>0.51</v>
      </c>
      <c r="U91" s="14">
        <f t="shared" si="91"/>
        <v>4.1527165701457709E-2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4.2857440458989503E-2</v>
      </c>
      <c r="AK91" s="9">
        <f t="shared" si="93"/>
        <v>10.4025</v>
      </c>
      <c r="AL91" s="1">
        <f t="shared" si="94"/>
        <v>0.45</v>
      </c>
      <c r="AM91" s="17">
        <f t="shared" si="95"/>
        <v>44245.416666666664</v>
      </c>
      <c r="AN91" s="1">
        <f t="shared" si="96"/>
        <v>197256918.41174361</v>
      </c>
    </row>
    <row r="92" spans="1:48" x14ac:dyDescent="0.15">
      <c r="C92" s="7">
        <v>3</v>
      </c>
      <c r="D92" s="8">
        <v>6.0742845793225797</v>
      </c>
      <c r="E92" s="10">
        <f t="shared" si="97"/>
        <v>3.6045915923928602</v>
      </c>
      <c r="F92" s="7" t="s">
        <v>83</v>
      </c>
      <c r="G92" s="1">
        <v>4</v>
      </c>
      <c r="H92" s="9">
        <f t="shared" si="81"/>
        <v>6.0742845793225797</v>
      </c>
      <c r="I92" s="9">
        <f t="shared" si="82"/>
        <v>279.22428457932256</v>
      </c>
      <c r="J92" s="9">
        <f t="shared" si="83"/>
        <v>3.7842760088634353E-2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20.45555657976028</v>
      </c>
      <c r="P92" s="9">
        <f t="shared" si="86"/>
        <v>0.77409472012735414</v>
      </c>
      <c r="Q92" s="12">
        <f t="shared" si="87"/>
        <v>0.34834262405730937</v>
      </c>
      <c r="R92" s="9">
        <f t="shared" si="88"/>
        <v>2.3873737500000001</v>
      </c>
      <c r="S92" s="13">
        <f t="shared" si="89"/>
        <v>0.14591038544229171</v>
      </c>
      <c r="T92" s="2">
        <f t="shared" si="90"/>
        <v>0.51</v>
      </c>
      <c r="U92" s="14">
        <f t="shared" si="91"/>
        <v>7.4414296575568778E-2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5.2772910417533986E-2</v>
      </c>
      <c r="AK92" s="9">
        <f t="shared" si="93"/>
        <v>10.4025</v>
      </c>
      <c r="AL92" s="1">
        <f t="shared" si="94"/>
        <v>0.45</v>
      </c>
      <c r="AM92" s="17">
        <f t="shared" si="95"/>
        <v>44245.416666666664</v>
      </c>
      <c r="AN92" s="1">
        <f t="shared" si="96"/>
        <v>242894152.63944578</v>
      </c>
    </row>
    <row r="93" spans="1:48" x14ac:dyDescent="0.15">
      <c r="C93" s="7">
        <v>4</v>
      </c>
      <c r="D93" s="8">
        <v>12.5541859401333</v>
      </c>
      <c r="E93" s="10">
        <f t="shared" si="97"/>
        <v>6.0742845793225797</v>
      </c>
      <c r="F93" s="7" t="s">
        <v>83</v>
      </c>
      <c r="G93" s="1">
        <v>5</v>
      </c>
      <c r="H93" s="9">
        <f t="shared" si="81"/>
        <v>12.5541859401333</v>
      </c>
      <c r="I93" s="9">
        <f t="shared" si="82"/>
        <v>285.7041859401333</v>
      </c>
      <c r="J93" s="9">
        <f t="shared" si="83"/>
        <v>8.3456585215805679E-2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18.697388766651279</v>
      </c>
      <c r="O93" s="9">
        <f t="shared" si="98"/>
        <v>6.2893480929816441</v>
      </c>
      <c r="P93" s="9">
        <f t="shared" si="86"/>
        <v>0.5248875150737875</v>
      </c>
      <c r="Q93" s="12">
        <f t="shared" si="87"/>
        <v>0.23619938178320438</v>
      </c>
      <c r="R93" s="9">
        <f t="shared" si="88"/>
        <v>2.3873737500000001</v>
      </c>
      <c r="S93" s="13">
        <f t="shared" si="89"/>
        <v>9.8936909976162876E-2</v>
      </c>
      <c r="T93" s="2">
        <f t="shared" si="90"/>
        <v>0.51</v>
      </c>
      <c r="U93" s="14">
        <f t="shared" si="91"/>
        <v>5.0457824087843064E-2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3.8124033962484684E-2</v>
      </c>
      <c r="AK93" s="9">
        <f t="shared" si="93"/>
        <v>10.4025</v>
      </c>
      <c r="AL93" s="1">
        <f t="shared" si="94"/>
        <v>0.45</v>
      </c>
      <c r="AM93" s="17">
        <f t="shared" si="95"/>
        <v>44245.416666666664</v>
      </c>
      <c r="AN93" s="1">
        <f t="shared" si="96"/>
        <v>175470802.18335783</v>
      </c>
    </row>
    <row r="94" spans="1:48" x14ac:dyDescent="0.15">
      <c r="C94" s="7">
        <v>5</v>
      </c>
      <c r="D94" s="8">
        <v>17.986282701935501</v>
      </c>
      <c r="E94" s="10">
        <f t="shared" si="97"/>
        <v>12.5541859401333</v>
      </c>
      <c r="F94" s="7" t="s">
        <v>85</v>
      </c>
      <c r="G94" s="1">
        <v>6</v>
      </c>
      <c r="H94" s="9">
        <f t="shared" si="81"/>
        <v>17.986282701935501</v>
      </c>
      <c r="I94" s="9">
        <f t="shared" si="82"/>
        <v>291.1362827019355</v>
      </c>
      <c r="J94" s="9">
        <f t="shared" si="83"/>
        <v>0.15762195455201455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11.069735577907856</v>
      </c>
      <c r="P94" s="9">
        <f t="shared" si="86"/>
        <v>1.7448333581638107</v>
      </c>
      <c r="Q94" s="12">
        <f t="shared" si="87"/>
        <v>0.7851750111737148</v>
      </c>
      <c r="R94" s="9">
        <f t="shared" si="88"/>
        <v>2.3873737500000001</v>
      </c>
      <c r="S94" s="13">
        <f t="shared" si="89"/>
        <v>0.32888650600841818</v>
      </c>
      <c r="T94" s="2">
        <f t="shared" si="90"/>
        <v>0.51</v>
      </c>
      <c r="U94" s="14">
        <f t="shared" si="91"/>
        <v>0.16773211806429328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7.6700233596384434E-2</v>
      </c>
      <c r="AK94" s="9">
        <f t="shared" si="93"/>
        <v>10.4025</v>
      </c>
      <c r="AL94" s="1">
        <f t="shared" si="94"/>
        <v>0.45</v>
      </c>
      <c r="AM94" s="17">
        <f t="shared" si="95"/>
        <v>44245.416666666664</v>
      </c>
      <c r="AN94" s="1">
        <f t="shared" si="96"/>
        <v>353022755.4107278</v>
      </c>
    </row>
    <row r="95" spans="1:48" x14ac:dyDescent="0.15">
      <c r="C95" s="7">
        <v>6</v>
      </c>
      <c r="D95" s="8">
        <v>19.826872803666699</v>
      </c>
      <c r="E95" s="10">
        <f t="shared" si="97"/>
        <v>17.986282701935501</v>
      </c>
      <c r="F95" s="7" t="s">
        <v>83</v>
      </c>
      <c r="G95" s="1">
        <v>7</v>
      </c>
      <c r="H95" s="9">
        <f t="shared" si="81"/>
        <v>19.826872803666699</v>
      </c>
      <c r="I95" s="9">
        <f t="shared" si="82"/>
        <v>292.97687280366665</v>
      </c>
      <c r="J95" s="9">
        <f t="shared" si="83"/>
        <v>0.19447580450975058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14.630177219744047</v>
      </c>
      <c r="P95" s="9">
        <f t="shared" si="86"/>
        <v>2.8452154849299496</v>
      </c>
      <c r="Q95" s="12">
        <f t="shared" si="87"/>
        <v>1.2803469682184774</v>
      </c>
      <c r="R95" s="9">
        <f t="shared" si="88"/>
        <v>2.3873737500000001</v>
      </c>
      <c r="S95" s="13">
        <f t="shared" si="89"/>
        <v>0.53629934073727559</v>
      </c>
      <c r="T95" s="2">
        <f t="shared" si="90"/>
        <v>0.51</v>
      </c>
      <c r="U95" s="14">
        <f t="shared" si="91"/>
        <v>0.27351266377601058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0.12891906812846721</v>
      </c>
      <c r="AK95" s="9">
        <f t="shared" si="93"/>
        <v>10.4025</v>
      </c>
      <c r="AL95" s="1">
        <f t="shared" si="94"/>
        <v>0.45</v>
      </c>
      <c r="AM95" s="17">
        <f t="shared" si="95"/>
        <v>44245.416666666664</v>
      </c>
      <c r="AN95" s="1">
        <f t="shared" si="96"/>
        <v>593366702.05187213</v>
      </c>
    </row>
    <row r="96" spans="1:48" x14ac:dyDescent="0.15">
      <c r="C96" s="7">
        <v>7</v>
      </c>
      <c r="D96" s="8">
        <v>21.628800139677399</v>
      </c>
      <c r="E96" s="10">
        <f t="shared" si="97"/>
        <v>19.826872803666699</v>
      </c>
      <c r="F96" s="7" t="s">
        <v>83</v>
      </c>
      <c r="G96" s="1">
        <v>8</v>
      </c>
      <c r="H96" s="9">
        <f t="shared" si="81"/>
        <v>21.628800139677399</v>
      </c>
      <c r="I96" s="9">
        <f t="shared" si="82"/>
        <v>294.7788001396774</v>
      </c>
      <c r="J96" s="9">
        <f t="shared" si="83"/>
        <v>0.23828343209490099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17.090236734814098</v>
      </c>
      <c r="P96" s="9">
        <f t="shared" si="86"/>
        <v>4.0723202644858576</v>
      </c>
      <c r="Q96" s="12">
        <f t="shared" si="87"/>
        <v>1.832544119018636</v>
      </c>
      <c r="R96" s="9">
        <f t="shared" si="88"/>
        <v>2.3873737500000001</v>
      </c>
      <c r="S96" s="13">
        <f t="shared" si="89"/>
        <v>0.76759833646434117</v>
      </c>
      <c r="T96" s="2">
        <f t="shared" si="90"/>
        <v>0.51</v>
      </c>
      <c r="U96" s="14">
        <f t="shared" si="91"/>
        <v>0.39147515159681401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0.16448475820643943</v>
      </c>
      <c r="AK96" s="9">
        <f t="shared" si="93"/>
        <v>10.4025</v>
      </c>
      <c r="AL96" s="1">
        <f t="shared" si="94"/>
        <v>0.45</v>
      </c>
      <c r="AM96" s="17">
        <f t="shared" si="95"/>
        <v>44245.416666666664</v>
      </c>
      <c r="AN96" s="1">
        <f t="shared" si="96"/>
        <v>757062395.28117657</v>
      </c>
    </row>
    <row r="97" spans="1:50" x14ac:dyDescent="0.15">
      <c r="C97" s="7">
        <v>8</v>
      </c>
      <c r="D97" s="8">
        <v>23.138052278709701</v>
      </c>
      <c r="E97" s="10">
        <f t="shared" si="97"/>
        <v>21.628800139677399</v>
      </c>
      <c r="F97" s="7" t="s">
        <v>83</v>
      </c>
      <c r="G97" s="1">
        <v>9</v>
      </c>
      <c r="H97" s="9">
        <f t="shared" si="81"/>
        <v>23.138052278709701</v>
      </c>
      <c r="I97" s="9">
        <f t="shared" si="82"/>
        <v>296.2880522787097</v>
      </c>
      <c r="J97" s="9">
        <f t="shared" si="83"/>
        <v>0.28194599521724717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18.323191470328243</v>
      </c>
      <c r="P97" s="9">
        <f t="shared" si="86"/>
        <v>5.1661504546578714</v>
      </c>
      <c r="Q97" s="12">
        <f t="shared" si="87"/>
        <v>2.324767704596042</v>
      </c>
      <c r="R97" s="9">
        <f t="shared" si="88"/>
        <v>2.3873737500000001</v>
      </c>
      <c r="S97" s="13">
        <f t="shared" si="89"/>
        <v>0.97377618590136628</v>
      </c>
      <c r="T97" s="2">
        <f t="shared" si="90"/>
        <v>0.51</v>
      </c>
      <c r="U97" s="14">
        <f t="shared" si="91"/>
        <v>0.49662585480969679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0.19618769522512358</v>
      </c>
      <c r="AK97" s="9">
        <f t="shared" si="93"/>
        <v>10.4025</v>
      </c>
      <c r="AL97" s="1">
        <f t="shared" si="94"/>
        <v>0.45</v>
      </c>
      <c r="AM97" s="17">
        <f t="shared" si="95"/>
        <v>44245.416666666664</v>
      </c>
      <c r="AN97" s="1">
        <f t="shared" si="96"/>
        <v>902979267.44929743</v>
      </c>
    </row>
    <row r="98" spans="1:50" x14ac:dyDescent="0.15">
      <c r="C98" s="7">
        <v>9</v>
      </c>
      <c r="D98" s="8">
        <v>17.353638292666702</v>
      </c>
      <c r="E98" s="10">
        <f t="shared" si="97"/>
        <v>23.138052278709701</v>
      </c>
      <c r="F98" s="7" t="s">
        <v>83</v>
      </c>
      <c r="G98" s="1">
        <v>10</v>
      </c>
      <c r="H98" s="9">
        <f t="shared" si="81"/>
        <v>17.353638292666702</v>
      </c>
      <c r="I98" s="9">
        <f t="shared" si="82"/>
        <v>290.50363829266666</v>
      </c>
      <c r="J98" s="9">
        <f t="shared" si="83"/>
        <v>0.14654998800969249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18.462316015670371</v>
      </c>
      <c r="P98" s="9">
        <f t="shared" si="86"/>
        <v>2.7056521907276463</v>
      </c>
      <c r="Q98" s="12">
        <f t="shared" si="87"/>
        <v>1.2175434858274408</v>
      </c>
      <c r="R98" s="9">
        <f t="shared" si="88"/>
        <v>2.3873737500000001</v>
      </c>
      <c r="S98" s="13">
        <f t="shared" si="89"/>
        <v>0.50999282614523211</v>
      </c>
      <c r="T98" s="2">
        <f t="shared" si="90"/>
        <v>0.51</v>
      </c>
      <c r="U98" s="14">
        <f t="shared" si="91"/>
        <v>0.26009634133406839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0.12166804691222162</v>
      </c>
      <c r="AK98" s="9">
        <f t="shared" si="93"/>
        <v>10.4025</v>
      </c>
      <c r="AL98" s="1">
        <f t="shared" si="94"/>
        <v>0.45</v>
      </c>
      <c r="AM98" s="17">
        <f t="shared" si="95"/>
        <v>44245.416666666664</v>
      </c>
      <c r="AN98" s="1">
        <f t="shared" si="96"/>
        <v>559992938.12344873</v>
      </c>
    </row>
    <row r="99" spans="1:50" x14ac:dyDescent="0.15">
      <c r="C99" s="7">
        <v>10</v>
      </c>
      <c r="D99" s="8">
        <v>11.6647246972581</v>
      </c>
      <c r="E99" s="10">
        <f t="shared" si="97"/>
        <v>17.353638292666702</v>
      </c>
      <c r="F99" s="7" t="s">
        <v>83</v>
      </c>
      <c r="G99" s="1">
        <v>11</v>
      </c>
      <c r="H99" s="9">
        <f t="shared" si="81"/>
        <v>11.6647246972581</v>
      </c>
      <c r="I99" s="9">
        <f t="shared" si="82"/>
        <v>284.8147246972581</v>
      </c>
      <c r="J99" s="9">
        <f t="shared" si="83"/>
        <v>7.5030645379055586E-2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14.968830633695589</v>
      </c>
      <c r="O99" s="9">
        <f t="shared" si="98"/>
        <v>6.0931081912471328</v>
      </c>
      <c r="P99" s="9">
        <f t="shared" si="86"/>
        <v>0.45716983995368243</v>
      </c>
      <c r="Q99" s="12">
        <f t="shared" si="87"/>
        <v>0.20572642797915711</v>
      </c>
      <c r="R99" s="9">
        <f t="shared" si="88"/>
        <v>2.3873737500000001</v>
      </c>
      <c r="S99" s="13">
        <f t="shared" si="89"/>
        <v>8.6172694149442286E-2</v>
      </c>
      <c r="T99" s="2">
        <f t="shared" si="90"/>
        <v>0.51</v>
      </c>
      <c r="U99" s="14">
        <f t="shared" si="91"/>
        <v>4.3948074016215567E-2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4.3587344315888996E-2</v>
      </c>
      <c r="AK99" s="9">
        <f t="shared" si="93"/>
        <v>10.4025</v>
      </c>
      <c r="AL99" s="1">
        <f t="shared" si="94"/>
        <v>0.45</v>
      </c>
      <c r="AM99" s="17">
        <f t="shared" si="95"/>
        <v>44245.416666666664</v>
      </c>
      <c r="AN99" s="1">
        <f t="shared" si="96"/>
        <v>200616395.41286349</v>
      </c>
    </row>
    <row r="100" spans="1:50" x14ac:dyDescent="0.15">
      <c r="C100" s="7">
        <v>11</v>
      </c>
      <c r="D100" s="8">
        <v>8.4339172590999993</v>
      </c>
      <c r="E100" s="10">
        <f t="shared" si="97"/>
        <v>11.6647246972581</v>
      </c>
      <c r="F100" s="7" t="s">
        <v>85</v>
      </c>
      <c r="G100" s="1">
        <v>12</v>
      </c>
      <c r="H100" s="9">
        <f t="shared" si="81"/>
        <v>8.4339172590999993</v>
      </c>
      <c r="I100" s="9">
        <f t="shared" si="82"/>
        <v>281.58391725909996</v>
      </c>
      <c r="J100" s="9">
        <f t="shared" si="83"/>
        <v>5.0686135612393671E-2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10.941213351293451</v>
      </c>
      <c r="P100" s="9">
        <f t="shared" si="86"/>
        <v>0.55456782368779212</v>
      </c>
      <c r="Q100" s="12">
        <f t="shared" si="87"/>
        <v>0.24955552065950645</v>
      </c>
      <c r="R100" s="9">
        <f t="shared" si="88"/>
        <v>2.3873737500000001</v>
      </c>
      <c r="S100" s="13">
        <f t="shared" si="89"/>
        <v>0.10453140010419669</v>
      </c>
      <c r="T100" s="2">
        <f t="shared" si="90"/>
        <v>0.51</v>
      </c>
      <c r="U100" s="14">
        <f t="shared" si="91"/>
        <v>5.3311014053140315E-2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4.6410270737021808E-2</v>
      </c>
      <c r="AK100" s="9">
        <f t="shared" si="93"/>
        <v>10.4025</v>
      </c>
      <c r="AL100" s="1">
        <f t="shared" si="94"/>
        <v>0.45</v>
      </c>
      <c r="AM100" s="17">
        <f t="shared" si="95"/>
        <v>44245.416666666664</v>
      </c>
      <c r="AN100" s="1">
        <f t="shared" si="96"/>
        <v>213609279.74688235</v>
      </c>
      <c r="AO100" s="1">
        <f>SUM(AN89:AN100)</f>
        <v>4520028038.5083475</v>
      </c>
    </row>
    <row r="101" spans="1:50" x14ac:dyDescent="0.15">
      <c r="C101" s="7">
        <v>12</v>
      </c>
      <c r="D101" s="8">
        <v>1.13877484070968</v>
      </c>
      <c r="E101" s="10">
        <f t="shared" si="97"/>
        <v>8.4339172590999993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2.5854627371935499</v>
      </c>
      <c r="E105" s="7"/>
      <c r="F105" s="7"/>
      <c r="G105" s="1">
        <v>1</v>
      </c>
      <c r="H105" s="9">
        <f t="shared" ref="H105:H116" si="99">E106</f>
        <v>2.5854627371935499</v>
      </c>
      <c r="I105" s="9">
        <f t="shared" ref="I105:I116" si="100">H105+273.15</f>
        <v>275.73546273719353</v>
      </c>
      <c r="J105" s="9">
        <f t="shared" ref="J105:J116" si="101">EXP(($C$15*(I105-$C$13))/($C$16*I105*$C$13))</f>
        <v>2.4342559306851599E-2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1.5771305820682608E-2</v>
      </c>
      <c r="Q105" s="12">
        <f t="shared" ref="Q105:Q116" si="105">P105*$B$107</f>
        <v>4.7313917462047826E-3</v>
      </c>
      <c r="R105" s="9">
        <f t="shared" ref="R105:R116" si="106">L105*$B$107</f>
        <v>0.19436706250000002</v>
      </c>
      <c r="S105" s="13">
        <f t="shared" ref="S105:S116" si="107">Q105/R105</f>
        <v>2.4342559306851603E-2</v>
      </c>
      <c r="T105" s="2">
        <f t="shared" ref="T105:T116" si="108">$B$106/100</f>
        <v>0.01</v>
      </c>
      <c r="U105" s="14">
        <f t="shared" ref="U105:U116" si="109">S105*T105</f>
        <v>2.4342559306851603E-4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5.7334255930685165E-3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4833.333333333333</v>
      </c>
      <c r="AX105" s="1">
        <f t="shared" ref="AX105:AX116" si="116">AW105*10000*AV105*0.67*AU105*AT105</f>
        <v>3608763.3383510569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0.86521907145161303</v>
      </c>
      <c r="E106" s="10">
        <f t="shared" ref="E106:E117" si="117">D105</f>
        <v>2.5854627371935499</v>
      </c>
      <c r="F106" s="7" t="s">
        <v>83</v>
      </c>
      <c r="G106" s="1">
        <v>2</v>
      </c>
      <c r="H106" s="9">
        <f t="shared" si="99"/>
        <v>0.86521907145161303</v>
      </c>
      <c r="I106" s="9">
        <f t="shared" si="100"/>
        <v>274.01521907145161</v>
      </c>
      <c r="J106" s="9">
        <f t="shared" si="101"/>
        <v>1.950245102083166E-2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1.2800091108459843</v>
      </c>
      <c r="P106" s="9">
        <f t="shared" si="104"/>
        <v>2.4963314990492091E-2</v>
      </c>
      <c r="Q106" s="12">
        <f t="shared" si="105"/>
        <v>7.4889944971476274E-3</v>
      </c>
      <c r="R106" s="9">
        <f t="shared" si="106"/>
        <v>0.19436706250000002</v>
      </c>
      <c r="S106" s="13">
        <f t="shared" si="107"/>
        <v>3.853016247105976E-2</v>
      </c>
      <c r="T106" s="2">
        <f t="shared" si="108"/>
        <v>0.01</v>
      </c>
      <c r="U106" s="14">
        <f t="shared" si="109"/>
        <v>3.853016247105976E-4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5.8753016247105978E-3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4833.333333333333</v>
      </c>
      <c r="AX106" s="1">
        <f t="shared" si="116"/>
        <v>3698063.707435756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3.6045915923928602</v>
      </c>
      <c r="E107" s="10">
        <f t="shared" si="117"/>
        <v>0.86521907145161303</v>
      </c>
      <c r="F107" s="7" t="s">
        <v>83</v>
      </c>
      <c r="G107" s="1">
        <v>3</v>
      </c>
      <c r="H107" s="9">
        <f t="shared" si="99"/>
        <v>3.6045915923928602</v>
      </c>
      <c r="I107" s="9">
        <f t="shared" si="100"/>
        <v>276.75459159239284</v>
      </c>
      <c r="J107" s="9">
        <f t="shared" si="101"/>
        <v>2.772294401561869E-2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1.9029360041888257</v>
      </c>
      <c r="P107" s="9">
        <f t="shared" si="104"/>
        <v>5.2754988309431948E-2</v>
      </c>
      <c r="Q107" s="12">
        <f t="shared" si="105"/>
        <v>1.5826496492829585E-2</v>
      </c>
      <c r="R107" s="9">
        <f t="shared" si="106"/>
        <v>0.19436706250000002</v>
      </c>
      <c r="S107" s="13">
        <f t="shared" si="107"/>
        <v>8.142581510089747E-2</v>
      </c>
      <c r="T107" s="2">
        <f t="shared" si="108"/>
        <v>0.01</v>
      </c>
      <c r="U107" s="14">
        <f t="shared" si="109"/>
        <v>8.1425815100897474E-4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6.3042581510089745E-3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4833.333333333333</v>
      </c>
      <c r="AX107" s="1">
        <f t="shared" si="116"/>
        <v>3968059.8137292564</v>
      </c>
    </row>
    <row r="108" spans="1:50" x14ac:dyDescent="0.15">
      <c r="C108" s="7">
        <v>3</v>
      </c>
      <c r="D108" s="8">
        <v>6.0742845793225797</v>
      </c>
      <c r="E108" s="10">
        <f t="shared" si="117"/>
        <v>3.6045915923928602</v>
      </c>
      <c r="F108" s="7" t="s">
        <v>83</v>
      </c>
      <c r="G108" s="1">
        <v>4</v>
      </c>
      <c r="H108" s="9">
        <f t="shared" si="99"/>
        <v>6.0742845793225797</v>
      </c>
      <c r="I108" s="9">
        <f t="shared" si="100"/>
        <v>279.22428457932256</v>
      </c>
      <c r="J108" s="9">
        <f t="shared" si="101"/>
        <v>3.7842760088634353E-2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2.4980712242127274</v>
      </c>
      <c r="P108" s="9">
        <f t="shared" si="104"/>
        <v>9.4533910022203363E-2</v>
      </c>
      <c r="Q108" s="12">
        <f t="shared" si="105"/>
        <v>2.8360173006661007E-2</v>
      </c>
      <c r="R108" s="9">
        <f t="shared" si="106"/>
        <v>0.19436706250000002</v>
      </c>
      <c r="S108" s="13">
        <f t="shared" si="107"/>
        <v>0.14591038544229171</v>
      </c>
      <c r="T108" s="2">
        <f t="shared" si="108"/>
        <v>0.01</v>
      </c>
      <c r="U108" s="14">
        <f t="shared" si="109"/>
        <v>1.4591038544229172E-3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6.9491038544229168E-3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4833.333333333333</v>
      </c>
      <c r="AX108" s="1">
        <f t="shared" si="116"/>
        <v>4373942.0381688308</v>
      </c>
    </row>
    <row r="109" spans="1:50" x14ac:dyDescent="0.15">
      <c r="C109" s="7">
        <v>4</v>
      </c>
      <c r="D109" s="8">
        <v>12.5541859401333</v>
      </c>
      <c r="E109" s="10">
        <f t="shared" si="117"/>
        <v>6.0742845793225797</v>
      </c>
      <c r="F109" s="7" t="s">
        <v>83</v>
      </c>
      <c r="G109" s="1">
        <v>5</v>
      </c>
      <c r="H109" s="9">
        <f t="shared" si="99"/>
        <v>12.5541859401333</v>
      </c>
      <c r="I109" s="9">
        <f t="shared" si="100"/>
        <v>285.7041859401333</v>
      </c>
      <c r="J109" s="9">
        <f t="shared" si="101"/>
        <v>8.3456585215805679E-2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2.2833604484809977</v>
      </c>
      <c r="O109" s="9">
        <f t="shared" si="118"/>
        <v>0.76806707404285968</v>
      </c>
      <c r="P109" s="9">
        <f t="shared" si="104"/>
        <v>6.4100255216312449E-2</v>
      </c>
      <c r="Q109" s="12">
        <f t="shared" si="105"/>
        <v>1.9230076564893735E-2</v>
      </c>
      <c r="R109" s="9">
        <f t="shared" si="106"/>
        <v>0.19436706250000002</v>
      </c>
      <c r="S109" s="13">
        <f t="shared" si="107"/>
        <v>9.8936909976162918E-2</v>
      </c>
      <c r="T109" s="2">
        <f t="shared" si="108"/>
        <v>0.01</v>
      </c>
      <c r="U109" s="14">
        <f t="shared" si="109"/>
        <v>9.8936909976162922E-4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6.4793690997616291E-3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4833.333333333333</v>
      </c>
      <c r="AX109" s="1">
        <f t="shared" si="116"/>
        <v>4078279.0817296007</v>
      </c>
    </row>
    <row r="110" spans="1:50" x14ac:dyDescent="0.15">
      <c r="C110" s="7">
        <v>5</v>
      </c>
      <c r="D110" s="8">
        <v>17.986282701935501</v>
      </c>
      <c r="E110" s="10">
        <f t="shared" si="117"/>
        <v>12.5541859401333</v>
      </c>
      <c r="F110" s="7" t="s">
        <v>85</v>
      </c>
      <c r="G110" s="1">
        <v>6</v>
      </c>
      <c r="H110" s="9">
        <f t="shared" si="99"/>
        <v>17.986282701935501</v>
      </c>
      <c r="I110" s="9">
        <f t="shared" si="100"/>
        <v>291.1362827019355</v>
      </c>
      <c r="J110" s="9">
        <f t="shared" si="101"/>
        <v>0.15762195455201455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1.3518570271598809</v>
      </c>
      <c r="P110" s="9">
        <f t="shared" si="104"/>
        <v>0.21308234689581626</v>
      </c>
      <c r="Q110" s="12">
        <f t="shared" si="105"/>
        <v>6.392470406874487E-2</v>
      </c>
      <c r="R110" s="9">
        <f t="shared" si="106"/>
        <v>0.19436706250000002</v>
      </c>
      <c r="S110" s="13">
        <f t="shared" si="107"/>
        <v>0.32888650600841829</v>
      </c>
      <c r="T110" s="2">
        <f t="shared" si="108"/>
        <v>0.01</v>
      </c>
      <c r="U110" s="14">
        <f t="shared" si="109"/>
        <v>3.288865060084183E-3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8.7788650600841844E-3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4833.333333333333</v>
      </c>
      <c r="AX110" s="1">
        <f t="shared" si="116"/>
        <v>5525640.1023959806</v>
      </c>
    </row>
    <row r="111" spans="1:50" x14ac:dyDescent="0.15">
      <c r="C111" s="7">
        <v>6</v>
      </c>
      <c r="D111" s="8">
        <v>19.826872803666699</v>
      </c>
      <c r="E111" s="10">
        <f t="shared" si="117"/>
        <v>17.986282701935501</v>
      </c>
      <c r="F111" s="7" t="s">
        <v>83</v>
      </c>
      <c r="G111" s="1">
        <v>7</v>
      </c>
      <c r="H111" s="9">
        <f t="shared" si="99"/>
        <v>19.826872803666699</v>
      </c>
      <c r="I111" s="9">
        <f t="shared" si="100"/>
        <v>292.97687280366665</v>
      </c>
      <c r="J111" s="9">
        <f t="shared" si="101"/>
        <v>0.19447580450975058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1.7866648885973981</v>
      </c>
      <c r="P111" s="9">
        <f t="shared" si="104"/>
        <v>0.34746309159930289</v>
      </c>
      <c r="Q111" s="12">
        <f t="shared" si="105"/>
        <v>0.10423892747979087</v>
      </c>
      <c r="R111" s="9">
        <f t="shared" si="106"/>
        <v>0.19436706250000002</v>
      </c>
      <c r="S111" s="13">
        <f t="shared" si="107"/>
        <v>0.5362993407372757</v>
      </c>
      <c r="T111" s="2">
        <f t="shared" si="108"/>
        <v>0.01</v>
      </c>
      <c r="U111" s="14">
        <f t="shared" si="109"/>
        <v>5.362993407372757E-3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1.5312993407372757E-2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4833.333333333333</v>
      </c>
      <c r="AX111" s="1">
        <f t="shared" si="116"/>
        <v>9638386.0419757701</v>
      </c>
    </row>
    <row r="112" spans="1:50" x14ac:dyDescent="0.15">
      <c r="C112" s="7">
        <v>7</v>
      </c>
      <c r="D112" s="8">
        <v>21.628800139677399</v>
      </c>
      <c r="E112" s="10">
        <f t="shared" si="117"/>
        <v>19.826872803666699</v>
      </c>
      <c r="F112" s="7" t="s">
        <v>83</v>
      </c>
      <c r="G112" s="1">
        <v>8</v>
      </c>
      <c r="H112" s="9">
        <f t="shared" si="99"/>
        <v>21.628800139677399</v>
      </c>
      <c r="I112" s="9">
        <f t="shared" si="100"/>
        <v>294.7788001396774</v>
      </c>
      <c r="J112" s="9">
        <f t="shared" si="101"/>
        <v>0.23828343209490099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2.0870920053314288</v>
      </c>
      <c r="P112" s="9">
        <f t="shared" si="104"/>
        <v>0.49731944612820228</v>
      </c>
      <c r="Q112" s="12">
        <f t="shared" si="105"/>
        <v>0.14919583383846069</v>
      </c>
      <c r="R112" s="9">
        <f t="shared" si="106"/>
        <v>0.19436706250000002</v>
      </c>
      <c r="S112" s="13">
        <f t="shared" si="107"/>
        <v>0.76759833646434139</v>
      </c>
      <c r="T112" s="2">
        <f t="shared" si="108"/>
        <v>0.01</v>
      </c>
      <c r="U112" s="14">
        <f t="shared" si="109"/>
        <v>7.6759833646434144E-3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1.7625983364643414E-2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4833.333333333333</v>
      </c>
      <c r="AX112" s="1">
        <f t="shared" si="116"/>
        <v>11094240.526224026</v>
      </c>
    </row>
    <row r="113" spans="1:53" x14ac:dyDescent="0.15">
      <c r="C113" s="7">
        <v>8</v>
      </c>
      <c r="D113" s="8">
        <v>23.138052278709701</v>
      </c>
      <c r="E113" s="10">
        <f t="shared" si="117"/>
        <v>21.628800139677399</v>
      </c>
      <c r="F113" s="7" t="s">
        <v>83</v>
      </c>
      <c r="G113" s="1">
        <v>9</v>
      </c>
      <c r="H113" s="9">
        <f t="shared" si="99"/>
        <v>23.138052278709701</v>
      </c>
      <c r="I113" s="9">
        <f t="shared" si="100"/>
        <v>296.2880522787097</v>
      </c>
      <c r="J113" s="9">
        <f t="shared" si="101"/>
        <v>0.28194599521724717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2.2376627675365599</v>
      </c>
      <c r="P113" s="9">
        <f t="shared" si="104"/>
        <v>0.63090005595367493</v>
      </c>
      <c r="Q113" s="12">
        <f t="shared" si="105"/>
        <v>0.18927001678610247</v>
      </c>
      <c r="R113" s="9">
        <f t="shared" si="106"/>
        <v>0.19436706250000002</v>
      </c>
      <c r="S113" s="13">
        <f t="shared" si="107"/>
        <v>0.97377618590136616</v>
      </c>
      <c r="T113" s="2">
        <f t="shared" si="108"/>
        <v>0.01</v>
      </c>
      <c r="U113" s="14">
        <f t="shared" si="109"/>
        <v>9.7377618590136616E-3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1.9687761859013664E-2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4833.333333333333</v>
      </c>
      <c r="AX113" s="1">
        <f t="shared" si="116"/>
        <v>12391976.150678495</v>
      </c>
    </row>
    <row r="114" spans="1:53" x14ac:dyDescent="0.15">
      <c r="C114" s="7">
        <v>9</v>
      </c>
      <c r="D114" s="8">
        <v>17.353638292666702</v>
      </c>
      <c r="E114" s="10">
        <f t="shared" si="117"/>
        <v>23.138052278709701</v>
      </c>
      <c r="F114" s="7" t="s">
        <v>83</v>
      </c>
      <c r="G114" s="1">
        <v>10</v>
      </c>
      <c r="H114" s="9">
        <f t="shared" si="99"/>
        <v>17.353638292666702</v>
      </c>
      <c r="I114" s="9">
        <f t="shared" si="100"/>
        <v>290.50363829266666</v>
      </c>
      <c r="J114" s="9">
        <f t="shared" si="101"/>
        <v>0.14654998800969249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2.2546529199162184</v>
      </c>
      <c r="P114" s="9">
        <f t="shared" si="104"/>
        <v>0.33041935837973996</v>
      </c>
      <c r="Q114" s="12">
        <f t="shared" si="105"/>
        <v>9.9125807513921985E-2</v>
      </c>
      <c r="R114" s="9">
        <f t="shared" si="106"/>
        <v>0.19436706250000002</v>
      </c>
      <c r="S114" s="13">
        <f t="shared" si="107"/>
        <v>0.50999282614523211</v>
      </c>
      <c r="T114" s="2">
        <f t="shared" si="108"/>
        <v>0.01</v>
      </c>
      <c r="U114" s="14">
        <f t="shared" si="109"/>
        <v>5.0999282614523208E-3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1.5049928261452322E-2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4833.333333333333</v>
      </c>
      <c r="AX114" s="1">
        <f t="shared" si="116"/>
        <v>9472806.1737477165</v>
      </c>
    </row>
    <row r="115" spans="1:53" x14ac:dyDescent="0.15">
      <c r="C115" s="7">
        <v>10</v>
      </c>
      <c r="D115" s="8">
        <v>11.6647246972581</v>
      </c>
      <c r="E115" s="10">
        <f t="shared" si="117"/>
        <v>17.353638292666702</v>
      </c>
      <c r="F115" s="7" t="s">
        <v>83</v>
      </c>
      <c r="G115" s="1">
        <v>11</v>
      </c>
      <c r="H115" s="9">
        <f t="shared" si="99"/>
        <v>11.6647246972581</v>
      </c>
      <c r="I115" s="9">
        <f t="shared" si="100"/>
        <v>284.8147246972581</v>
      </c>
      <c r="J115" s="9">
        <f t="shared" si="101"/>
        <v>7.5030645379055586E-2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1.8280218834596544</v>
      </c>
      <c r="O115" s="9">
        <f t="shared" si="118"/>
        <v>0.7441018864101574</v>
      </c>
      <c r="P115" s="9">
        <f t="shared" si="104"/>
        <v>5.5830444765126823E-2</v>
      </c>
      <c r="Q115" s="12">
        <f t="shared" si="105"/>
        <v>1.6749133429538047E-2</v>
      </c>
      <c r="R115" s="9">
        <f t="shared" si="106"/>
        <v>0.19436706250000002</v>
      </c>
      <c r="S115" s="13">
        <f t="shared" si="107"/>
        <v>8.6172694149442342E-2</v>
      </c>
      <c r="T115" s="2">
        <f t="shared" si="108"/>
        <v>0.01</v>
      </c>
      <c r="U115" s="14">
        <f t="shared" si="109"/>
        <v>8.6172694149442338E-4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6.3517269414944235E-3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4833.333333333333</v>
      </c>
      <c r="AX115" s="1">
        <f t="shared" si="116"/>
        <v>3997937.8731963322</v>
      </c>
    </row>
    <row r="116" spans="1:53" x14ac:dyDescent="0.15">
      <c r="C116" s="7">
        <v>11</v>
      </c>
      <c r="D116" s="8">
        <v>8.4339172590999993</v>
      </c>
      <c r="E116" s="10">
        <f t="shared" si="117"/>
        <v>11.6647246972581</v>
      </c>
      <c r="F116" s="7" t="s">
        <v>85</v>
      </c>
      <c r="G116" s="1">
        <v>12</v>
      </c>
      <c r="H116" s="9">
        <f t="shared" si="99"/>
        <v>8.4339172590999993</v>
      </c>
      <c r="I116" s="9">
        <f t="shared" si="100"/>
        <v>281.58391725909996</v>
      </c>
      <c r="J116" s="9">
        <f t="shared" si="101"/>
        <v>5.0686135612393671E-2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1.3361616499783642</v>
      </c>
      <c r="P116" s="9">
        <f t="shared" si="104"/>
        <v>6.7724870590883057E-2</v>
      </c>
      <c r="Q116" s="12">
        <f t="shared" si="105"/>
        <v>2.0317461177264916E-2</v>
      </c>
      <c r="R116" s="9">
        <f t="shared" si="106"/>
        <v>0.19436706250000002</v>
      </c>
      <c r="S116" s="13">
        <f t="shared" si="107"/>
        <v>0.10453140010419674</v>
      </c>
      <c r="T116" s="2">
        <f t="shared" si="108"/>
        <v>0.01</v>
      </c>
      <c r="U116" s="14">
        <f t="shared" si="109"/>
        <v>1.0453140010419674E-3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6.5353140010419673E-3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4833.333333333333</v>
      </c>
      <c r="AX116" s="1">
        <f t="shared" si="116"/>
        <v>4113492.2200935539</v>
      </c>
      <c r="AY116" s="1">
        <f>SUM(AX105:AX116)</f>
        <v>75961587.067726374</v>
      </c>
    </row>
    <row r="117" spans="1:53" x14ac:dyDescent="0.15">
      <c r="C117" s="7">
        <v>12</v>
      </c>
      <c r="D117" s="8">
        <v>1.13877484070968</v>
      </c>
      <c r="E117" s="10">
        <f t="shared" si="117"/>
        <v>8.4339172590999993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2.5854627371935499</v>
      </c>
      <c r="E121" s="7"/>
      <c r="F121" s="7"/>
      <c r="G121" s="1">
        <v>1</v>
      </c>
      <c r="H121" s="9">
        <f t="shared" ref="H121:H132" si="119">E122</f>
        <v>2.5854627371935499</v>
      </c>
      <c r="I121" s="9">
        <f t="shared" ref="I121:I132" si="120">H121+273.15</f>
        <v>275.73546273719353</v>
      </c>
      <c r="J121" s="9">
        <f t="shared" ref="J121:J132" si="121">EXP(($C$15*(I121-$C$13))/($C$16*I121*$C$13))</f>
        <v>2.4342559306851599E-2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6.930326634660651E-3</v>
      </c>
      <c r="Q121" s="12">
        <f t="shared" ref="Q121:Q132" si="125">P121*$B$123</f>
        <v>2.2870077894380147E-3</v>
      </c>
      <c r="R121" s="9">
        <f t="shared" ref="R121:R132" si="126">L121*$B$123</f>
        <v>9.3951000000000007E-2</v>
      </c>
      <c r="S121" s="13">
        <f t="shared" ref="S121:S132" si="127">Q121/R121</f>
        <v>2.4342559306851599E-2</v>
      </c>
      <c r="T121" s="2">
        <f t="shared" ref="T121:T132" si="128">$B$122/100</f>
        <v>0.01</v>
      </c>
      <c r="U121" s="14">
        <f t="shared" ref="U121:U132" si="129">S121*T121</f>
        <v>2.43425593068516E-4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5.7334255930685165E-3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1509.8333333333333</v>
      </c>
      <c r="AX121" s="1">
        <f t="shared" ref="AX121:AX132" si="136">AW121*10000*AV121*0.67*AU121*AT121</f>
        <v>544903.25190282951</v>
      </c>
      <c r="AZ121" s="1">
        <f t="shared" ref="AZ121:AZ132" si="137">$E$9/12</f>
        <v>250</v>
      </c>
      <c r="BA121" s="1">
        <f t="shared" ref="BA121:BA132" si="138">AZ121*10000*AV121*0.67*AU121*AT121</f>
        <v>90225.728872308682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0.86521907145161303</v>
      </c>
      <c r="E122" s="10">
        <f t="shared" ref="E122:E133" si="139">D121</f>
        <v>2.5854627371935499</v>
      </c>
      <c r="F122" s="7" t="s">
        <v>83</v>
      </c>
      <c r="G122" s="1">
        <v>2</v>
      </c>
      <c r="H122" s="9">
        <f t="shared" si="119"/>
        <v>0.86521907145161303</v>
      </c>
      <c r="I122" s="9">
        <f t="shared" si="120"/>
        <v>274.01521907145161</v>
      </c>
      <c r="J122" s="9">
        <f t="shared" si="121"/>
        <v>1.950245102083166E-2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0.56246967336533937</v>
      </c>
      <c r="P122" s="9">
        <f t="shared" si="124"/>
        <v>1.0969537255510713E-2</v>
      </c>
      <c r="Q122" s="12">
        <f t="shared" si="125"/>
        <v>3.6199472943185354E-3</v>
      </c>
      <c r="R122" s="9">
        <f t="shared" si="126"/>
        <v>9.3951000000000007E-2</v>
      </c>
      <c r="S122" s="13">
        <f t="shared" si="127"/>
        <v>3.8530162471059753E-2</v>
      </c>
      <c r="T122" s="2">
        <f t="shared" si="128"/>
        <v>0.01</v>
      </c>
      <c r="U122" s="14">
        <f t="shared" si="129"/>
        <v>3.8530162471059755E-4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5.8753016247105978E-3</v>
      </c>
      <c r="AU122" s="9">
        <f t="shared" si="133"/>
        <v>28.47</v>
      </c>
      <c r="AV122" s="1">
        <f t="shared" si="134"/>
        <v>0.33</v>
      </c>
      <c r="AW122" s="1">
        <f t="shared" si="135"/>
        <v>1509.8333333333333</v>
      </c>
      <c r="AX122" s="1">
        <f t="shared" si="136"/>
        <v>558387.11242459191</v>
      </c>
      <c r="AZ122" s="1">
        <f t="shared" si="137"/>
        <v>250</v>
      </c>
      <c r="BA122" s="1">
        <f t="shared" si="138"/>
        <v>92458.402542983546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3.6045915923928602</v>
      </c>
      <c r="E123" s="10">
        <f t="shared" si="139"/>
        <v>0.86521907145161303</v>
      </c>
      <c r="F123" s="7" t="s">
        <v>83</v>
      </c>
      <c r="G123" s="1">
        <v>3</v>
      </c>
      <c r="H123" s="9">
        <f t="shared" si="119"/>
        <v>3.6045915923928602</v>
      </c>
      <c r="I123" s="9">
        <f t="shared" si="120"/>
        <v>276.75459159239284</v>
      </c>
      <c r="J123" s="9">
        <f t="shared" si="121"/>
        <v>2.772294401561869E-2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0.83620013610982857</v>
      </c>
      <c r="P123" s="9">
        <f t="shared" si="124"/>
        <v>2.3181929559225507E-2</v>
      </c>
      <c r="Q123" s="12">
        <f t="shared" si="125"/>
        <v>7.6500367545444172E-3</v>
      </c>
      <c r="R123" s="9">
        <f t="shared" si="126"/>
        <v>9.3951000000000007E-2</v>
      </c>
      <c r="S123" s="13">
        <f t="shared" si="127"/>
        <v>8.1425815100897456E-2</v>
      </c>
      <c r="T123" s="2">
        <f t="shared" si="128"/>
        <v>0.01</v>
      </c>
      <c r="U123" s="14">
        <f t="shared" si="129"/>
        <v>8.1425815100897453E-4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6.3042581510089745E-3</v>
      </c>
      <c r="AU123" s="9">
        <f t="shared" si="133"/>
        <v>28.47</v>
      </c>
      <c r="AV123" s="1">
        <f t="shared" si="134"/>
        <v>0.33</v>
      </c>
      <c r="AW123" s="1">
        <f t="shared" si="135"/>
        <v>1509.8333333333333</v>
      </c>
      <c r="AX123" s="1">
        <f t="shared" si="136"/>
        <v>599155.02722713328</v>
      </c>
      <c r="AZ123" s="1">
        <f t="shared" si="137"/>
        <v>250</v>
      </c>
      <c r="BA123" s="1">
        <f t="shared" si="138"/>
        <v>99208.802388861892</v>
      </c>
    </row>
    <row r="124" spans="1:53" x14ac:dyDescent="0.15">
      <c r="C124" s="7">
        <v>3</v>
      </c>
      <c r="D124" s="8">
        <v>6.0742845793225797</v>
      </c>
      <c r="E124" s="10">
        <f t="shared" si="139"/>
        <v>3.6045915923928602</v>
      </c>
      <c r="F124" s="7" t="s">
        <v>83</v>
      </c>
      <c r="G124" s="1">
        <v>4</v>
      </c>
      <c r="H124" s="9">
        <f t="shared" si="119"/>
        <v>6.0742845793225797</v>
      </c>
      <c r="I124" s="9">
        <f t="shared" si="120"/>
        <v>279.22428457932256</v>
      </c>
      <c r="J124" s="9">
        <f t="shared" si="121"/>
        <v>3.7842760088634353E-2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1.097718206550603</v>
      </c>
      <c r="P124" s="9">
        <f t="shared" si="124"/>
        <v>4.154068673542044E-2</v>
      </c>
      <c r="Q124" s="12">
        <f t="shared" si="125"/>
        <v>1.3708426622688745E-2</v>
      </c>
      <c r="R124" s="9">
        <f t="shared" si="126"/>
        <v>9.3951000000000007E-2</v>
      </c>
      <c r="S124" s="13">
        <f t="shared" si="127"/>
        <v>0.14591038544229168</v>
      </c>
      <c r="T124" s="2">
        <f t="shared" si="128"/>
        <v>0.01</v>
      </c>
      <c r="U124" s="14">
        <f t="shared" si="129"/>
        <v>1.4591038544229168E-3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6.9491038544229168E-3</v>
      </c>
      <c r="AU124" s="9">
        <f t="shared" si="133"/>
        <v>28.47</v>
      </c>
      <c r="AV124" s="1">
        <f t="shared" si="134"/>
        <v>0.33</v>
      </c>
      <c r="AW124" s="1">
        <f t="shared" si="135"/>
        <v>1509.8333333333333</v>
      </c>
      <c r="AX124" s="1">
        <f t="shared" si="136"/>
        <v>660440.99232113</v>
      </c>
      <c r="AZ124" s="1">
        <f t="shared" si="137"/>
        <v>250</v>
      </c>
      <c r="BA124" s="1">
        <f t="shared" si="138"/>
        <v>109356.60541800364</v>
      </c>
    </row>
    <row r="125" spans="1:53" x14ac:dyDescent="0.15">
      <c r="C125" s="7">
        <v>4</v>
      </c>
      <c r="D125" s="8">
        <v>12.5541859401333</v>
      </c>
      <c r="E125" s="10">
        <f t="shared" si="139"/>
        <v>6.0742845793225797</v>
      </c>
      <c r="F125" s="7" t="s">
        <v>83</v>
      </c>
      <c r="G125" s="1">
        <v>5</v>
      </c>
      <c r="H125" s="9">
        <f t="shared" si="119"/>
        <v>12.5541859401333</v>
      </c>
      <c r="I125" s="9">
        <f t="shared" si="120"/>
        <v>285.7041859401333</v>
      </c>
      <c r="J125" s="9">
        <f t="shared" si="121"/>
        <v>8.3456585215805679E-2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1.0033686438244234</v>
      </c>
      <c r="O125" s="9">
        <f t="shared" si="140"/>
        <v>0.33750887599075918</v>
      </c>
      <c r="P125" s="9">
        <f t="shared" si="124"/>
        <v>2.8167338270213584E-2</v>
      </c>
      <c r="Q125" s="12">
        <f t="shared" si="125"/>
        <v>9.2952216291704824E-3</v>
      </c>
      <c r="R125" s="9">
        <f t="shared" si="126"/>
        <v>9.3951000000000007E-2</v>
      </c>
      <c r="S125" s="13">
        <f t="shared" si="127"/>
        <v>9.8936909976162918E-2</v>
      </c>
      <c r="T125" s="2">
        <f t="shared" si="128"/>
        <v>0.01</v>
      </c>
      <c r="U125" s="14">
        <f t="shared" si="129"/>
        <v>9.8936909976162922E-4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6.4793690997616291E-3</v>
      </c>
      <c r="AU125" s="9">
        <f t="shared" si="133"/>
        <v>28.47</v>
      </c>
      <c r="AV125" s="1">
        <f t="shared" si="134"/>
        <v>0.33</v>
      </c>
      <c r="AW125" s="1">
        <f t="shared" si="135"/>
        <v>1509.8333333333333</v>
      </c>
      <c r="AX125" s="1">
        <f t="shared" si="136"/>
        <v>615797.52548061521</v>
      </c>
      <c r="AZ125" s="1">
        <f t="shared" si="137"/>
        <v>250</v>
      </c>
      <c r="BA125" s="1">
        <f t="shared" si="138"/>
        <v>101964.48705386056</v>
      </c>
    </row>
    <row r="126" spans="1:53" x14ac:dyDescent="0.15">
      <c r="C126" s="7">
        <v>5</v>
      </c>
      <c r="D126" s="8">
        <v>17.986282701935501</v>
      </c>
      <c r="E126" s="10">
        <f t="shared" si="139"/>
        <v>12.5541859401333</v>
      </c>
      <c r="F126" s="7" t="s">
        <v>85</v>
      </c>
      <c r="G126" s="1">
        <v>6</v>
      </c>
      <c r="H126" s="9">
        <f t="shared" si="119"/>
        <v>17.986282701935501</v>
      </c>
      <c r="I126" s="9">
        <f t="shared" si="120"/>
        <v>291.1362827019355</v>
      </c>
      <c r="J126" s="9">
        <f t="shared" si="121"/>
        <v>0.15762195455201455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0.59404153772054558</v>
      </c>
      <c r="P126" s="9">
        <f t="shared" si="124"/>
        <v>9.3633988260596671E-2</v>
      </c>
      <c r="Q126" s="12">
        <f t="shared" si="125"/>
        <v>3.0899216125996904E-2</v>
      </c>
      <c r="R126" s="9">
        <f t="shared" si="126"/>
        <v>9.3951000000000007E-2</v>
      </c>
      <c r="S126" s="13">
        <f t="shared" si="127"/>
        <v>0.32888650600841823</v>
      </c>
      <c r="T126" s="2">
        <f t="shared" si="128"/>
        <v>0.01</v>
      </c>
      <c r="U126" s="14">
        <f t="shared" si="129"/>
        <v>3.2888650600841826E-3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8.7788650600841844E-3</v>
      </c>
      <c r="AU126" s="9">
        <f t="shared" si="133"/>
        <v>28.47</v>
      </c>
      <c r="AV126" s="1">
        <f t="shared" si="134"/>
        <v>0.33</v>
      </c>
      <c r="AW126" s="1">
        <f t="shared" si="135"/>
        <v>1509.8333333333333</v>
      </c>
      <c r="AX126" s="1">
        <f t="shared" si="136"/>
        <v>834341.01334448683</v>
      </c>
      <c r="AZ126" s="1">
        <f t="shared" si="137"/>
        <v>250</v>
      </c>
      <c r="BA126" s="1">
        <f t="shared" si="138"/>
        <v>138151.17783604484</v>
      </c>
    </row>
    <row r="127" spans="1:53" x14ac:dyDescent="0.15">
      <c r="C127" s="7">
        <v>6</v>
      </c>
      <c r="D127" s="8">
        <v>19.826872803666699</v>
      </c>
      <c r="E127" s="10">
        <f t="shared" si="139"/>
        <v>17.986282701935501</v>
      </c>
      <c r="F127" s="7" t="s">
        <v>83</v>
      </c>
      <c r="G127" s="1">
        <v>7</v>
      </c>
      <c r="H127" s="9">
        <f t="shared" si="119"/>
        <v>19.826872803666699</v>
      </c>
      <c r="I127" s="9">
        <f t="shared" si="120"/>
        <v>292.97687280366665</v>
      </c>
      <c r="J127" s="9">
        <f t="shared" si="121"/>
        <v>0.19447580450975058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0.78510754945994898</v>
      </c>
      <c r="P127" s="9">
        <f t="shared" si="124"/>
        <v>0.15268442230790238</v>
      </c>
      <c r="Q127" s="12">
        <f t="shared" si="125"/>
        <v>5.038585936160779E-2</v>
      </c>
      <c r="R127" s="9">
        <f t="shared" si="126"/>
        <v>9.3951000000000007E-2</v>
      </c>
      <c r="S127" s="13">
        <f t="shared" si="127"/>
        <v>0.5362993407372757</v>
      </c>
      <c r="T127" s="2">
        <f t="shared" si="128"/>
        <v>0.01</v>
      </c>
      <c r="U127" s="14">
        <f t="shared" si="129"/>
        <v>5.362993407372757E-3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1.5312993407372757E-2</v>
      </c>
      <c r="AU127" s="9">
        <f t="shared" si="133"/>
        <v>28.47</v>
      </c>
      <c r="AV127" s="1">
        <f t="shared" si="134"/>
        <v>0.33</v>
      </c>
      <c r="AW127" s="1">
        <f t="shared" si="135"/>
        <v>1509.8333333333333</v>
      </c>
      <c r="AX127" s="1">
        <f t="shared" si="136"/>
        <v>1455342.8432265155</v>
      </c>
      <c r="AZ127" s="1">
        <f t="shared" si="137"/>
        <v>250</v>
      </c>
      <c r="BA127" s="1">
        <f t="shared" si="138"/>
        <v>240977.39980569304</v>
      </c>
    </row>
    <row r="128" spans="1:53" x14ac:dyDescent="0.15">
      <c r="C128" s="7">
        <v>7</v>
      </c>
      <c r="D128" s="8">
        <v>21.628800139677399</v>
      </c>
      <c r="E128" s="10">
        <f t="shared" si="139"/>
        <v>19.826872803666699</v>
      </c>
      <c r="F128" s="7" t="s">
        <v>83</v>
      </c>
      <c r="G128" s="1">
        <v>8</v>
      </c>
      <c r="H128" s="9">
        <f t="shared" si="119"/>
        <v>21.628800139677399</v>
      </c>
      <c r="I128" s="9">
        <f t="shared" si="120"/>
        <v>294.7788001396774</v>
      </c>
      <c r="J128" s="9">
        <f t="shared" si="121"/>
        <v>0.23828343209490099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0.91712312715204669</v>
      </c>
      <c r="P128" s="9">
        <f t="shared" si="124"/>
        <v>0.21853524639139796</v>
      </c>
      <c r="Q128" s="12">
        <f t="shared" si="125"/>
        <v>7.2116631309161336E-2</v>
      </c>
      <c r="R128" s="9">
        <f t="shared" si="126"/>
        <v>9.3951000000000007E-2</v>
      </c>
      <c r="S128" s="13">
        <f t="shared" si="127"/>
        <v>0.76759833646434128</v>
      </c>
      <c r="T128" s="2">
        <f t="shared" si="128"/>
        <v>0.01</v>
      </c>
      <c r="U128" s="14">
        <f t="shared" si="129"/>
        <v>7.6759833646434126E-3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1.7625983364643414E-2</v>
      </c>
      <c r="AU128" s="9">
        <f t="shared" si="133"/>
        <v>28.47</v>
      </c>
      <c r="AV128" s="1">
        <f t="shared" si="134"/>
        <v>0.33</v>
      </c>
      <c r="AW128" s="1">
        <f t="shared" si="135"/>
        <v>1509.8333333333333</v>
      </c>
      <c r="AX128" s="1">
        <f t="shared" si="136"/>
        <v>1675168.79699124</v>
      </c>
      <c r="AZ128" s="1">
        <f t="shared" si="137"/>
        <v>250</v>
      </c>
      <c r="BA128" s="1">
        <f t="shared" si="138"/>
        <v>277376.44281784527</v>
      </c>
    </row>
    <row r="129" spans="1:54" x14ac:dyDescent="0.15">
      <c r="C129" s="7">
        <v>8</v>
      </c>
      <c r="D129" s="8">
        <v>23.138052278709701</v>
      </c>
      <c r="E129" s="10">
        <f t="shared" si="139"/>
        <v>21.628800139677399</v>
      </c>
      <c r="F129" s="7" t="s">
        <v>83</v>
      </c>
      <c r="G129" s="1">
        <v>9</v>
      </c>
      <c r="H129" s="9">
        <f t="shared" si="119"/>
        <v>23.138052278709701</v>
      </c>
      <c r="I129" s="9">
        <f t="shared" si="120"/>
        <v>296.2880522787097</v>
      </c>
      <c r="J129" s="9">
        <f t="shared" si="121"/>
        <v>0.28194599521724717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0.98328788076064877</v>
      </c>
      <c r="P129" s="9">
        <f t="shared" si="124"/>
        <v>0.277234080126119</v>
      </c>
      <c r="Q129" s="12">
        <f t="shared" si="125"/>
        <v>9.1487246441619277E-2</v>
      </c>
      <c r="R129" s="9">
        <f t="shared" si="126"/>
        <v>9.3951000000000007E-2</v>
      </c>
      <c r="S129" s="13">
        <f t="shared" si="127"/>
        <v>0.97377618590136639</v>
      </c>
      <c r="T129" s="2">
        <f t="shared" si="128"/>
        <v>0.01</v>
      </c>
      <c r="U129" s="14">
        <f t="shared" si="129"/>
        <v>9.7377618590136633E-3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1.9687761859013664E-2</v>
      </c>
      <c r="AU129" s="9">
        <f t="shared" si="133"/>
        <v>28.47</v>
      </c>
      <c r="AV129" s="1">
        <f t="shared" si="134"/>
        <v>0.33</v>
      </c>
      <c r="AW129" s="1">
        <f t="shared" si="135"/>
        <v>1509.8333333333333</v>
      </c>
      <c r="AX129" s="1">
        <f t="shared" si="136"/>
        <v>1871119.6797660857</v>
      </c>
      <c r="AZ129" s="1">
        <f t="shared" si="137"/>
        <v>250</v>
      </c>
      <c r="BA129" s="1">
        <f t="shared" si="138"/>
        <v>309822.22316471225</v>
      </c>
    </row>
    <row r="130" spans="1:54" x14ac:dyDescent="0.15">
      <c r="C130" s="7">
        <v>9</v>
      </c>
      <c r="D130" s="8">
        <v>17.353638292666702</v>
      </c>
      <c r="E130" s="10">
        <f t="shared" si="139"/>
        <v>23.138052278709701</v>
      </c>
      <c r="F130" s="7" t="s">
        <v>83</v>
      </c>
      <c r="G130" s="1">
        <v>10</v>
      </c>
      <c r="H130" s="9">
        <f t="shared" si="119"/>
        <v>17.353638292666702</v>
      </c>
      <c r="I130" s="9">
        <f t="shared" si="120"/>
        <v>290.50363829266666</v>
      </c>
      <c r="J130" s="9">
        <f t="shared" si="121"/>
        <v>0.14654998800969249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0.99075380063452978</v>
      </c>
      <c r="P130" s="9">
        <f t="shared" si="124"/>
        <v>0.14519495760354761</v>
      </c>
      <c r="Q130" s="12">
        <f t="shared" si="125"/>
        <v>4.7914336009170715E-2</v>
      </c>
      <c r="R130" s="9">
        <f t="shared" si="126"/>
        <v>9.3951000000000007E-2</v>
      </c>
      <c r="S130" s="13">
        <f t="shared" si="127"/>
        <v>0.50999282614523223</v>
      </c>
      <c r="T130" s="2">
        <f t="shared" si="128"/>
        <v>0.01</v>
      </c>
      <c r="U130" s="14">
        <f t="shared" si="129"/>
        <v>5.0999282614523226E-3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1.5049928261452322E-2</v>
      </c>
      <c r="AU130" s="9">
        <f t="shared" si="133"/>
        <v>28.47</v>
      </c>
      <c r="AV130" s="1">
        <f t="shared" si="134"/>
        <v>0.33</v>
      </c>
      <c r="AW130" s="1">
        <f t="shared" si="135"/>
        <v>1509.8333333333333</v>
      </c>
      <c r="AX130" s="1">
        <f t="shared" si="136"/>
        <v>1430341.2013376532</v>
      </c>
      <c r="AZ130" s="1">
        <f t="shared" si="137"/>
        <v>250</v>
      </c>
      <c r="BA130" s="1">
        <f t="shared" si="138"/>
        <v>236837.59819036094</v>
      </c>
    </row>
    <row r="131" spans="1:54" x14ac:dyDescent="0.15">
      <c r="C131" s="7">
        <v>10</v>
      </c>
      <c r="D131" s="8">
        <v>11.6647246972581</v>
      </c>
      <c r="E131" s="10">
        <f t="shared" si="139"/>
        <v>17.353638292666702</v>
      </c>
      <c r="F131" s="7" t="s">
        <v>83</v>
      </c>
      <c r="G131" s="1">
        <v>11</v>
      </c>
      <c r="H131" s="9">
        <f t="shared" si="119"/>
        <v>11.6647246972581</v>
      </c>
      <c r="I131" s="9">
        <f t="shared" si="120"/>
        <v>284.8147246972581</v>
      </c>
      <c r="J131" s="9">
        <f t="shared" si="121"/>
        <v>7.5030645379055586E-2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0.80328090087943305</v>
      </c>
      <c r="O131" s="9">
        <f t="shared" si="140"/>
        <v>0.32697794215154907</v>
      </c>
      <c r="P131" s="9">
        <f t="shared" si="124"/>
        <v>2.4533366024346231E-2</v>
      </c>
      <c r="Q131" s="12">
        <f t="shared" si="125"/>
        <v>8.0960107880342566E-3</v>
      </c>
      <c r="R131" s="9">
        <f t="shared" si="126"/>
        <v>9.3951000000000007E-2</v>
      </c>
      <c r="S131" s="13">
        <f t="shared" si="127"/>
        <v>8.6172694149442328E-2</v>
      </c>
      <c r="T131" s="2">
        <f t="shared" si="128"/>
        <v>0.01</v>
      </c>
      <c r="U131" s="14">
        <f t="shared" si="129"/>
        <v>8.6172694149442327E-4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6.3517269414944235E-3</v>
      </c>
      <c r="AU131" s="9">
        <f t="shared" si="133"/>
        <v>28.47</v>
      </c>
      <c r="AV131" s="1">
        <f t="shared" si="134"/>
        <v>0.33</v>
      </c>
      <c r="AW131" s="1">
        <f t="shared" si="135"/>
        <v>1509.8333333333333</v>
      </c>
      <c r="AX131" s="1">
        <f t="shared" si="136"/>
        <v>603666.44851961255</v>
      </c>
      <c r="AZ131" s="1">
        <f t="shared" si="137"/>
        <v>250</v>
      </c>
      <c r="BA131" s="1">
        <f t="shared" si="138"/>
        <v>99955.808894957387</v>
      </c>
    </row>
    <row r="132" spans="1:54" x14ac:dyDescent="0.15">
      <c r="C132" s="7">
        <v>11</v>
      </c>
      <c r="D132" s="8">
        <v>8.4339172590999993</v>
      </c>
      <c r="E132" s="10">
        <f t="shared" si="139"/>
        <v>11.6647246972581</v>
      </c>
      <c r="F132" s="7" t="s">
        <v>85</v>
      </c>
      <c r="G132" s="1">
        <v>12</v>
      </c>
      <c r="H132" s="9">
        <f t="shared" si="119"/>
        <v>8.4339172590999993</v>
      </c>
      <c r="I132" s="9">
        <f t="shared" si="120"/>
        <v>281.58391725909996</v>
      </c>
      <c r="J132" s="9">
        <f t="shared" si="121"/>
        <v>5.0686135612393671E-2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0.58714457612720283</v>
      </c>
      <c r="P132" s="9">
        <f t="shared" si="124"/>
        <v>2.9760089609664801E-2</v>
      </c>
      <c r="Q132" s="12">
        <f t="shared" si="125"/>
        <v>9.8208295711893854E-3</v>
      </c>
      <c r="R132" s="9">
        <f t="shared" si="126"/>
        <v>9.3951000000000007E-2</v>
      </c>
      <c r="S132" s="13">
        <f t="shared" si="127"/>
        <v>0.1045314001041967</v>
      </c>
      <c r="T132" s="2">
        <f t="shared" si="128"/>
        <v>0.01</v>
      </c>
      <c r="U132" s="14">
        <f t="shared" si="129"/>
        <v>1.045314001041967E-3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6.5353140010419673E-3</v>
      </c>
      <c r="AU132" s="9">
        <f t="shared" si="133"/>
        <v>28.47</v>
      </c>
      <c r="AV132" s="1">
        <f t="shared" si="134"/>
        <v>0.33</v>
      </c>
      <c r="AW132" s="1">
        <f t="shared" si="135"/>
        <v>1509.8333333333333</v>
      </c>
      <c r="AX132" s="1">
        <f t="shared" si="136"/>
        <v>621114.51410115184</v>
      </c>
      <c r="AY132" s="1">
        <f>SUM(AX121:AX132)</f>
        <v>11469778.406643042</v>
      </c>
      <c r="AZ132" s="1">
        <f t="shared" si="137"/>
        <v>250</v>
      </c>
      <c r="BA132" s="1">
        <f t="shared" si="138"/>
        <v>102844.88035674223</v>
      </c>
      <c r="BB132" s="1">
        <f>SUM(BA121:BA132)</f>
        <v>1899179.5573423745</v>
      </c>
    </row>
    <row r="133" spans="1:54" x14ac:dyDescent="0.15">
      <c r="C133" s="7">
        <v>12</v>
      </c>
      <c r="D133" s="8">
        <v>1.13877484070968</v>
      </c>
      <c r="E133" s="10">
        <f t="shared" si="139"/>
        <v>8.4339172590999993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2.5854627371935499</v>
      </c>
      <c r="E136" s="7"/>
      <c r="F136" s="7"/>
      <c r="G136" s="1">
        <v>1</v>
      </c>
      <c r="H136" s="9">
        <f t="shared" ref="H136:H147" si="141">E137</f>
        <v>2.5854627371935499</v>
      </c>
      <c r="I136" s="9">
        <f t="shared" ref="I136:I147" si="142">H136+273.15</f>
        <v>275.73546273719353</v>
      </c>
      <c r="J136" s="9">
        <f t="shared" ref="J136:J147" si="143">EXP(($C$15*(I136-$C$13))/($C$16*I136*$C$13))</f>
        <v>2.4342559306851599E-2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1.8477168928200484E-2</v>
      </c>
      <c r="Q136" s="12">
        <f t="shared" ref="Q136:Q147" si="147">P136*$B$138</f>
        <v>4.804063921332126E-3</v>
      </c>
      <c r="R136" s="9">
        <f t="shared" ref="R136:R147" si="148">L136*$B$138</f>
        <v>0.19735245833333334</v>
      </c>
      <c r="S136" s="13">
        <f t="shared" ref="S136:S147" si="149">Q136/R136</f>
        <v>2.4342559306851599E-2</v>
      </c>
      <c r="T136" s="2">
        <f t="shared" ref="T136:T147" si="150">$B$137/100</f>
        <v>0.01</v>
      </c>
      <c r="U136" s="14">
        <f t="shared" ref="U136:U147" si="151">S136*T136</f>
        <v>2.43425593068516E-4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5.7334255930685165E-3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0.86521907145161303</v>
      </c>
      <c r="E137" s="10">
        <f t="shared" ref="E137:E148" si="159">D136</f>
        <v>2.5854627371935499</v>
      </c>
      <c r="F137" s="7" t="s">
        <v>83</v>
      </c>
      <c r="G137" s="1">
        <v>2</v>
      </c>
      <c r="H137" s="9">
        <f t="shared" si="141"/>
        <v>0.86521907145161303</v>
      </c>
      <c r="I137" s="9">
        <f t="shared" si="142"/>
        <v>274.01521907145161</v>
      </c>
      <c r="J137" s="9">
        <f t="shared" si="143"/>
        <v>1.950245102083166E-2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1.499618664405133</v>
      </c>
      <c r="P137" s="9">
        <f t="shared" si="146"/>
        <v>2.9246239552486095E-2</v>
      </c>
      <c r="Q137" s="12">
        <f t="shared" si="147"/>
        <v>7.6040222836463852E-3</v>
      </c>
      <c r="R137" s="9">
        <f t="shared" si="148"/>
        <v>0.19735245833333334</v>
      </c>
      <c r="S137" s="13">
        <f t="shared" si="149"/>
        <v>3.853016247105976E-2</v>
      </c>
      <c r="T137" s="2">
        <f t="shared" si="150"/>
        <v>0.01</v>
      </c>
      <c r="U137" s="14">
        <f t="shared" si="151"/>
        <v>3.853016247105976E-4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5.8753016247105978E-3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3.6045915923928602</v>
      </c>
      <c r="E138" s="10">
        <f t="shared" si="159"/>
        <v>0.86521907145161303</v>
      </c>
      <c r="F138" s="7" t="s">
        <v>83</v>
      </c>
      <c r="G138" s="1">
        <v>3</v>
      </c>
      <c r="H138" s="9">
        <f t="shared" si="141"/>
        <v>3.6045915923928602</v>
      </c>
      <c r="I138" s="9">
        <f t="shared" si="142"/>
        <v>276.75459159239284</v>
      </c>
      <c r="J138" s="9">
        <f t="shared" si="143"/>
        <v>2.772294401561869E-2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2.2294203415193139</v>
      </c>
      <c r="P138" s="9">
        <f t="shared" si="146"/>
        <v>6.1806095315221438E-2</v>
      </c>
      <c r="Q138" s="12">
        <f t="shared" si="147"/>
        <v>1.6069584781957573E-2</v>
      </c>
      <c r="R138" s="9">
        <f t="shared" si="148"/>
        <v>0.19735245833333334</v>
      </c>
      <c r="S138" s="13">
        <f t="shared" si="149"/>
        <v>8.142581510089747E-2</v>
      </c>
      <c r="T138" s="2">
        <f t="shared" si="150"/>
        <v>0.01</v>
      </c>
      <c r="U138" s="14">
        <f t="shared" si="151"/>
        <v>8.1425815100897474E-4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6.3042581510089745E-3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6.0742845793225797</v>
      </c>
      <c r="E139" s="10">
        <f t="shared" si="159"/>
        <v>3.6045915923928602</v>
      </c>
      <c r="F139" s="7" t="s">
        <v>83</v>
      </c>
      <c r="G139" s="1">
        <v>4</v>
      </c>
      <c r="H139" s="9">
        <f t="shared" si="141"/>
        <v>6.0742845793225797</v>
      </c>
      <c r="I139" s="9">
        <f t="shared" si="142"/>
        <v>279.22428457932256</v>
      </c>
      <c r="J139" s="9">
        <f t="shared" si="143"/>
        <v>3.7842760088634353E-2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2.9266621628707594</v>
      </c>
      <c r="P139" s="9">
        <f t="shared" si="146"/>
        <v>0.11075297409000187</v>
      </c>
      <c r="Q139" s="12">
        <f t="shared" si="147"/>
        <v>2.8795773263400489E-2</v>
      </c>
      <c r="R139" s="9">
        <f t="shared" si="148"/>
        <v>0.19735245833333334</v>
      </c>
      <c r="S139" s="13">
        <f t="shared" si="149"/>
        <v>0.14591038544229173</v>
      </c>
      <c r="T139" s="2">
        <f t="shared" si="150"/>
        <v>0.01</v>
      </c>
      <c r="U139" s="14">
        <f t="shared" si="151"/>
        <v>1.4591038544229174E-3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6.9491038544229177E-3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12.5541859401333</v>
      </c>
      <c r="E140" s="10">
        <f t="shared" si="159"/>
        <v>6.0742845793225797</v>
      </c>
      <c r="F140" s="7" t="s">
        <v>83</v>
      </c>
      <c r="G140" s="1">
        <v>5</v>
      </c>
      <c r="H140" s="9">
        <f t="shared" si="141"/>
        <v>12.5541859401333</v>
      </c>
      <c r="I140" s="9">
        <f t="shared" si="142"/>
        <v>285.7041859401333</v>
      </c>
      <c r="J140" s="9">
        <f t="shared" si="143"/>
        <v>8.3456585215805679E-2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3.5749571054474245</v>
      </c>
      <c r="P140" s="9">
        <f t="shared" si="146"/>
        <v>0.29835371231362301</v>
      </c>
      <c r="Q140" s="12">
        <f t="shared" si="147"/>
        <v>7.7571965201541984E-2</v>
      </c>
      <c r="R140" s="9">
        <f t="shared" si="148"/>
        <v>0.19735245833333334</v>
      </c>
      <c r="S140" s="13">
        <f t="shared" si="149"/>
        <v>0.39306308042295046</v>
      </c>
      <c r="T140" s="2">
        <f t="shared" si="150"/>
        <v>0.01</v>
      </c>
      <c r="U140" s="14">
        <f t="shared" si="151"/>
        <v>3.9306308042295051E-3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9.4206308042295052E-3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17.986282701935501</v>
      </c>
      <c r="E141" s="10">
        <f t="shared" si="159"/>
        <v>12.5541859401333</v>
      </c>
      <c r="F141" s="7" t="s">
        <v>85</v>
      </c>
      <c r="G141" s="1">
        <v>6</v>
      </c>
      <c r="H141" s="9">
        <f t="shared" si="141"/>
        <v>17.986282701935501</v>
      </c>
      <c r="I141" s="9">
        <f t="shared" si="142"/>
        <v>291.1362827019355</v>
      </c>
      <c r="J141" s="9">
        <f t="shared" si="143"/>
        <v>0.15762195455201455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4.0356513098004685</v>
      </c>
      <c r="P141" s="9">
        <f t="shared" si="146"/>
        <v>0.63610724734114743</v>
      </c>
      <c r="Q141" s="12">
        <f t="shared" si="147"/>
        <v>0.16538788430869833</v>
      </c>
      <c r="R141" s="9">
        <f t="shared" si="148"/>
        <v>0.19735245833333334</v>
      </c>
      <c r="S141" s="13">
        <f t="shared" si="149"/>
        <v>0.83803305874890077</v>
      </c>
      <c r="T141" s="2">
        <f t="shared" si="150"/>
        <v>0.01</v>
      </c>
      <c r="U141" s="14">
        <f t="shared" si="151"/>
        <v>8.3803305874890072E-3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1.3870330587489009E-2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19.826872803666699</v>
      </c>
      <c r="E142" s="10">
        <f t="shared" si="159"/>
        <v>17.986282701935501</v>
      </c>
      <c r="F142" s="7" t="s">
        <v>83</v>
      </c>
      <c r="G142" s="1">
        <v>7</v>
      </c>
      <c r="H142" s="9">
        <f t="shared" si="141"/>
        <v>19.826872803666699</v>
      </c>
      <c r="I142" s="9">
        <f t="shared" si="142"/>
        <v>292.97687280366665</v>
      </c>
      <c r="J142" s="9">
        <f t="shared" si="143"/>
        <v>0.19447580450975058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4.1585919791259878</v>
      </c>
      <c r="P142" s="9">
        <f t="shared" si="146"/>
        <v>0.8087455207683224</v>
      </c>
      <c r="Q142" s="12">
        <f t="shared" si="147"/>
        <v>0.21027383539976383</v>
      </c>
      <c r="R142" s="9">
        <f t="shared" si="148"/>
        <v>0.19735245833333334</v>
      </c>
      <c r="S142" s="13">
        <f t="shared" si="149"/>
        <v>1.065473605829657</v>
      </c>
      <c r="T142" s="2">
        <f t="shared" si="150"/>
        <v>0.01</v>
      </c>
      <c r="U142" s="14">
        <f t="shared" si="151"/>
        <v>1.065473605829657E-2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2.0604736058296571E-2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21.628800139677399</v>
      </c>
      <c r="E143" s="10">
        <f t="shared" si="159"/>
        <v>19.826872803666699</v>
      </c>
      <c r="F143" s="7" t="s">
        <v>83</v>
      </c>
      <c r="G143" s="1">
        <v>8</v>
      </c>
      <c r="H143" s="9">
        <f t="shared" si="141"/>
        <v>21.628800139677399</v>
      </c>
      <c r="I143" s="9">
        <f t="shared" si="142"/>
        <v>294.7788001396774</v>
      </c>
      <c r="J143" s="9">
        <f t="shared" si="143"/>
        <v>0.23828343209490099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4.1088943750243319</v>
      </c>
      <c r="P143" s="9">
        <f t="shared" si="146"/>
        <v>0.97908145379623102</v>
      </c>
      <c r="Q143" s="12">
        <f t="shared" si="147"/>
        <v>0.25456117798702005</v>
      </c>
      <c r="R143" s="9">
        <f t="shared" si="148"/>
        <v>0.19735245833333334</v>
      </c>
      <c r="S143" s="13">
        <f t="shared" si="149"/>
        <v>1.2898809578397028</v>
      </c>
      <c r="T143" s="2">
        <f t="shared" si="150"/>
        <v>0.01</v>
      </c>
      <c r="U143" s="14">
        <f t="shared" si="151"/>
        <v>1.2898809578397029E-2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2.2848809578397029E-2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23.138052278709701</v>
      </c>
      <c r="E144" s="10">
        <f t="shared" si="159"/>
        <v>21.628800139677399</v>
      </c>
      <c r="F144" s="7" t="s">
        <v>83</v>
      </c>
      <c r="G144" s="1">
        <v>9</v>
      </c>
      <c r="H144" s="9">
        <f t="shared" si="141"/>
        <v>23.138052278709701</v>
      </c>
      <c r="I144" s="9">
        <f t="shared" si="142"/>
        <v>296.2880522787097</v>
      </c>
      <c r="J144" s="9">
        <f t="shared" si="143"/>
        <v>0.28194599521724717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3.8888608378947676</v>
      </c>
      <c r="P144" s="9">
        <f t="shared" si="146"/>
        <v>1.096448739201618</v>
      </c>
      <c r="Q144" s="12">
        <f t="shared" si="147"/>
        <v>0.28507667219242067</v>
      </c>
      <c r="R144" s="9">
        <f t="shared" si="148"/>
        <v>0.19735245833333334</v>
      </c>
      <c r="S144" s="13">
        <f t="shared" si="149"/>
        <v>1.4445053008203166</v>
      </c>
      <c r="T144" s="2">
        <f t="shared" si="150"/>
        <v>0.01</v>
      </c>
      <c r="U144" s="14">
        <f t="shared" si="151"/>
        <v>1.4445053008203167E-2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2.4395053008203167E-2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17.353638292666702</v>
      </c>
      <c r="E145" s="10">
        <f t="shared" si="159"/>
        <v>23.138052278709701</v>
      </c>
      <c r="F145" s="7" t="s">
        <v>83</v>
      </c>
      <c r="G145" s="1">
        <v>10</v>
      </c>
      <c r="H145" s="9">
        <f t="shared" si="141"/>
        <v>17.353638292666702</v>
      </c>
      <c r="I145" s="9">
        <f t="shared" si="142"/>
        <v>290.50363829266666</v>
      </c>
      <c r="J145" s="9">
        <f t="shared" si="143"/>
        <v>0.14654998800969249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3.5514600153598161</v>
      </c>
      <c r="P145" s="9">
        <f t="shared" si="146"/>
        <v>0.52046642266788334</v>
      </c>
      <c r="Q145" s="12">
        <f t="shared" si="147"/>
        <v>0.13532126989364968</v>
      </c>
      <c r="R145" s="9">
        <f t="shared" si="148"/>
        <v>0.19735245833333334</v>
      </c>
      <c r="S145" s="13">
        <f t="shared" si="149"/>
        <v>0.68568322399657466</v>
      </c>
      <c r="T145" s="2">
        <f t="shared" si="150"/>
        <v>0.01</v>
      </c>
      <c r="U145" s="14">
        <f t="shared" si="151"/>
        <v>6.8568322399657471E-3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1.6806832239965746E-2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11.6647246972581</v>
      </c>
      <c r="E146" s="10">
        <f t="shared" si="159"/>
        <v>17.353638292666702</v>
      </c>
      <c r="F146" s="7" t="s">
        <v>83</v>
      </c>
      <c r="G146" s="1">
        <v>11</v>
      </c>
      <c r="H146" s="9">
        <f t="shared" si="141"/>
        <v>11.6647246972581</v>
      </c>
      <c r="I146" s="9">
        <f t="shared" si="142"/>
        <v>284.8147246972581</v>
      </c>
      <c r="J146" s="9">
        <f t="shared" si="143"/>
        <v>7.5030645379055586E-2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3.7900415093585997</v>
      </c>
      <c r="P146" s="9">
        <f t="shared" si="146"/>
        <v>0.28436926046058569</v>
      </c>
      <c r="Q146" s="12">
        <f t="shared" si="147"/>
        <v>7.3936007719752284E-2</v>
      </c>
      <c r="R146" s="9">
        <f t="shared" si="148"/>
        <v>0.19735245833333334</v>
      </c>
      <c r="S146" s="13">
        <f t="shared" si="149"/>
        <v>0.3746394057826859</v>
      </c>
      <c r="T146" s="2">
        <f t="shared" si="150"/>
        <v>0.01</v>
      </c>
      <c r="U146" s="14">
        <f t="shared" si="151"/>
        <v>3.7463940578268589E-3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9.2363940578268598E-3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8.4339172590999993</v>
      </c>
      <c r="E147" s="10">
        <f t="shared" si="159"/>
        <v>11.6647246972581</v>
      </c>
      <c r="F147" s="7" t="s">
        <v>85</v>
      </c>
      <c r="G147" s="1">
        <v>12</v>
      </c>
      <c r="H147" s="9">
        <f t="shared" si="141"/>
        <v>8.4339172590999993</v>
      </c>
      <c r="I147" s="9">
        <f t="shared" si="142"/>
        <v>281.58391725909996</v>
      </c>
      <c r="J147" s="9">
        <f t="shared" si="143"/>
        <v>5.0686135612393671E-2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4.2647201655646807</v>
      </c>
      <c r="P147" s="9">
        <f t="shared" si="146"/>
        <v>0.2161621846607214</v>
      </c>
      <c r="Q147" s="12">
        <f t="shared" si="147"/>
        <v>5.6202168011787568E-2</v>
      </c>
      <c r="R147" s="9">
        <f t="shared" si="148"/>
        <v>0.19735245833333334</v>
      </c>
      <c r="S147" s="13">
        <f t="shared" si="149"/>
        <v>0.28478068368857445</v>
      </c>
      <c r="T147" s="2">
        <f t="shared" si="150"/>
        <v>0.01</v>
      </c>
      <c r="U147" s="14">
        <f t="shared" si="151"/>
        <v>2.8478068368857448E-3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8.3378068368857444E-3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1.13877484070968</v>
      </c>
      <c r="E148" s="10">
        <f t="shared" si="159"/>
        <v>8.4339172590999993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57582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243125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313458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357895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660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5200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1500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793412.2584740842</v>
      </c>
      <c r="J13" s="6" t="s">
        <v>37</v>
      </c>
      <c r="K13" s="6">
        <f>I13/(10000*1000)</f>
        <v>7.9341225847408423E-2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12.2398703207419</v>
      </c>
      <c r="E26" s="7"/>
      <c r="F26" s="7"/>
      <c r="G26" s="1">
        <v>1</v>
      </c>
      <c r="H26" s="9">
        <f t="shared" ref="H26:H37" si="0">E27</f>
        <v>12.2398703207419</v>
      </c>
      <c r="I26" s="9">
        <f t="shared" ref="I26:I37" si="1">H26+273.15</f>
        <v>285.38987032074186</v>
      </c>
      <c r="J26" s="9">
        <f t="shared" ref="J26:J37" si="2">EXP(($C$15*(I26-$C$13))/($C$16*I26*$C$13))</f>
        <v>8.0382172009162561E-2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3.2580577651965745</v>
      </c>
      <c r="Q26" s="12">
        <f t="shared" ref="Q26:Q37" si="6">P26*$B$28</f>
        <v>0.32580577651965748</v>
      </c>
      <c r="R26" s="9">
        <f t="shared" ref="R26:R37" si="7">L26*$B$28</f>
        <v>4.0532094166666672</v>
      </c>
      <c r="S26" s="13">
        <f t="shared" ref="S26:S37" si="8">Q26/R26</f>
        <v>8.0382172009162561E-2</v>
      </c>
      <c r="T26" s="2">
        <f t="shared" ref="T26:T37" si="9">$B$27/100</f>
        <v>0.34</v>
      </c>
      <c r="U26" s="14">
        <f t="shared" ref="U26:U37" si="10">S26*T26</f>
        <v>2.7329938483115272E-2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4.022993848311527E-2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11.290793166580601</v>
      </c>
      <c r="E27" s="10">
        <f t="shared" ref="E27:E38" si="18">D26</f>
        <v>12.2398703207419</v>
      </c>
      <c r="F27" s="7" t="s">
        <v>83</v>
      </c>
      <c r="G27" s="1">
        <v>2</v>
      </c>
      <c r="H27" s="9">
        <f t="shared" si="0"/>
        <v>11.290793166580601</v>
      </c>
      <c r="I27" s="9">
        <f t="shared" si="1"/>
        <v>284.44079316658059</v>
      </c>
      <c r="J27" s="9">
        <f t="shared" si="2"/>
        <v>7.1733260009851502E-2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77.806130568136766</v>
      </c>
      <c r="P27" s="9">
        <f t="shared" si="5"/>
        <v>5.58128739440461</v>
      </c>
      <c r="Q27" s="12">
        <f t="shared" si="6"/>
        <v>0.55812873944046104</v>
      </c>
      <c r="R27" s="9">
        <f t="shared" si="7"/>
        <v>4.0532094166666672</v>
      </c>
      <c r="S27" s="13">
        <f t="shared" si="8"/>
        <v>0.13770044477481316</v>
      </c>
      <c r="T27" s="2">
        <f t="shared" si="9"/>
        <v>0.34</v>
      </c>
      <c r="U27" s="14">
        <f t="shared" si="10"/>
        <v>4.681815122343648E-2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5.9718151223436482E-2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12.7055352217857</v>
      </c>
      <c r="E28" s="10">
        <f t="shared" si="18"/>
        <v>11.290793166580601</v>
      </c>
      <c r="F28" s="7" t="s">
        <v>83</v>
      </c>
      <c r="G28" s="1">
        <v>3</v>
      </c>
      <c r="H28" s="9">
        <f t="shared" si="0"/>
        <v>12.7055352217857</v>
      </c>
      <c r="I28" s="9">
        <f t="shared" si="1"/>
        <v>285.85553522178566</v>
      </c>
      <c r="J28" s="9">
        <f t="shared" si="2"/>
        <v>8.4976144425694788E-2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112.75693734039882</v>
      </c>
      <c r="P28" s="9">
        <f t="shared" si="5"/>
        <v>9.5816497924367479</v>
      </c>
      <c r="Q28" s="12">
        <f t="shared" si="6"/>
        <v>0.95816497924367483</v>
      </c>
      <c r="R28" s="9">
        <f t="shared" si="7"/>
        <v>4.0532094166666672</v>
      </c>
      <c r="S28" s="13">
        <f t="shared" si="8"/>
        <v>0.23639661333651579</v>
      </c>
      <c r="T28" s="2">
        <f t="shared" si="9"/>
        <v>0.34</v>
      </c>
      <c r="U28" s="14">
        <f t="shared" si="10"/>
        <v>8.0374848534415372E-2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9.3274848534415367E-2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14.2138451103226</v>
      </c>
      <c r="E29" s="10">
        <f t="shared" si="18"/>
        <v>12.7055352217857</v>
      </c>
      <c r="F29" s="7" t="s">
        <v>83</v>
      </c>
      <c r="G29" s="1">
        <v>4</v>
      </c>
      <c r="H29" s="9">
        <f t="shared" si="0"/>
        <v>14.2138451103226</v>
      </c>
      <c r="I29" s="9">
        <f t="shared" si="1"/>
        <v>287.36384511032259</v>
      </c>
      <c r="J29" s="9">
        <f t="shared" si="2"/>
        <v>0.10161123761710106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143.70738171462875</v>
      </c>
      <c r="P29" s="9">
        <f t="shared" si="5"/>
        <v>14.602284910736586</v>
      </c>
      <c r="Q29" s="12">
        <f t="shared" si="6"/>
        <v>1.4602284910736587</v>
      </c>
      <c r="R29" s="9">
        <f t="shared" si="7"/>
        <v>4.0532094166666672</v>
      </c>
      <c r="S29" s="13">
        <f t="shared" si="8"/>
        <v>0.36026475342459385</v>
      </c>
      <c r="T29" s="2">
        <f t="shared" si="9"/>
        <v>0.34</v>
      </c>
      <c r="U29" s="14">
        <f t="shared" si="10"/>
        <v>0.12249001616436192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0.13539001616436191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17.230555797000001</v>
      </c>
      <c r="E30" s="10">
        <f t="shared" si="18"/>
        <v>14.2138451103226</v>
      </c>
      <c r="F30" s="7" t="s">
        <v>83</v>
      </c>
      <c r="G30" s="1">
        <v>5</v>
      </c>
      <c r="H30" s="9">
        <f t="shared" si="0"/>
        <v>17.230555797000001</v>
      </c>
      <c r="I30" s="9">
        <f t="shared" si="1"/>
        <v>290.380555797</v>
      </c>
      <c r="J30" s="9">
        <f t="shared" si="2"/>
        <v>0.14448271685096237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122.64984196369757</v>
      </c>
      <c r="O30" s="9">
        <f t="shared" si="19"/>
        <v>46.987349006861265</v>
      </c>
      <c r="P30" s="9">
        <f t="shared" si="5"/>
        <v>6.7888598421356843</v>
      </c>
      <c r="Q30" s="12">
        <f t="shared" si="6"/>
        <v>0.67888598421356849</v>
      </c>
      <c r="R30" s="9">
        <f t="shared" si="7"/>
        <v>4.0532094166666672</v>
      </c>
      <c r="S30" s="13">
        <f t="shared" si="8"/>
        <v>0.16749343900712632</v>
      </c>
      <c r="T30" s="2">
        <f t="shared" si="9"/>
        <v>0.34</v>
      </c>
      <c r="U30" s="14">
        <f t="shared" si="10"/>
        <v>5.6947769262422954E-2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8.259776926242296E-2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22.261980242258101</v>
      </c>
      <c r="E31" s="10">
        <f t="shared" si="18"/>
        <v>17.230555797000001</v>
      </c>
      <c r="F31" s="7" t="s">
        <v>85</v>
      </c>
      <c r="G31" s="1">
        <v>6</v>
      </c>
      <c r="H31" s="9">
        <f t="shared" si="0"/>
        <v>22.261980242258101</v>
      </c>
      <c r="I31" s="9">
        <f t="shared" si="1"/>
        <v>295.4119802422581</v>
      </c>
      <c r="J31" s="9">
        <f t="shared" si="2"/>
        <v>0.25576485280839395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80.730583331392253</v>
      </c>
      <c r="P31" s="9">
        <f t="shared" si="5"/>
        <v>20.648045762889321</v>
      </c>
      <c r="Q31" s="12">
        <f t="shared" si="6"/>
        <v>2.0648045762889322</v>
      </c>
      <c r="R31" s="9">
        <f t="shared" si="7"/>
        <v>4.0532094166666672</v>
      </c>
      <c r="S31" s="13">
        <f t="shared" si="8"/>
        <v>0.5094245976530406</v>
      </c>
      <c r="T31" s="2">
        <f t="shared" si="9"/>
        <v>0.34</v>
      </c>
      <c r="U31" s="14">
        <f t="shared" si="10"/>
        <v>0.17320436320203381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0.19885436320203381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24.978040150999998</v>
      </c>
      <c r="E32" s="10">
        <f t="shared" si="18"/>
        <v>22.261980242258101</v>
      </c>
      <c r="F32" s="7" t="s">
        <v>83</v>
      </c>
      <c r="G32" s="1">
        <v>7</v>
      </c>
      <c r="H32" s="9">
        <f t="shared" si="0"/>
        <v>24.978040150999998</v>
      </c>
      <c r="I32" s="9">
        <f t="shared" si="1"/>
        <v>298.12804015099999</v>
      </c>
      <c r="J32" s="9">
        <f t="shared" si="2"/>
        <v>0.34534259011521062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100.6146317351696</v>
      </c>
      <c r="P32" s="9">
        <f t="shared" si="5"/>
        <v>34.746517526911539</v>
      </c>
      <c r="Q32" s="12">
        <f t="shared" si="6"/>
        <v>3.474651752691154</v>
      </c>
      <c r="R32" s="9">
        <f t="shared" si="7"/>
        <v>4.0532094166666672</v>
      </c>
      <c r="S32" s="13">
        <f t="shared" si="8"/>
        <v>0.85725937041483657</v>
      </c>
      <c r="T32" s="2">
        <f t="shared" si="9"/>
        <v>0.34</v>
      </c>
      <c r="U32" s="14">
        <f t="shared" si="10"/>
        <v>0.29146818594104446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0.32356818594104447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27.265395108709701</v>
      </c>
      <c r="E33" s="10">
        <f t="shared" si="18"/>
        <v>24.978040150999998</v>
      </c>
      <c r="F33" s="7" t="s">
        <v>83</v>
      </c>
      <c r="G33" s="1">
        <v>8</v>
      </c>
      <c r="H33" s="9">
        <f t="shared" si="0"/>
        <v>27.265395108709701</v>
      </c>
      <c r="I33" s="9">
        <f t="shared" si="1"/>
        <v>300.41539510870967</v>
      </c>
      <c r="J33" s="9">
        <f t="shared" si="2"/>
        <v>0.44283952963328826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106.40020837492472</v>
      </c>
      <c r="P33" s="9">
        <f t="shared" si="5"/>
        <v>47.118218229635524</v>
      </c>
      <c r="Q33" s="12">
        <f t="shared" si="6"/>
        <v>4.7118218229635529</v>
      </c>
      <c r="R33" s="9">
        <f t="shared" si="7"/>
        <v>4.0532094166666672</v>
      </c>
      <c r="S33" s="13">
        <f t="shared" si="8"/>
        <v>1.1624915810144654</v>
      </c>
      <c r="T33" s="2">
        <f t="shared" si="9"/>
        <v>0.34</v>
      </c>
      <c r="U33" s="14">
        <f t="shared" si="10"/>
        <v>0.39524713754491825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0.42734713754491827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28.2456611164516</v>
      </c>
      <c r="E34" s="10">
        <f t="shared" si="18"/>
        <v>27.265395108709701</v>
      </c>
      <c r="F34" s="7" t="s">
        <v>83</v>
      </c>
      <c r="G34" s="1">
        <v>9</v>
      </c>
      <c r="H34" s="9">
        <f t="shared" si="0"/>
        <v>28.2456611164516</v>
      </c>
      <c r="I34" s="9">
        <f t="shared" si="1"/>
        <v>301.39566111645161</v>
      </c>
      <c r="J34" s="9">
        <f t="shared" si="2"/>
        <v>0.49207050594836171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99.814084311955867</v>
      </c>
      <c r="P34" s="9">
        <f t="shared" si="5"/>
        <v>49.115566968156557</v>
      </c>
      <c r="Q34" s="12">
        <f t="shared" si="6"/>
        <v>4.9115566968156559</v>
      </c>
      <c r="R34" s="9">
        <f t="shared" si="7"/>
        <v>4.0532094166666672</v>
      </c>
      <c r="S34" s="13">
        <f t="shared" si="8"/>
        <v>1.2117697833769685</v>
      </c>
      <c r="T34" s="2">
        <f t="shared" si="9"/>
        <v>0.34</v>
      </c>
      <c r="U34" s="14">
        <f t="shared" si="10"/>
        <v>0.41200172634816934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0.44410172634816936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24.793426579666701</v>
      </c>
      <c r="E35" s="10">
        <f t="shared" si="18"/>
        <v>28.2456611164516</v>
      </c>
      <c r="F35" s="7" t="s">
        <v>83</v>
      </c>
      <c r="G35" s="1">
        <v>10</v>
      </c>
      <c r="H35" s="9">
        <f t="shared" si="0"/>
        <v>24.793426579666701</v>
      </c>
      <c r="I35" s="9">
        <f t="shared" si="1"/>
        <v>297.94342657966666</v>
      </c>
      <c r="J35" s="9">
        <f t="shared" si="2"/>
        <v>0.33842418589129608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91.230611510465977</v>
      </c>
      <c r="P35" s="9">
        <f t="shared" si="5"/>
        <v>30.874645428794555</v>
      </c>
      <c r="Q35" s="12">
        <f t="shared" si="6"/>
        <v>3.0874645428794558</v>
      </c>
      <c r="R35" s="9">
        <f t="shared" si="7"/>
        <v>4.0532094166666672</v>
      </c>
      <c r="S35" s="13">
        <f t="shared" si="8"/>
        <v>0.76173328971947529</v>
      </c>
      <c r="T35" s="2">
        <f t="shared" si="9"/>
        <v>0.34</v>
      </c>
      <c r="U35" s="14">
        <f t="shared" si="10"/>
        <v>0.25898931850462159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0.29108931850462161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20.190478004516098</v>
      </c>
      <c r="E36" s="10">
        <f t="shared" si="18"/>
        <v>24.793426579666701</v>
      </c>
      <c r="F36" s="7" t="s">
        <v>83</v>
      </c>
      <c r="G36" s="1">
        <v>11</v>
      </c>
      <c r="H36" s="9">
        <f t="shared" si="0"/>
        <v>20.190478004516098</v>
      </c>
      <c r="I36" s="9">
        <f t="shared" si="1"/>
        <v>293.34047800451606</v>
      </c>
      <c r="J36" s="9">
        <f t="shared" si="2"/>
        <v>0.20265446348007352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57.338167777587849</v>
      </c>
      <c r="O36" s="9">
        <f t="shared" si="19"/>
        <v>43.549892470750258</v>
      </c>
      <c r="P36" s="9">
        <f t="shared" si="5"/>
        <v>8.8255800932747874</v>
      </c>
      <c r="Q36" s="12">
        <f t="shared" si="6"/>
        <v>0.88255800932747874</v>
      </c>
      <c r="R36" s="9">
        <f t="shared" si="7"/>
        <v>4.0532094166666672</v>
      </c>
      <c r="S36" s="13">
        <f t="shared" si="8"/>
        <v>0.217743007725786</v>
      </c>
      <c r="T36" s="2">
        <f t="shared" si="9"/>
        <v>0.34</v>
      </c>
      <c r="U36" s="14">
        <f t="shared" si="10"/>
        <v>7.4032622626767242E-2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0.10613262262676725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17.920458792333299</v>
      </c>
      <c r="E37" s="10">
        <f t="shared" si="18"/>
        <v>20.190478004516098</v>
      </c>
      <c r="F37" s="7" t="s">
        <v>85</v>
      </c>
      <c r="G37" s="1">
        <v>12</v>
      </c>
      <c r="H37" s="9">
        <f t="shared" si="0"/>
        <v>17.920458792333299</v>
      </c>
      <c r="I37" s="9">
        <f t="shared" si="1"/>
        <v>291.07045879233328</v>
      </c>
      <c r="J37" s="9">
        <f t="shared" si="2"/>
        <v>0.15643432664776485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75.256406544142123</v>
      </c>
      <c r="P37" s="9">
        <f t="shared" si="5"/>
        <v>11.772685283663318</v>
      </c>
      <c r="Q37" s="12">
        <f t="shared" si="6"/>
        <v>1.1772685283663318</v>
      </c>
      <c r="R37" s="9">
        <f t="shared" si="7"/>
        <v>4.0532094166666672</v>
      </c>
      <c r="S37" s="13">
        <f t="shared" si="8"/>
        <v>0.2904534178583128</v>
      </c>
      <c r="T37" s="2">
        <f t="shared" si="9"/>
        <v>0.34</v>
      </c>
      <c r="U37" s="14">
        <f t="shared" si="10"/>
        <v>9.8754162071826357E-2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0.11165416207182635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11.3734365591613</v>
      </c>
      <c r="E38" s="10">
        <f t="shared" si="18"/>
        <v>17.920458792333299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12.2398703207419</v>
      </c>
      <c r="E42" s="7"/>
      <c r="F42" s="7"/>
      <c r="G42" s="1">
        <v>1</v>
      </c>
      <c r="H42" s="9">
        <f t="shared" ref="H42:H53" si="20">E43</f>
        <v>12.2398703207419</v>
      </c>
      <c r="I42" s="9">
        <f t="shared" ref="I42:I53" si="21">H42+273.15</f>
        <v>285.38987032074186</v>
      </c>
      <c r="J42" s="9">
        <f t="shared" ref="J42:J53" si="22">EXP(($C$15*(I42-$C$13))/($C$16*I42*$C$13))</f>
        <v>8.0382172009162561E-2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4.7309932113142743</v>
      </c>
      <c r="Q42" s="12">
        <f t="shared" ref="Q42:Q53" si="26">P42*$B$44</f>
        <v>1.1354383707154259</v>
      </c>
      <c r="R42" s="9">
        <f t="shared" ref="R42:R53" si="27">L42*$B$44</f>
        <v>14.125500000000001</v>
      </c>
      <c r="S42" s="13">
        <f t="shared" ref="S42:S53" si="28">Q42/R42</f>
        <v>8.0382172009162561E-2</v>
      </c>
      <c r="T42" s="2">
        <f t="shared" ref="T42:T53" si="29">$B$43/100</f>
        <v>0.43</v>
      </c>
      <c r="U42" s="14">
        <f t="shared" ref="U42:U53" si="30">S42*T42</f>
        <v>3.4564333963939903E-2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4.29843339639399E-2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4798.5</v>
      </c>
      <c r="AU42" s="1">
        <f t="shared" ref="AU42:AU53" si="38">AT42*10000*AS42*0.67*AR42*AQ42</f>
        <v>45396866.566732399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11.290793166580601</v>
      </c>
      <c r="E43" s="10">
        <f t="shared" ref="E43:E54" si="39">D42</f>
        <v>12.2398703207419</v>
      </c>
      <c r="F43" s="7" t="s">
        <v>83</v>
      </c>
      <c r="G43" s="1">
        <v>2</v>
      </c>
      <c r="H43" s="9">
        <f t="shared" si="20"/>
        <v>11.290793166580601</v>
      </c>
      <c r="I43" s="9">
        <f t="shared" si="21"/>
        <v>284.44079316658059</v>
      </c>
      <c r="J43" s="9">
        <f t="shared" si="22"/>
        <v>7.1733260009851502E-2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112.98150678868573</v>
      </c>
      <c r="P43" s="9">
        <f t="shared" si="25"/>
        <v>8.104531802777597</v>
      </c>
      <c r="Q43" s="12">
        <f t="shared" si="26"/>
        <v>1.9450876326666231</v>
      </c>
      <c r="R43" s="9">
        <f t="shared" si="27"/>
        <v>14.125500000000001</v>
      </c>
      <c r="S43" s="13">
        <f t="shared" si="28"/>
        <v>0.13770044477481314</v>
      </c>
      <c r="T43" s="2">
        <f t="shared" si="29"/>
        <v>0.43</v>
      </c>
      <c r="U43" s="14">
        <f t="shared" si="30"/>
        <v>5.9211191253169648E-2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6.7631191253169659E-2</v>
      </c>
      <c r="AR43" s="9">
        <f t="shared" si="35"/>
        <v>136.875</v>
      </c>
      <c r="AS43" s="1">
        <f t="shared" si="36"/>
        <v>0.24</v>
      </c>
      <c r="AT43" s="1">
        <f t="shared" si="37"/>
        <v>4798.5</v>
      </c>
      <c r="AU43" s="1">
        <f t="shared" si="38"/>
        <v>71427049.856000304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12.7055352217857</v>
      </c>
      <c r="E44" s="10">
        <f t="shared" si="39"/>
        <v>11.290793166580601</v>
      </c>
      <c r="F44" s="7" t="s">
        <v>83</v>
      </c>
      <c r="G44" s="1">
        <v>3</v>
      </c>
      <c r="H44" s="9">
        <f t="shared" si="20"/>
        <v>12.7055352217857</v>
      </c>
      <c r="I44" s="9">
        <f t="shared" si="21"/>
        <v>285.85553522178566</v>
      </c>
      <c r="J44" s="9">
        <f t="shared" si="22"/>
        <v>8.4976144425694788E-2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163.73322498590815</v>
      </c>
      <c r="P44" s="9">
        <f t="shared" si="25"/>
        <v>13.91341817368731</v>
      </c>
      <c r="Q44" s="12">
        <f t="shared" si="26"/>
        <v>3.3392203616849541</v>
      </c>
      <c r="R44" s="9">
        <f t="shared" si="27"/>
        <v>14.125500000000001</v>
      </c>
      <c r="S44" s="13">
        <f t="shared" si="28"/>
        <v>0.23639661333651579</v>
      </c>
      <c r="T44" s="2">
        <f t="shared" si="29"/>
        <v>0.43</v>
      </c>
      <c r="U44" s="14">
        <f t="shared" si="30"/>
        <v>0.1016505437347018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0.11007054373470181</v>
      </c>
      <c r="AR44" s="9">
        <f t="shared" si="35"/>
        <v>136.875</v>
      </c>
      <c r="AS44" s="1">
        <f t="shared" si="36"/>
        <v>0.24</v>
      </c>
      <c r="AT44" s="1">
        <f t="shared" si="37"/>
        <v>4798.5</v>
      </c>
      <c r="AU44" s="1">
        <f t="shared" si="38"/>
        <v>116248347.3873032</v>
      </c>
    </row>
    <row r="45" spans="1:48" x14ac:dyDescent="0.15">
      <c r="C45" s="7">
        <v>3</v>
      </c>
      <c r="D45" s="8">
        <v>14.2138451103226</v>
      </c>
      <c r="E45" s="10">
        <f t="shared" si="39"/>
        <v>12.7055352217857</v>
      </c>
      <c r="F45" s="7" t="s">
        <v>83</v>
      </c>
      <c r="G45" s="1">
        <v>4</v>
      </c>
      <c r="H45" s="9">
        <f t="shared" si="20"/>
        <v>14.2138451103226</v>
      </c>
      <c r="I45" s="9">
        <f t="shared" si="21"/>
        <v>287.36384511032259</v>
      </c>
      <c r="J45" s="9">
        <f t="shared" si="22"/>
        <v>0.10161123761710106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208.67605681222085</v>
      </c>
      <c r="P45" s="9">
        <f t="shared" si="25"/>
        <v>21.203832393746254</v>
      </c>
      <c r="Q45" s="12">
        <f t="shared" si="26"/>
        <v>5.088919774499101</v>
      </c>
      <c r="R45" s="9">
        <f t="shared" si="27"/>
        <v>14.125500000000001</v>
      </c>
      <c r="S45" s="13">
        <f t="shared" si="28"/>
        <v>0.36026475342459385</v>
      </c>
      <c r="T45" s="2">
        <f t="shared" si="29"/>
        <v>0.43</v>
      </c>
      <c r="U45" s="14">
        <f t="shared" si="30"/>
        <v>0.15491384397257535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0.16333384397257533</v>
      </c>
      <c r="AR45" s="9">
        <f t="shared" si="35"/>
        <v>136.875</v>
      </c>
      <c r="AS45" s="1">
        <f t="shared" si="36"/>
        <v>0.24</v>
      </c>
      <c r="AT45" s="1">
        <f t="shared" si="37"/>
        <v>4798.5</v>
      </c>
      <c r="AU45" s="1">
        <f t="shared" si="38"/>
        <v>172501096.02430734</v>
      </c>
    </row>
    <row r="46" spans="1:48" x14ac:dyDescent="0.15">
      <c r="C46" s="7">
        <v>4</v>
      </c>
      <c r="D46" s="8">
        <v>17.230555797000001</v>
      </c>
      <c r="E46" s="10">
        <f t="shared" si="39"/>
        <v>14.2138451103226</v>
      </c>
      <c r="F46" s="7" t="s">
        <v>83</v>
      </c>
      <c r="G46" s="1">
        <v>5</v>
      </c>
      <c r="H46" s="9">
        <f t="shared" si="20"/>
        <v>17.230555797000001</v>
      </c>
      <c r="I46" s="9">
        <f t="shared" si="21"/>
        <v>290.380555797</v>
      </c>
      <c r="J46" s="9">
        <f t="shared" si="22"/>
        <v>0.14448271685096237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178.09861319755083</v>
      </c>
      <c r="O46" s="9">
        <f t="shared" si="40"/>
        <v>68.229861220923738</v>
      </c>
      <c r="P46" s="9">
        <f t="shared" si="25"/>
        <v>9.8580357195631816</v>
      </c>
      <c r="Q46" s="12">
        <f t="shared" si="26"/>
        <v>2.3659285726951635</v>
      </c>
      <c r="R46" s="9">
        <f t="shared" si="27"/>
        <v>14.125500000000001</v>
      </c>
      <c r="S46" s="13">
        <f t="shared" si="28"/>
        <v>0.16749343900712638</v>
      </c>
      <c r="T46" s="2">
        <f t="shared" si="29"/>
        <v>0.43</v>
      </c>
      <c r="U46" s="14">
        <f t="shared" si="30"/>
        <v>7.2022178773064341E-2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8.7622178773064344E-2</v>
      </c>
      <c r="AR46" s="9">
        <f t="shared" si="35"/>
        <v>136.875</v>
      </c>
      <c r="AS46" s="1">
        <f t="shared" si="36"/>
        <v>0.24</v>
      </c>
      <c r="AT46" s="1">
        <f t="shared" si="37"/>
        <v>4798.5</v>
      </c>
      <c r="AU46" s="1">
        <f t="shared" si="38"/>
        <v>92540048.692720875</v>
      </c>
    </row>
    <row r="47" spans="1:48" x14ac:dyDescent="0.15">
      <c r="C47" s="7">
        <v>5</v>
      </c>
      <c r="D47" s="8">
        <v>22.261980242258101</v>
      </c>
      <c r="E47" s="10">
        <f t="shared" si="39"/>
        <v>17.230555797000001</v>
      </c>
      <c r="F47" s="7" t="s">
        <v>85</v>
      </c>
      <c r="G47" s="1">
        <v>6</v>
      </c>
      <c r="H47" s="9">
        <f t="shared" si="20"/>
        <v>22.261980242258101</v>
      </c>
      <c r="I47" s="9">
        <f t="shared" si="21"/>
        <v>295.4119802422581</v>
      </c>
      <c r="J47" s="9">
        <f t="shared" si="22"/>
        <v>0.25576485280839395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117.22807550136056</v>
      </c>
      <c r="P47" s="9">
        <f t="shared" si="25"/>
        <v>29.982821475616777</v>
      </c>
      <c r="Q47" s="12">
        <f t="shared" si="26"/>
        <v>7.1958771541480262</v>
      </c>
      <c r="R47" s="9">
        <f t="shared" si="27"/>
        <v>14.125500000000001</v>
      </c>
      <c r="S47" s="13">
        <f t="shared" si="28"/>
        <v>0.50942459765304071</v>
      </c>
      <c r="T47" s="2">
        <f t="shared" si="29"/>
        <v>0.43</v>
      </c>
      <c r="U47" s="14">
        <f t="shared" si="30"/>
        <v>0.21905257699080749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0.23465257699080749</v>
      </c>
      <c r="AR47" s="9">
        <f t="shared" si="35"/>
        <v>136.875</v>
      </c>
      <c r="AS47" s="1">
        <f t="shared" si="36"/>
        <v>0.24</v>
      </c>
      <c r="AT47" s="1">
        <f t="shared" si="37"/>
        <v>4798.5</v>
      </c>
      <c r="AU47" s="1">
        <f t="shared" si="38"/>
        <v>247822654.08900133</v>
      </c>
    </row>
    <row r="48" spans="1:48" x14ac:dyDescent="0.15">
      <c r="C48" s="7">
        <v>6</v>
      </c>
      <c r="D48" s="8">
        <v>24.978040150999998</v>
      </c>
      <c r="E48" s="10">
        <f t="shared" si="39"/>
        <v>22.261980242258101</v>
      </c>
      <c r="F48" s="7" t="s">
        <v>83</v>
      </c>
      <c r="G48" s="1">
        <v>7</v>
      </c>
      <c r="H48" s="9">
        <f t="shared" si="20"/>
        <v>24.978040150999998</v>
      </c>
      <c r="I48" s="9">
        <f t="shared" si="21"/>
        <v>298.12804015099999</v>
      </c>
      <c r="J48" s="9">
        <f t="shared" si="22"/>
        <v>0.34534259011521062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146.10150402574379</v>
      </c>
      <c r="P48" s="9">
        <f t="shared" si="25"/>
        <v>50.455071819978237</v>
      </c>
      <c r="Q48" s="12">
        <f t="shared" si="26"/>
        <v>12.109217236794777</v>
      </c>
      <c r="R48" s="9">
        <f t="shared" si="27"/>
        <v>14.125500000000001</v>
      </c>
      <c r="S48" s="13">
        <f t="shared" si="28"/>
        <v>0.85725937041483669</v>
      </c>
      <c r="T48" s="2">
        <f t="shared" si="29"/>
        <v>0.43</v>
      </c>
      <c r="U48" s="14">
        <f t="shared" si="30"/>
        <v>0.36862152927837977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0.38852152927837974</v>
      </c>
      <c r="AR48" s="9">
        <f t="shared" si="35"/>
        <v>136.875</v>
      </c>
      <c r="AS48" s="1">
        <f t="shared" si="36"/>
        <v>0.24</v>
      </c>
      <c r="AT48" s="1">
        <f t="shared" si="37"/>
        <v>4798.5</v>
      </c>
      <c r="AU48" s="1">
        <f t="shared" si="38"/>
        <v>410327633.26634014</v>
      </c>
    </row>
    <row r="49" spans="1:48" x14ac:dyDescent="0.15">
      <c r="C49" s="7">
        <v>7</v>
      </c>
      <c r="D49" s="8">
        <v>27.265395108709701</v>
      </c>
      <c r="E49" s="10">
        <f t="shared" si="39"/>
        <v>24.978040150999998</v>
      </c>
      <c r="F49" s="7" t="s">
        <v>83</v>
      </c>
      <c r="G49" s="1">
        <v>8</v>
      </c>
      <c r="H49" s="9">
        <f t="shared" si="20"/>
        <v>27.265395108709701</v>
      </c>
      <c r="I49" s="9">
        <f t="shared" si="21"/>
        <v>300.41539510870967</v>
      </c>
      <c r="J49" s="9">
        <f t="shared" si="22"/>
        <v>0.44283952963328826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154.50268220576555</v>
      </c>
      <c r="P49" s="9">
        <f t="shared" si="25"/>
        <v>68.419895115082639</v>
      </c>
      <c r="Q49" s="12">
        <f t="shared" si="26"/>
        <v>16.420774827619834</v>
      </c>
      <c r="R49" s="9">
        <f t="shared" si="27"/>
        <v>14.125500000000001</v>
      </c>
      <c r="S49" s="13">
        <f t="shared" si="28"/>
        <v>1.1624915810144656</v>
      </c>
      <c r="T49" s="2">
        <f t="shared" si="29"/>
        <v>0.43</v>
      </c>
      <c r="U49" s="14">
        <f t="shared" si="30"/>
        <v>0.49987137983622021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0.51977137983622024</v>
      </c>
      <c r="AR49" s="9">
        <f t="shared" si="35"/>
        <v>136.875</v>
      </c>
      <c r="AS49" s="1">
        <f t="shared" si="36"/>
        <v>0.24</v>
      </c>
      <c r="AT49" s="1">
        <f t="shared" si="37"/>
        <v>4798.5</v>
      </c>
      <c r="AU49" s="1">
        <f t="shared" si="38"/>
        <v>548943994.23348629</v>
      </c>
    </row>
    <row r="50" spans="1:48" x14ac:dyDescent="0.15">
      <c r="C50" s="7">
        <v>8</v>
      </c>
      <c r="D50" s="8">
        <v>28.2456611164516</v>
      </c>
      <c r="E50" s="10">
        <f t="shared" si="39"/>
        <v>27.265395108709701</v>
      </c>
      <c r="F50" s="7" t="s">
        <v>83</v>
      </c>
      <c r="G50" s="1">
        <v>9</v>
      </c>
      <c r="H50" s="9">
        <f t="shared" si="20"/>
        <v>28.2456611164516</v>
      </c>
      <c r="I50" s="9">
        <f t="shared" si="21"/>
        <v>301.39566111645161</v>
      </c>
      <c r="J50" s="9">
        <f t="shared" si="22"/>
        <v>0.49207050594836171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144.93903709068292</v>
      </c>
      <c r="P50" s="9">
        <f t="shared" si="25"/>
        <v>71.320225312880709</v>
      </c>
      <c r="Q50" s="12">
        <f t="shared" si="26"/>
        <v>17.116854075091368</v>
      </c>
      <c r="R50" s="9">
        <f t="shared" si="27"/>
        <v>14.125500000000001</v>
      </c>
      <c r="S50" s="13">
        <f t="shared" si="28"/>
        <v>1.2117697833769685</v>
      </c>
      <c r="T50" s="2">
        <f t="shared" si="29"/>
        <v>0.43</v>
      </c>
      <c r="U50" s="14">
        <f t="shared" si="30"/>
        <v>0.52106100685209644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0.54096100685209647</v>
      </c>
      <c r="AR50" s="9">
        <f t="shared" si="35"/>
        <v>136.875</v>
      </c>
      <c r="AS50" s="1">
        <f t="shared" si="36"/>
        <v>0.24</v>
      </c>
      <c r="AT50" s="1">
        <f t="shared" si="37"/>
        <v>4798.5</v>
      </c>
      <c r="AU50" s="1">
        <f t="shared" si="38"/>
        <v>571322907.23573375</v>
      </c>
    </row>
    <row r="51" spans="1:48" x14ac:dyDescent="0.15">
      <c r="C51" s="7">
        <v>9</v>
      </c>
      <c r="D51" s="8">
        <v>24.793426579666701</v>
      </c>
      <c r="E51" s="10">
        <f t="shared" si="39"/>
        <v>28.2456611164516</v>
      </c>
      <c r="F51" s="7" t="s">
        <v>83</v>
      </c>
      <c r="G51" s="1">
        <v>10</v>
      </c>
      <c r="H51" s="9">
        <f t="shared" si="20"/>
        <v>24.793426579666701</v>
      </c>
      <c r="I51" s="9">
        <f t="shared" si="21"/>
        <v>297.94342657966666</v>
      </c>
      <c r="J51" s="9">
        <f t="shared" si="22"/>
        <v>0.33842418589129608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132.47506177780218</v>
      </c>
      <c r="P51" s="9">
        <f t="shared" si="25"/>
        <v>44.832764933051855</v>
      </c>
      <c r="Q51" s="12">
        <f t="shared" si="26"/>
        <v>10.759863583932445</v>
      </c>
      <c r="R51" s="9">
        <f t="shared" si="27"/>
        <v>14.125500000000001</v>
      </c>
      <c r="S51" s="13">
        <f t="shared" si="28"/>
        <v>0.76173328971947507</v>
      </c>
      <c r="T51" s="2">
        <f t="shared" si="29"/>
        <v>0.43</v>
      </c>
      <c r="U51" s="14">
        <f t="shared" si="30"/>
        <v>0.3275453145793743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0.34744531457937428</v>
      </c>
      <c r="AR51" s="9">
        <f t="shared" si="35"/>
        <v>136.875</v>
      </c>
      <c r="AS51" s="1">
        <f t="shared" si="36"/>
        <v>0.24</v>
      </c>
      <c r="AT51" s="1">
        <f t="shared" si="37"/>
        <v>4798.5</v>
      </c>
      <c r="AU51" s="1">
        <f t="shared" si="38"/>
        <v>366945980.79449892</v>
      </c>
    </row>
    <row r="52" spans="1:48" x14ac:dyDescent="0.15">
      <c r="C52" s="7">
        <v>10</v>
      </c>
      <c r="D52" s="8">
        <v>20.190478004516098</v>
      </c>
      <c r="E52" s="10">
        <f t="shared" si="39"/>
        <v>24.793426579666701</v>
      </c>
      <c r="F52" s="7" t="s">
        <v>83</v>
      </c>
      <c r="G52" s="1">
        <v>11</v>
      </c>
      <c r="H52" s="9">
        <f t="shared" si="20"/>
        <v>20.190478004516098</v>
      </c>
      <c r="I52" s="9">
        <f t="shared" si="21"/>
        <v>293.34047800451606</v>
      </c>
      <c r="J52" s="9">
        <f t="shared" si="22"/>
        <v>0.20265446348007352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83.260182002512806</v>
      </c>
      <c r="O52" s="9">
        <f t="shared" si="40"/>
        <v>63.238364842237502</v>
      </c>
      <c r="P52" s="9">
        <f t="shared" si="25"/>
        <v>12.815536898460785</v>
      </c>
      <c r="Q52" s="12">
        <f t="shared" si="26"/>
        <v>3.0757288556305884</v>
      </c>
      <c r="R52" s="9">
        <f t="shared" si="27"/>
        <v>14.125500000000001</v>
      </c>
      <c r="S52" s="13">
        <f t="shared" si="28"/>
        <v>0.21774300772578586</v>
      </c>
      <c r="T52" s="2">
        <f t="shared" si="29"/>
        <v>0.43</v>
      </c>
      <c r="U52" s="14">
        <f t="shared" si="30"/>
        <v>9.362949332208792E-2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0.11352949332208792</v>
      </c>
      <c r="AR52" s="9">
        <f t="shared" si="35"/>
        <v>136.875</v>
      </c>
      <c r="AS52" s="1">
        <f t="shared" si="36"/>
        <v>0.24</v>
      </c>
      <c r="AT52" s="1">
        <f t="shared" si="37"/>
        <v>4798.5</v>
      </c>
      <c r="AU52" s="1">
        <f t="shared" si="38"/>
        <v>119901433.48633063</v>
      </c>
    </row>
    <row r="53" spans="1:48" x14ac:dyDescent="0.15">
      <c r="C53" s="7">
        <v>11</v>
      </c>
      <c r="D53" s="8">
        <v>17.920458792333299</v>
      </c>
      <c r="E53" s="10">
        <f t="shared" si="39"/>
        <v>20.190478004516098</v>
      </c>
      <c r="F53" s="7" t="s">
        <v>85</v>
      </c>
      <c r="G53" s="1">
        <v>12</v>
      </c>
      <c r="H53" s="9">
        <f t="shared" si="20"/>
        <v>17.920458792333299</v>
      </c>
      <c r="I53" s="9">
        <f t="shared" si="21"/>
        <v>291.07045879233328</v>
      </c>
      <c r="J53" s="9">
        <f t="shared" si="22"/>
        <v>0.15643432664776485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109.27907794377671</v>
      </c>
      <c r="P53" s="9">
        <f t="shared" si="25"/>
        <v>17.094998974823323</v>
      </c>
      <c r="Q53" s="12">
        <f t="shared" si="26"/>
        <v>4.1027997539575978</v>
      </c>
      <c r="R53" s="9">
        <f t="shared" si="27"/>
        <v>14.125500000000001</v>
      </c>
      <c r="S53" s="13">
        <f t="shared" si="28"/>
        <v>0.2904534178583128</v>
      </c>
      <c r="T53" s="2">
        <f t="shared" si="29"/>
        <v>0.43</v>
      </c>
      <c r="U53" s="14">
        <f t="shared" si="30"/>
        <v>0.1248949696790745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0.13919496967907449</v>
      </c>
      <c r="AR53" s="9">
        <f t="shared" si="35"/>
        <v>136.875</v>
      </c>
      <c r="AS53" s="1">
        <f t="shared" si="36"/>
        <v>0.24</v>
      </c>
      <c r="AT53" s="1">
        <f t="shared" si="37"/>
        <v>4798.5</v>
      </c>
      <c r="AU53" s="1">
        <f t="shared" si="38"/>
        <v>147007406.71199906</v>
      </c>
      <c r="AV53" s="1">
        <f>SUM(AU42:AU53)</f>
        <v>2910385418.3444538</v>
      </c>
    </row>
    <row r="54" spans="1:48" x14ac:dyDescent="0.15">
      <c r="C54" s="7">
        <v>12</v>
      </c>
      <c r="D54" s="8">
        <v>11.3734365591613</v>
      </c>
      <c r="E54" s="10">
        <f t="shared" si="39"/>
        <v>17.920458792333299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12.2398703207419</v>
      </c>
      <c r="E58" s="7"/>
      <c r="F58" s="7"/>
      <c r="G58" s="1">
        <v>1</v>
      </c>
      <c r="H58" s="9">
        <f t="shared" ref="H58:H69" si="41">E59</f>
        <v>12.2398703207419</v>
      </c>
      <c r="I58" s="9">
        <f t="shared" ref="I58:I69" si="42">H58+273.15</f>
        <v>285.38987032074186</v>
      </c>
      <c r="J58" s="9">
        <f t="shared" ref="J58:J69" si="43">EXP(($C$15*(I58-$C$13))/($C$16*I58*$C$13))</f>
        <v>8.0382172009162561E-2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8.0194613607807858E-3</v>
      </c>
      <c r="Q58" s="12">
        <f t="shared" ref="Q58:Q69" si="47">P58*$B$60</f>
        <v>1.5236976585483494E-3</v>
      </c>
      <c r="R58" s="9">
        <f t="shared" ref="R58:R69" si="48">L58*$B$60</f>
        <v>1.8955666666666669E-2</v>
      </c>
      <c r="S58" s="13">
        <f t="shared" ref="S58:S69" si="49">Q58/R58</f>
        <v>8.0382172009162561E-2</v>
      </c>
      <c r="T58" s="2">
        <f t="shared" ref="T58:T69" si="50">$B$59/100</f>
        <v>0.01</v>
      </c>
      <c r="U58" s="14">
        <f t="shared" ref="U58:U69" si="51">S58*T58</f>
        <v>8.0382172009162568E-4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1.2803821720091625E-2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26121.5</v>
      </c>
      <c r="AU58" s="1">
        <f t="shared" ref="AU58:AU69" si="58">AT58*10000*AS58*0.67*AR58*AQ58</f>
        <v>4247678.0907380646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11.290793166580601</v>
      </c>
      <c r="E59" s="10">
        <f t="shared" ref="E59:E70" si="59">D58</f>
        <v>12.2398703207419</v>
      </c>
      <c r="F59" s="7" t="s">
        <v>83</v>
      </c>
      <c r="G59" s="1">
        <v>2</v>
      </c>
      <c r="H59" s="9">
        <f t="shared" si="41"/>
        <v>11.290793166580601</v>
      </c>
      <c r="I59" s="9">
        <f t="shared" si="42"/>
        <v>284.44079316658059</v>
      </c>
      <c r="J59" s="9">
        <f t="shared" si="43"/>
        <v>7.1733260009851502E-2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0.19151387197255254</v>
      </c>
      <c r="P59" s="9">
        <f t="shared" si="46"/>
        <v>1.3737914373700524E-2</v>
      </c>
      <c r="Q59" s="12">
        <f t="shared" si="47"/>
        <v>2.6102037310030998E-3</v>
      </c>
      <c r="R59" s="9">
        <f t="shared" si="48"/>
        <v>1.8955666666666669E-2</v>
      </c>
      <c r="S59" s="13">
        <f t="shared" si="49"/>
        <v>0.13770044477481314</v>
      </c>
      <c r="T59" s="2">
        <f t="shared" si="50"/>
        <v>0.01</v>
      </c>
      <c r="U59" s="14">
        <f t="shared" si="51"/>
        <v>1.3770044477481314E-3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1.3377004447748132E-2</v>
      </c>
      <c r="AR59" s="9">
        <f t="shared" si="55"/>
        <v>9.9766666666666666</v>
      </c>
      <c r="AS59" s="1">
        <f t="shared" si="56"/>
        <v>0.19</v>
      </c>
      <c r="AT59" s="1">
        <f t="shared" si="57"/>
        <v>26121.5</v>
      </c>
      <c r="AU59" s="1">
        <f t="shared" si="58"/>
        <v>4437831.918827964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12.7055352217857</v>
      </c>
      <c r="E60" s="10">
        <f t="shared" si="59"/>
        <v>11.290793166580601</v>
      </c>
      <c r="F60" s="7" t="s">
        <v>83</v>
      </c>
      <c r="G60" s="1">
        <v>3</v>
      </c>
      <c r="H60" s="9">
        <f t="shared" si="41"/>
        <v>12.7055352217857</v>
      </c>
      <c r="I60" s="9">
        <f t="shared" si="42"/>
        <v>285.85553522178566</v>
      </c>
      <c r="J60" s="9">
        <f t="shared" si="43"/>
        <v>8.4976144425694788E-2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0.27754262426551868</v>
      </c>
      <c r="P60" s="9">
        <f t="shared" si="46"/>
        <v>2.3584502123873058E-2</v>
      </c>
      <c r="Q60" s="12">
        <f t="shared" si="47"/>
        <v>4.4810554035358812E-3</v>
      </c>
      <c r="R60" s="9">
        <f t="shared" si="48"/>
        <v>1.8955666666666669E-2</v>
      </c>
      <c r="S60" s="13">
        <f t="shared" si="49"/>
        <v>0.23639661333651577</v>
      </c>
      <c r="T60" s="2">
        <f t="shared" si="50"/>
        <v>0.01</v>
      </c>
      <c r="U60" s="14">
        <f t="shared" si="51"/>
        <v>2.3639661333651578E-3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1.4363966133365158E-2</v>
      </c>
      <c r="AR60" s="9">
        <f t="shared" si="55"/>
        <v>9.9766666666666666</v>
      </c>
      <c r="AS60" s="1">
        <f t="shared" si="56"/>
        <v>0.19</v>
      </c>
      <c r="AT60" s="1">
        <f t="shared" si="57"/>
        <v>26121.5</v>
      </c>
      <c r="AU60" s="1">
        <f t="shared" si="58"/>
        <v>4765257.2469871994</v>
      </c>
    </row>
    <row r="61" spans="1:48" x14ac:dyDescent="0.15">
      <c r="C61" s="7">
        <v>3</v>
      </c>
      <c r="D61" s="8">
        <v>14.2138451103226</v>
      </c>
      <c r="E61" s="10">
        <f t="shared" si="59"/>
        <v>12.7055352217857</v>
      </c>
      <c r="F61" s="7" t="s">
        <v>83</v>
      </c>
      <c r="G61" s="1">
        <v>4</v>
      </c>
      <c r="H61" s="9">
        <f t="shared" si="41"/>
        <v>14.2138451103226</v>
      </c>
      <c r="I61" s="9">
        <f t="shared" si="42"/>
        <v>287.36384511032259</v>
      </c>
      <c r="J61" s="9">
        <f t="shared" si="43"/>
        <v>0.10161123761710106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0.35372478880831226</v>
      </c>
      <c r="P61" s="9">
        <f t="shared" si="46"/>
        <v>3.5942413566660308E-2</v>
      </c>
      <c r="Q61" s="12">
        <f t="shared" si="47"/>
        <v>6.8290585776654587E-3</v>
      </c>
      <c r="R61" s="9">
        <f t="shared" si="48"/>
        <v>1.8955666666666669E-2</v>
      </c>
      <c r="S61" s="13">
        <f t="shared" si="49"/>
        <v>0.36026475342459374</v>
      </c>
      <c r="T61" s="2">
        <f t="shared" si="50"/>
        <v>0.01</v>
      </c>
      <c r="U61" s="14">
        <f t="shared" si="51"/>
        <v>3.6026475342459375E-3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1.5602647534245938E-2</v>
      </c>
      <c r="AR61" s="9">
        <f t="shared" si="55"/>
        <v>9.9766666666666666</v>
      </c>
      <c r="AS61" s="1">
        <f t="shared" si="56"/>
        <v>0.19</v>
      </c>
      <c r="AT61" s="1">
        <f t="shared" si="57"/>
        <v>26121.5</v>
      </c>
      <c r="AU61" s="1">
        <f t="shared" si="58"/>
        <v>5176190.7919044727</v>
      </c>
    </row>
    <row r="62" spans="1:48" x14ac:dyDescent="0.15">
      <c r="C62" s="7">
        <v>4</v>
      </c>
      <c r="D62" s="8">
        <v>17.230555797000001</v>
      </c>
      <c r="E62" s="10">
        <f t="shared" si="59"/>
        <v>14.2138451103226</v>
      </c>
      <c r="F62" s="7" t="s">
        <v>83</v>
      </c>
      <c r="G62" s="1">
        <v>5</v>
      </c>
      <c r="H62" s="9">
        <f t="shared" si="41"/>
        <v>17.230555797000001</v>
      </c>
      <c r="I62" s="9">
        <f t="shared" si="42"/>
        <v>290.380555797</v>
      </c>
      <c r="J62" s="9">
        <f t="shared" si="43"/>
        <v>0.14448271685096237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0.30189325647956938</v>
      </c>
      <c r="O62" s="9">
        <f t="shared" si="60"/>
        <v>0.11565578542874927</v>
      </c>
      <c r="P62" s="9">
        <f t="shared" si="46"/>
        <v>1.671026209827764E-2</v>
      </c>
      <c r="Q62" s="12">
        <f t="shared" si="47"/>
        <v>3.1749497986727515E-3</v>
      </c>
      <c r="R62" s="9">
        <f t="shared" si="48"/>
        <v>1.8955666666666669E-2</v>
      </c>
      <c r="S62" s="13">
        <f t="shared" si="49"/>
        <v>0.16749343900712632</v>
      </c>
      <c r="T62" s="2">
        <f t="shared" si="50"/>
        <v>0.01</v>
      </c>
      <c r="U62" s="14">
        <f t="shared" si="51"/>
        <v>1.6749343900712632E-3</v>
      </c>
      <c r="V62" s="13"/>
      <c r="W62" s="2"/>
      <c r="X62" s="14"/>
      <c r="Y62" s="2">
        <v>0.04</v>
      </c>
      <c r="Z62" s="2">
        <v>0.21</v>
      </c>
      <c r="AA62" s="2">
        <f t="shared" si="52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3"/>
        <v>1.17E-2</v>
      </c>
      <c r="AQ62" s="1">
        <f t="shared" si="54"/>
        <v>2.1774934390071263E-2</v>
      </c>
      <c r="AR62" s="9">
        <f t="shared" si="55"/>
        <v>9.9766666666666666</v>
      </c>
      <c r="AS62" s="1">
        <f t="shared" si="56"/>
        <v>0.19</v>
      </c>
      <c r="AT62" s="1">
        <f t="shared" si="57"/>
        <v>26121.5</v>
      </c>
      <c r="AU62" s="1">
        <f t="shared" si="58"/>
        <v>7223851.8903169036</v>
      </c>
    </row>
    <row r="63" spans="1:48" x14ac:dyDescent="0.15">
      <c r="C63" s="7">
        <v>5</v>
      </c>
      <c r="D63" s="8">
        <v>22.261980242258101</v>
      </c>
      <c r="E63" s="10">
        <f t="shared" si="59"/>
        <v>17.230555797000001</v>
      </c>
      <c r="F63" s="7" t="s">
        <v>85</v>
      </c>
      <c r="G63" s="1">
        <v>6</v>
      </c>
      <c r="H63" s="9">
        <f t="shared" si="41"/>
        <v>22.261980242258101</v>
      </c>
      <c r="I63" s="9">
        <f t="shared" si="42"/>
        <v>295.4119802422581</v>
      </c>
      <c r="J63" s="9">
        <f t="shared" si="43"/>
        <v>0.25576485280839395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0.1987121899971383</v>
      </c>
      <c r="P63" s="9">
        <f t="shared" si="46"/>
        <v>5.0823594025851689E-2</v>
      </c>
      <c r="Q63" s="12">
        <f t="shared" si="47"/>
        <v>9.6564828649118202E-3</v>
      </c>
      <c r="R63" s="9">
        <f t="shared" si="48"/>
        <v>1.8955666666666669E-2</v>
      </c>
      <c r="S63" s="13">
        <f t="shared" si="49"/>
        <v>0.50942459765304049</v>
      </c>
      <c r="T63" s="2">
        <f t="shared" si="50"/>
        <v>0.01</v>
      </c>
      <c r="U63" s="14">
        <f t="shared" si="51"/>
        <v>5.094245976530405E-3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2.5194245976530406E-2</v>
      </c>
      <c r="AR63" s="9">
        <f t="shared" si="55"/>
        <v>9.9766666666666666</v>
      </c>
      <c r="AS63" s="1">
        <f t="shared" si="56"/>
        <v>0.19</v>
      </c>
      <c r="AT63" s="1">
        <f t="shared" si="57"/>
        <v>26121.5</v>
      </c>
      <c r="AU63" s="1">
        <f t="shared" si="58"/>
        <v>8358211.2424483215</v>
      </c>
    </row>
    <row r="64" spans="1:48" x14ac:dyDescent="0.15">
      <c r="C64" s="7">
        <v>6</v>
      </c>
      <c r="D64" s="8">
        <v>24.978040150999998</v>
      </c>
      <c r="E64" s="10">
        <f t="shared" si="59"/>
        <v>22.261980242258101</v>
      </c>
      <c r="F64" s="7" t="s">
        <v>83</v>
      </c>
      <c r="G64" s="1">
        <v>7</v>
      </c>
      <c r="H64" s="9">
        <f t="shared" si="41"/>
        <v>24.978040150999998</v>
      </c>
      <c r="I64" s="9">
        <f t="shared" si="42"/>
        <v>298.12804015099999</v>
      </c>
      <c r="J64" s="9">
        <f t="shared" si="43"/>
        <v>0.34534259011521062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0.24765526263795329</v>
      </c>
      <c r="P64" s="9">
        <f t="shared" si="46"/>
        <v>8.5525909855053539E-2</v>
      </c>
      <c r="Q64" s="12">
        <f t="shared" si="47"/>
        <v>1.6249922872460174E-2</v>
      </c>
      <c r="R64" s="9">
        <f t="shared" si="48"/>
        <v>1.8955666666666669E-2</v>
      </c>
      <c r="S64" s="13">
        <f t="shared" si="49"/>
        <v>0.85725937041483657</v>
      </c>
      <c r="T64" s="2">
        <f t="shared" si="50"/>
        <v>0.01</v>
      </c>
      <c r="U64" s="14">
        <f t="shared" si="51"/>
        <v>8.5725937041483662E-3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3.4672593704148366E-2</v>
      </c>
      <c r="AR64" s="9">
        <f t="shared" si="55"/>
        <v>9.9766666666666666</v>
      </c>
      <c r="AS64" s="1">
        <f t="shared" si="56"/>
        <v>0.19</v>
      </c>
      <c r="AT64" s="1">
        <f t="shared" si="57"/>
        <v>26121.5</v>
      </c>
      <c r="AU64" s="1">
        <f t="shared" si="58"/>
        <v>11502660.677871389</v>
      </c>
    </row>
    <row r="65" spans="1:48" x14ac:dyDescent="0.15">
      <c r="C65" s="7">
        <v>7</v>
      </c>
      <c r="D65" s="8">
        <v>27.265395108709701</v>
      </c>
      <c r="E65" s="10">
        <f t="shared" si="59"/>
        <v>24.978040150999998</v>
      </c>
      <c r="F65" s="7" t="s">
        <v>83</v>
      </c>
      <c r="G65" s="1">
        <v>8</v>
      </c>
      <c r="H65" s="9">
        <f t="shared" si="41"/>
        <v>27.265395108709701</v>
      </c>
      <c r="I65" s="9">
        <f t="shared" si="42"/>
        <v>300.41539510870967</v>
      </c>
      <c r="J65" s="9">
        <f t="shared" si="43"/>
        <v>0.44283952963328826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0.26189601944956642</v>
      </c>
      <c r="P65" s="9">
        <f t="shared" si="46"/>
        <v>0.1159779100658765</v>
      </c>
      <c r="Q65" s="12">
        <f t="shared" si="47"/>
        <v>2.2035802912516535E-2</v>
      </c>
      <c r="R65" s="9">
        <f t="shared" si="48"/>
        <v>1.8955666666666669E-2</v>
      </c>
      <c r="S65" s="13">
        <f t="shared" si="49"/>
        <v>1.1624915810144651</v>
      </c>
      <c r="T65" s="2">
        <f t="shared" si="50"/>
        <v>0.01</v>
      </c>
      <c r="U65" s="14">
        <f t="shared" si="51"/>
        <v>1.1624915810144652E-2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3.7724915810144657E-2</v>
      </c>
      <c r="AR65" s="9">
        <f t="shared" si="55"/>
        <v>9.9766666666666666</v>
      </c>
      <c r="AS65" s="1">
        <f t="shared" si="56"/>
        <v>0.19</v>
      </c>
      <c r="AT65" s="1">
        <f t="shared" si="57"/>
        <v>26121.5</v>
      </c>
      <c r="AU65" s="1">
        <f t="shared" si="58"/>
        <v>12515270.976495817</v>
      </c>
    </row>
    <row r="66" spans="1:48" x14ac:dyDescent="0.15">
      <c r="C66" s="7">
        <v>8</v>
      </c>
      <c r="D66" s="8">
        <v>28.2456611164516</v>
      </c>
      <c r="E66" s="10">
        <f t="shared" si="59"/>
        <v>27.265395108709701</v>
      </c>
      <c r="F66" s="7" t="s">
        <v>83</v>
      </c>
      <c r="G66" s="1">
        <v>9</v>
      </c>
      <c r="H66" s="9">
        <f t="shared" si="41"/>
        <v>28.2456611164516</v>
      </c>
      <c r="I66" s="9">
        <f t="shared" si="42"/>
        <v>301.39566111645161</v>
      </c>
      <c r="J66" s="9">
        <f t="shared" si="43"/>
        <v>0.49207050594836171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0.2456847760503566</v>
      </c>
      <c r="P66" s="9">
        <f t="shared" si="46"/>
        <v>0.12089423205490891</v>
      </c>
      <c r="Q66" s="12">
        <f t="shared" si="47"/>
        <v>2.2969904090432695E-2</v>
      </c>
      <c r="R66" s="9">
        <f t="shared" si="48"/>
        <v>1.8955666666666669E-2</v>
      </c>
      <c r="S66" s="13">
        <f t="shared" si="49"/>
        <v>1.2117697833769687</v>
      </c>
      <c r="T66" s="2">
        <f t="shared" si="50"/>
        <v>0.01</v>
      </c>
      <c r="U66" s="14">
        <f t="shared" si="51"/>
        <v>1.2117697833769687E-2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3.8217697833769687E-2</v>
      </c>
      <c r="AR66" s="9">
        <f t="shared" si="55"/>
        <v>9.9766666666666666</v>
      </c>
      <c r="AS66" s="1">
        <f t="shared" si="56"/>
        <v>0.19</v>
      </c>
      <c r="AT66" s="1">
        <f t="shared" si="57"/>
        <v>26121.5</v>
      </c>
      <c r="AU66" s="1">
        <f t="shared" si="58"/>
        <v>12678751.806752695</v>
      </c>
    </row>
    <row r="67" spans="1:48" x14ac:dyDescent="0.15">
      <c r="C67" s="7">
        <v>9</v>
      </c>
      <c r="D67" s="8">
        <v>24.793426579666701</v>
      </c>
      <c r="E67" s="10">
        <f t="shared" si="59"/>
        <v>28.2456611164516</v>
      </c>
      <c r="F67" s="7" t="s">
        <v>83</v>
      </c>
      <c r="G67" s="1">
        <v>10</v>
      </c>
      <c r="H67" s="9">
        <f t="shared" si="41"/>
        <v>24.793426579666701</v>
      </c>
      <c r="I67" s="9">
        <f t="shared" si="42"/>
        <v>297.94342657966666</v>
      </c>
      <c r="J67" s="9">
        <f t="shared" si="43"/>
        <v>0.33842418589129608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0.22455721066211437</v>
      </c>
      <c r="P67" s="9">
        <f t="shared" si="46"/>
        <v>7.5995591204346333E-2</v>
      </c>
      <c r="Q67" s="12">
        <f t="shared" si="47"/>
        <v>1.4439162328825804E-2</v>
      </c>
      <c r="R67" s="9">
        <f t="shared" si="48"/>
        <v>1.8955666666666669E-2</v>
      </c>
      <c r="S67" s="13">
        <f t="shared" si="49"/>
        <v>0.7617332897194754</v>
      </c>
      <c r="T67" s="2">
        <f t="shared" si="50"/>
        <v>0.01</v>
      </c>
      <c r="U67" s="14">
        <f t="shared" si="51"/>
        <v>7.6173328971947544E-3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3.3717332897194759E-2</v>
      </c>
      <c r="AR67" s="9">
        <f t="shared" si="55"/>
        <v>9.9766666666666666</v>
      </c>
      <c r="AS67" s="1">
        <f t="shared" si="56"/>
        <v>0.19</v>
      </c>
      <c r="AT67" s="1">
        <f t="shared" si="57"/>
        <v>26121.5</v>
      </c>
      <c r="AU67" s="1">
        <f t="shared" si="58"/>
        <v>11185752.141549738</v>
      </c>
    </row>
    <row r="68" spans="1:48" x14ac:dyDescent="0.15">
      <c r="C68" s="7">
        <v>10</v>
      </c>
      <c r="D68" s="8">
        <v>20.190478004516098</v>
      </c>
      <c r="E68" s="10">
        <f t="shared" si="59"/>
        <v>24.793426579666701</v>
      </c>
      <c r="F68" s="7" t="s">
        <v>83</v>
      </c>
      <c r="G68" s="1">
        <v>11</v>
      </c>
      <c r="H68" s="9">
        <f t="shared" si="41"/>
        <v>20.190478004516098</v>
      </c>
      <c r="I68" s="9">
        <f t="shared" si="42"/>
        <v>293.34047800451606</v>
      </c>
      <c r="J68" s="9">
        <f t="shared" si="43"/>
        <v>0.20265446348007352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0.14113353848487964</v>
      </c>
      <c r="O68" s="9">
        <f t="shared" si="60"/>
        <v>0.10719474763955505</v>
      </c>
      <c r="P68" s="9">
        <f t="shared" si="46"/>
        <v>2.1723494070775905E-2</v>
      </c>
      <c r="Q68" s="12">
        <f t="shared" si="47"/>
        <v>4.1274638734474216E-3</v>
      </c>
      <c r="R68" s="9">
        <f t="shared" si="48"/>
        <v>1.8955666666666669E-2</v>
      </c>
      <c r="S68" s="13">
        <f t="shared" si="49"/>
        <v>0.21774300772578584</v>
      </c>
      <c r="T68" s="2">
        <f t="shared" si="50"/>
        <v>0.01</v>
      </c>
      <c r="U68" s="14">
        <f t="shared" si="51"/>
        <v>2.1774300772578583E-3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2.8277430077257859E-2</v>
      </c>
      <c r="AR68" s="9">
        <f t="shared" si="55"/>
        <v>9.9766666666666666</v>
      </c>
      <c r="AS68" s="1">
        <f t="shared" si="56"/>
        <v>0.19</v>
      </c>
      <c r="AT68" s="1">
        <f t="shared" si="57"/>
        <v>26121.5</v>
      </c>
      <c r="AU68" s="1">
        <f t="shared" si="58"/>
        <v>9381060.032495223</v>
      </c>
    </row>
    <row r="69" spans="1:48" x14ac:dyDescent="0.15">
      <c r="C69" s="7">
        <v>11</v>
      </c>
      <c r="D69" s="8">
        <v>17.920458792333299</v>
      </c>
      <c r="E69" s="10">
        <f t="shared" si="59"/>
        <v>20.190478004516098</v>
      </c>
      <c r="F69" s="7" t="s">
        <v>85</v>
      </c>
      <c r="G69" s="1">
        <v>12</v>
      </c>
      <c r="H69" s="9">
        <f t="shared" si="41"/>
        <v>17.920458792333299</v>
      </c>
      <c r="I69" s="9">
        <f t="shared" si="42"/>
        <v>291.07045879233328</v>
      </c>
      <c r="J69" s="9">
        <f t="shared" si="43"/>
        <v>0.15643432664776485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0.18523792023544583</v>
      </c>
      <c r="P69" s="9">
        <f t="shared" si="46"/>
        <v>2.8977569321664343E-2</v>
      </c>
      <c r="Q69" s="12">
        <f t="shared" si="47"/>
        <v>5.505738171116225E-3</v>
      </c>
      <c r="R69" s="9">
        <f t="shared" si="48"/>
        <v>1.8955666666666669E-2</v>
      </c>
      <c r="S69" s="13">
        <f t="shared" si="49"/>
        <v>0.2904534178583128</v>
      </c>
      <c r="T69" s="2">
        <f t="shared" si="50"/>
        <v>0.01</v>
      </c>
      <c r="U69" s="14">
        <f t="shared" si="51"/>
        <v>2.9045341785831282E-3</v>
      </c>
      <c r="V69" s="13"/>
      <c r="W69" s="2"/>
      <c r="X69" s="14"/>
      <c r="Y69" s="2">
        <v>0.04</v>
      </c>
      <c r="Z69" s="2">
        <v>0.21</v>
      </c>
      <c r="AA69" s="2">
        <f t="shared" si="52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1.9104534178583127E-2</v>
      </c>
      <c r="AR69" s="9">
        <f t="shared" si="55"/>
        <v>9.9766666666666666</v>
      </c>
      <c r="AS69" s="1">
        <f t="shared" si="56"/>
        <v>0.19</v>
      </c>
      <c r="AT69" s="1">
        <f t="shared" si="57"/>
        <v>26121.5</v>
      </c>
      <c r="AU69" s="1">
        <f t="shared" si="58"/>
        <v>6337944.4854956446</v>
      </c>
      <c r="AV69" s="1">
        <f>SUM(AU58:AU69)</f>
        <v>97810461.301883414</v>
      </c>
    </row>
    <row r="70" spans="1:48" x14ac:dyDescent="0.15">
      <c r="C70" s="7">
        <v>12</v>
      </c>
      <c r="D70" s="8">
        <v>11.3734365591613</v>
      </c>
      <c r="E70" s="10">
        <f t="shared" si="59"/>
        <v>17.920458792333299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12.2398703207419</v>
      </c>
      <c r="E73" s="7"/>
      <c r="F73" s="7"/>
      <c r="G73" s="1">
        <v>1</v>
      </c>
      <c r="H73" s="9">
        <f t="shared" ref="H73:H84" si="61">E74</f>
        <v>12.2398703207419</v>
      </c>
      <c r="I73" s="9">
        <f t="shared" ref="I73:I84" si="62">H73+273.15</f>
        <v>285.38987032074186</v>
      </c>
      <c r="J73" s="9">
        <f t="shared" ref="J73:J84" si="63">EXP(($C$15*(I73-$C$13))/($C$16*I73*$C$13))</f>
        <v>8.0382172009162561E-2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8.8018478350033024E-3</v>
      </c>
      <c r="Q73" s="12">
        <f t="shared" ref="Q73:Q84" si="67">P73*$B$75</f>
        <v>1.5843326103005943E-3</v>
      </c>
      <c r="R73" s="9">
        <f t="shared" ref="R73:R84" si="68">L73*$B$75</f>
        <v>1.9710000000000002E-2</v>
      </c>
      <c r="S73" s="13">
        <f t="shared" ref="S73:S84" si="69">Q73/R73</f>
        <v>8.0382172009162561E-2</v>
      </c>
      <c r="T73" s="2">
        <f t="shared" ref="T73:T84" si="70">$B$74/100</f>
        <v>0.01</v>
      </c>
      <c r="U73" s="14">
        <f t="shared" ref="U73:U84" si="71">S73*T73</f>
        <v>8.0382172009162568E-4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1.3403821720091625E-2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20260.416666666668</v>
      </c>
      <c r="AU73" s="1">
        <f t="shared" ref="AU73:AU84" si="78">AT73*10000*AS73*0.67*AR73*AQ73</f>
        <v>3586232.5032409607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11.290793166580601</v>
      </c>
      <c r="E74" s="10">
        <f t="shared" ref="E74:E85" si="79">D73</f>
        <v>12.2398703207419</v>
      </c>
      <c r="F74" s="7" t="s">
        <v>83</v>
      </c>
      <c r="G74" s="1">
        <v>2</v>
      </c>
      <c r="H74" s="9">
        <f t="shared" si="61"/>
        <v>11.290793166580601</v>
      </c>
      <c r="I74" s="9">
        <f t="shared" si="62"/>
        <v>284.44079316658059</v>
      </c>
      <c r="J74" s="9">
        <f t="shared" si="63"/>
        <v>7.1733260009851502E-2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0.21019815216499674</v>
      </c>
      <c r="P74" s="9">
        <f t="shared" si="66"/>
        <v>1.5078198702842041E-2</v>
      </c>
      <c r="Q74" s="12">
        <f t="shared" si="67"/>
        <v>2.7140757665115671E-3</v>
      </c>
      <c r="R74" s="9">
        <f t="shared" si="68"/>
        <v>1.9710000000000002E-2</v>
      </c>
      <c r="S74" s="13">
        <f t="shared" si="69"/>
        <v>0.13770044477481314</v>
      </c>
      <c r="T74" s="2">
        <f t="shared" si="70"/>
        <v>0.01</v>
      </c>
      <c r="U74" s="14">
        <f t="shared" si="71"/>
        <v>1.3770044477481314E-3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1.3977004447748131E-2</v>
      </c>
      <c r="AR74" s="9">
        <f t="shared" si="75"/>
        <v>10.950000000000001</v>
      </c>
      <c r="AS74" s="1">
        <f t="shared" si="76"/>
        <v>0.18</v>
      </c>
      <c r="AT74" s="1">
        <f t="shared" si="77"/>
        <v>20260.416666666668</v>
      </c>
      <c r="AU74" s="1">
        <f t="shared" si="78"/>
        <v>3739589.2526176618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12.7055352217857</v>
      </c>
      <c r="E75" s="10">
        <f t="shared" si="79"/>
        <v>11.290793166580601</v>
      </c>
      <c r="F75" s="7" t="s">
        <v>83</v>
      </c>
      <c r="G75" s="1">
        <v>3</v>
      </c>
      <c r="H75" s="9">
        <f t="shared" si="61"/>
        <v>12.7055352217857</v>
      </c>
      <c r="I75" s="9">
        <f t="shared" si="62"/>
        <v>285.85553522178566</v>
      </c>
      <c r="J75" s="9">
        <f t="shared" si="63"/>
        <v>8.4976144425694788E-2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0.3046199534621547</v>
      </c>
      <c r="P75" s="9">
        <f t="shared" si="66"/>
        <v>2.5885429160348482E-2</v>
      </c>
      <c r="Q75" s="12">
        <f t="shared" si="67"/>
        <v>4.6593772488627266E-3</v>
      </c>
      <c r="R75" s="9">
        <f t="shared" si="68"/>
        <v>1.9710000000000002E-2</v>
      </c>
      <c r="S75" s="13">
        <f t="shared" si="69"/>
        <v>0.23639661333651579</v>
      </c>
      <c r="T75" s="2">
        <f t="shared" si="70"/>
        <v>0.01</v>
      </c>
      <c r="U75" s="14">
        <f t="shared" si="71"/>
        <v>2.3639661333651578E-3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1.4963966133365158E-2</v>
      </c>
      <c r="AR75" s="9">
        <f t="shared" si="75"/>
        <v>10.950000000000001</v>
      </c>
      <c r="AS75" s="1">
        <f t="shared" si="76"/>
        <v>0.18</v>
      </c>
      <c r="AT75" s="1">
        <f t="shared" si="77"/>
        <v>20260.416666666668</v>
      </c>
      <c r="AU75" s="1">
        <f t="shared" si="78"/>
        <v>4003653.7970682778</v>
      </c>
    </row>
    <row r="76" spans="1:48" x14ac:dyDescent="0.15">
      <c r="C76" s="7">
        <v>3</v>
      </c>
      <c r="D76" s="8">
        <v>14.2138451103226</v>
      </c>
      <c r="E76" s="10">
        <f t="shared" si="79"/>
        <v>12.7055352217857</v>
      </c>
      <c r="F76" s="7" t="s">
        <v>83</v>
      </c>
      <c r="G76" s="1">
        <v>4</v>
      </c>
      <c r="H76" s="9">
        <f t="shared" si="61"/>
        <v>14.2138451103226</v>
      </c>
      <c r="I76" s="9">
        <f t="shared" si="62"/>
        <v>287.36384511032259</v>
      </c>
      <c r="J76" s="9">
        <f t="shared" si="63"/>
        <v>0.10161123761710106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0.38823452430180622</v>
      </c>
      <c r="P76" s="9">
        <f t="shared" si="66"/>
        <v>3.9448990499993029E-2</v>
      </c>
      <c r="Q76" s="12">
        <f t="shared" si="67"/>
        <v>7.1008182899987447E-3</v>
      </c>
      <c r="R76" s="9">
        <f t="shared" si="68"/>
        <v>1.9710000000000002E-2</v>
      </c>
      <c r="S76" s="13">
        <f t="shared" si="69"/>
        <v>0.3602647534245938</v>
      </c>
      <c r="T76" s="2">
        <f t="shared" si="70"/>
        <v>0.01</v>
      </c>
      <c r="U76" s="14">
        <f t="shared" si="71"/>
        <v>3.6026475342459379E-3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1.620264753424594E-2</v>
      </c>
      <c r="AR76" s="9">
        <f t="shared" si="75"/>
        <v>10.950000000000001</v>
      </c>
      <c r="AS76" s="1">
        <f t="shared" si="76"/>
        <v>0.18</v>
      </c>
      <c r="AT76" s="1">
        <f t="shared" si="77"/>
        <v>20260.416666666668</v>
      </c>
      <c r="AU76" s="1">
        <f t="shared" si="78"/>
        <v>4335066.7025637366</v>
      </c>
    </row>
    <row r="77" spans="1:48" x14ac:dyDescent="0.15">
      <c r="C77" s="7">
        <v>4</v>
      </c>
      <c r="D77" s="8">
        <v>17.230555797000001</v>
      </c>
      <c r="E77" s="10">
        <f t="shared" si="79"/>
        <v>14.2138451103226</v>
      </c>
      <c r="F77" s="7" t="s">
        <v>83</v>
      </c>
      <c r="G77" s="1">
        <v>5</v>
      </c>
      <c r="H77" s="9">
        <f t="shared" si="61"/>
        <v>17.230555797000001</v>
      </c>
      <c r="I77" s="9">
        <f t="shared" si="62"/>
        <v>290.380555797</v>
      </c>
      <c r="J77" s="9">
        <f t="shared" si="63"/>
        <v>0.14448271685096237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0.33134625711172255</v>
      </c>
      <c r="O77" s="9">
        <f t="shared" si="80"/>
        <v>0.12693927669009064</v>
      </c>
      <c r="P77" s="9">
        <f t="shared" si="66"/>
        <v>1.8340531571280332E-2</v>
      </c>
      <c r="Q77" s="12">
        <f t="shared" si="67"/>
        <v>3.3012956828304598E-3</v>
      </c>
      <c r="R77" s="9">
        <f t="shared" si="68"/>
        <v>1.9710000000000002E-2</v>
      </c>
      <c r="S77" s="13">
        <f t="shared" si="69"/>
        <v>0.16749343900712629</v>
      </c>
      <c r="T77" s="2">
        <f t="shared" si="70"/>
        <v>0.01</v>
      </c>
      <c r="U77" s="14">
        <f t="shared" si="71"/>
        <v>1.6749343900712629E-3</v>
      </c>
      <c r="V77" s="13"/>
      <c r="W77" s="2"/>
      <c r="X77" s="14"/>
      <c r="Y77" s="2">
        <v>0.04</v>
      </c>
      <c r="Z77" s="2">
        <v>0.27</v>
      </c>
      <c r="AA77" s="2">
        <f t="shared" si="72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3"/>
        <v>1.0799999999999999E-2</v>
      </c>
      <c r="AQ77" s="1">
        <f t="shared" si="74"/>
        <v>2.3274934390071264E-2</v>
      </c>
      <c r="AR77" s="9">
        <f t="shared" si="75"/>
        <v>10.950000000000001</v>
      </c>
      <c r="AS77" s="1">
        <f t="shared" si="76"/>
        <v>0.18</v>
      </c>
      <c r="AT77" s="1">
        <f t="shared" si="77"/>
        <v>20260.416666666668</v>
      </c>
      <c r="AU77" s="1">
        <f t="shared" si="78"/>
        <v>6227278.1571958875</v>
      </c>
    </row>
    <row r="78" spans="1:48" x14ac:dyDescent="0.15">
      <c r="C78" s="7">
        <v>5</v>
      </c>
      <c r="D78" s="8">
        <v>22.261980242258101</v>
      </c>
      <c r="E78" s="10">
        <f t="shared" si="79"/>
        <v>17.230555797000001</v>
      </c>
      <c r="F78" s="7" t="s">
        <v>85</v>
      </c>
      <c r="G78" s="1">
        <v>6</v>
      </c>
      <c r="H78" s="9">
        <f t="shared" si="61"/>
        <v>22.261980242258101</v>
      </c>
      <c r="I78" s="9">
        <f t="shared" si="62"/>
        <v>295.4119802422581</v>
      </c>
      <c r="J78" s="9">
        <f t="shared" si="63"/>
        <v>0.25576485280839395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0.21809874511881033</v>
      </c>
      <c r="P78" s="9">
        <f t="shared" si="66"/>
        <v>5.5781993443007952E-2</v>
      </c>
      <c r="Q78" s="12">
        <f t="shared" si="67"/>
        <v>1.0040758819741431E-2</v>
      </c>
      <c r="R78" s="9">
        <f t="shared" si="68"/>
        <v>1.9710000000000002E-2</v>
      </c>
      <c r="S78" s="13">
        <f t="shared" si="69"/>
        <v>0.5094245976530406</v>
      </c>
      <c r="T78" s="2">
        <f t="shared" si="70"/>
        <v>0.01</v>
      </c>
      <c r="U78" s="14">
        <f t="shared" si="71"/>
        <v>5.0942459765304059E-3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2.6694245976530407E-2</v>
      </c>
      <c r="AR78" s="9">
        <f t="shared" si="75"/>
        <v>10.950000000000001</v>
      </c>
      <c r="AS78" s="1">
        <f t="shared" si="76"/>
        <v>0.18</v>
      </c>
      <c r="AT78" s="1">
        <f t="shared" si="77"/>
        <v>20260.416666666668</v>
      </c>
      <c r="AU78" s="1">
        <f t="shared" si="78"/>
        <v>7142125.1766610472</v>
      </c>
    </row>
    <row r="79" spans="1:48" x14ac:dyDescent="0.15">
      <c r="C79" s="7">
        <v>6</v>
      </c>
      <c r="D79" s="8">
        <v>24.978040150999998</v>
      </c>
      <c r="E79" s="10">
        <f t="shared" si="79"/>
        <v>22.261980242258101</v>
      </c>
      <c r="F79" s="7" t="s">
        <v>83</v>
      </c>
      <c r="G79" s="1">
        <v>7</v>
      </c>
      <c r="H79" s="9">
        <f t="shared" si="61"/>
        <v>24.978040150999998</v>
      </c>
      <c r="I79" s="9">
        <f t="shared" si="62"/>
        <v>298.12804015099999</v>
      </c>
      <c r="J79" s="9">
        <f t="shared" si="63"/>
        <v>0.34534259011521062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0.27181675167580244</v>
      </c>
      <c r="P79" s="9">
        <f t="shared" si="66"/>
        <v>9.3869901060424629E-2</v>
      </c>
      <c r="Q79" s="12">
        <f t="shared" si="67"/>
        <v>1.6896582190876433E-2</v>
      </c>
      <c r="R79" s="9">
        <f t="shared" si="68"/>
        <v>1.9710000000000002E-2</v>
      </c>
      <c r="S79" s="13">
        <f t="shared" si="69"/>
        <v>0.85725937041483669</v>
      </c>
      <c r="T79" s="2">
        <f t="shared" si="70"/>
        <v>0.01</v>
      </c>
      <c r="U79" s="14">
        <f t="shared" si="71"/>
        <v>8.5725937041483662E-3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3.6472593704148369E-2</v>
      </c>
      <c r="AR79" s="9">
        <f t="shared" si="75"/>
        <v>10.950000000000001</v>
      </c>
      <c r="AS79" s="1">
        <f t="shared" si="76"/>
        <v>0.18</v>
      </c>
      <c r="AT79" s="1">
        <f t="shared" si="77"/>
        <v>20260.416666666668</v>
      </c>
      <c r="AU79" s="1">
        <f t="shared" si="78"/>
        <v>9758351.2934417333</v>
      </c>
    </row>
    <row r="80" spans="1:48" x14ac:dyDescent="0.15">
      <c r="C80" s="7">
        <v>7</v>
      </c>
      <c r="D80" s="8">
        <v>27.265395108709701</v>
      </c>
      <c r="E80" s="10">
        <f t="shared" si="79"/>
        <v>24.978040150999998</v>
      </c>
      <c r="F80" s="7" t="s">
        <v>83</v>
      </c>
      <c r="G80" s="1">
        <v>8</v>
      </c>
      <c r="H80" s="9">
        <f t="shared" si="61"/>
        <v>27.265395108709701</v>
      </c>
      <c r="I80" s="9">
        <f t="shared" si="62"/>
        <v>300.41539510870967</v>
      </c>
      <c r="J80" s="9">
        <f t="shared" si="63"/>
        <v>0.44283952963328826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0.28744685061537784</v>
      </c>
      <c r="P80" s="9">
        <f t="shared" si="66"/>
        <v>0.127292828121084</v>
      </c>
      <c r="Q80" s="12">
        <f t="shared" si="67"/>
        <v>2.2912709061795121E-2</v>
      </c>
      <c r="R80" s="9">
        <f t="shared" si="68"/>
        <v>1.9710000000000002E-2</v>
      </c>
      <c r="S80" s="13">
        <f t="shared" si="69"/>
        <v>1.1624915810144656</v>
      </c>
      <c r="T80" s="2">
        <f t="shared" si="70"/>
        <v>0.01</v>
      </c>
      <c r="U80" s="14">
        <f t="shared" si="71"/>
        <v>1.1624915810144656E-2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3.9524915810144653E-2</v>
      </c>
      <c r="AR80" s="9">
        <f t="shared" si="75"/>
        <v>10.950000000000001</v>
      </c>
      <c r="AS80" s="1">
        <f t="shared" si="76"/>
        <v>0.18</v>
      </c>
      <c r="AT80" s="1">
        <f t="shared" si="77"/>
        <v>20260.416666666668</v>
      </c>
      <c r="AU80" s="1">
        <f t="shared" si="78"/>
        <v>10575009.182174824</v>
      </c>
    </row>
    <row r="81" spans="1:48" x14ac:dyDescent="0.15">
      <c r="C81" s="7">
        <v>8</v>
      </c>
      <c r="D81" s="8">
        <v>28.2456611164516</v>
      </c>
      <c r="E81" s="10">
        <f t="shared" si="79"/>
        <v>27.265395108709701</v>
      </c>
      <c r="F81" s="7" t="s">
        <v>83</v>
      </c>
      <c r="G81" s="1">
        <v>9</v>
      </c>
      <c r="H81" s="9">
        <f t="shared" si="61"/>
        <v>28.2456611164516</v>
      </c>
      <c r="I81" s="9">
        <f t="shared" si="62"/>
        <v>301.39566111645161</v>
      </c>
      <c r="J81" s="9">
        <f t="shared" si="63"/>
        <v>0.49207050594836171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0.26965402249429382</v>
      </c>
      <c r="P81" s="9">
        <f t="shared" si="66"/>
        <v>0.13268879127977806</v>
      </c>
      <c r="Q81" s="12">
        <f t="shared" si="67"/>
        <v>2.3883982430360051E-2</v>
      </c>
      <c r="R81" s="9">
        <f t="shared" si="68"/>
        <v>1.9710000000000002E-2</v>
      </c>
      <c r="S81" s="13">
        <f t="shared" si="69"/>
        <v>1.2117697833769685</v>
      </c>
      <c r="T81" s="2">
        <f t="shared" si="70"/>
        <v>0.01</v>
      </c>
      <c r="U81" s="14">
        <f t="shared" si="71"/>
        <v>1.2117697833769685E-2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4.0017697833769683E-2</v>
      </c>
      <c r="AR81" s="9">
        <f t="shared" si="75"/>
        <v>10.950000000000001</v>
      </c>
      <c r="AS81" s="1">
        <f t="shared" si="76"/>
        <v>0.18</v>
      </c>
      <c r="AT81" s="1">
        <f t="shared" si="77"/>
        <v>20260.416666666668</v>
      </c>
      <c r="AU81" s="1">
        <f t="shared" si="78"/>
        <v>10706854.483242052</v>
      </c>
    </row>
    <row r="82" spans="1:48" x14ac:dyDescent="0.15">
      <c r="C82" s="7">
        <v>9</v>
      </c>
      <c r="D82" s="8">
        <v>24.793426579666701</v>
      </c>
      <c r="E82" s="10">
        <f t="shared" si="79"/>
        <v>28.2456611164516</v>
      </c>
      <c r="F82" s="7" t="s">
        <v>83</v>
      </c>
      <c r="G82" s="1">
        <v>10</v>
      </c>
      <c r="H82" s="9">
        <f t="shared" si="61"/>
        <v>24.793426579666701</v>
      </c>
      <c r="I82" s="9">
        <f t="shared" si="62"/>
        <v>297.94342657966666</v>
      </c>
      <c r="J82" s="9">
        <f t="shared" si="63"/>
        <v>0.33842418589129608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0.2464652312145158</v>
      </c>
      <c r="P82" s="9">
        <f t="shared" si="66"/>
        <v>8.340979522428256E-2</v>
      </c>
      <c r="Q82" s="12">
        <f t="shared" si="67"/>
        <v>1.501376314037086E-2</v>
      </c>
      <c r="R82" s="9">
        <f t="shared" si="68"/>
        <v>1.9710000000000002E-2</v>
      </c>
      <c r="S82" s="13">
        <f t="shared" si="69"/>
        <v>0.76173328971947529</v>
      </c>
      <c r="T82" s="2">
        <f t="shared" si="70"/>
        <v>0.01</v>
      </c>
      <c r="U82" s="14">
        <f t="shared" si="71"/>
        <v>7.6173328971947535E-3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3.5517332897194755E-2</v>
      </c>
      <c r="AR82" s="9">
        <f t="shared" si="75"/>
        <v>10.950000000000001</v>
      </c>
      <c r="AS82" s="1">
        <f t="shared" si="76"/>
        <v>0.18</v>
      </c>
      <c r="AT82" s="1">
        <f t="shared" si="77"/>
        <v>20260.416666666668</v>
      </c>
      <c r="AU82" s="1">
        <f t="shared" si="78"/>
        <v>9502768.4136848226</v>
      </c>
    </row>
    <row r="83" spans="1:48" x14ac:dyDescent="0.15">
      <c r="C83" s="7">
        <v>10</v>
      </c>
      <c r="D83" s="8">
        <v>20.190478004516098</v>
      </c>
      <c r="E83" s="10">
        <f t="shared" si="79"/>
        <v>24.793426579666701</v>
      </c>
      <c r="F83" s="7" t="s">
        <v>83</v>
      </c>
      <c r="G83" s="1">
        <v>11</v>
      </c>
      <c r="H83" s="9">
        <f t="shared" si="61"/>
        <v>20.190478004516098</v>
      </c>
      <c r="I83" s="9">
        <f t="shared" si="62"/>
        <v>293.34047800451606</v>
      </c>
      <c r="J83" s="9">
        <f t="shared" si="63"/>
        <v>0.20265446348007352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0.15490266419072157</v>
      </c>
      <c r="O83" s="9">
        <f t="shared" si="80"/>
        <v>0.11765277179951172</v>
      </c>
      <c r="P83" s="9">
        <f t="shared" si="66"/>
        <v>2.384285934597357E-2</v>
      </c>
      <c r="Q83" s="12">
        <f t="shared" si="67"/>
        <v>4.2917146822752427E-3</v>
      </c>
      <c r="R83" s="9">
        <f t="shared" si="68"/>
        <v>1.9710000000000002E-2</v>
      </c>
      <c r="S83" s="13">
        <f t="shared" si="69"/>
        <v>0.217743007725786</v>
      </c>
      <c r="T83" s="2">
        <f t="shared" si="70"/>
        <v>0.01</v>
      </c>
      <c r="U83" s="14">
        <f t="shared" si="71"/>
        <v>2.17743007725786E-3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3.0077430077257862E-2</v>
      </c>
      <c r="AR83" s="9">
        <f t="shared" si="75"/>
        <v>10.950000000000001</v>
      </c>
      <c r="AS83" s="1">
        <f t="shared" si="76"/>
        <v>0.18</v>
      </c>
      <c r="AT83" s="1">
        <f t="shared" si="77"/>
        <v>20260.416666666668</v>
      </c>
      <c r="AU83" s="1">
        <f t="shared" si="78"/>
        <v>8047306.1795007288</v>
      </c>
    </row>
    <row r="84" spans="1:48" x14ac:dyDescent="0.15">
      <c r="C84" s="7">
        <v>11</v>
      </c>
      <c r="D84" s="8">
        <v>17.920458792333299</v>
      </c>
      <c r="E84" s="10">
        <f t="shared" si="79"/>
        <v>20.190478004516098</v>
      </c>
      <c r="F84" s="7" t="s">
        <v>85</v>
      </c>
      <c r="G84" s="1">
        <v>12</v>
      </c>
      <c r="H84" s="9">
        <f t="shared" si="61"/>
        <v>17.920458792333299</v>
      </c>
      <c r="I84" s="9">
        <f t="shared" si="62"/>
        <v>291.07045879233328</v>
      </c>
      <c r="J84" s="9">
        <f t="shared" si="63"/>
        <v>0.15643432664776485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0.20330991245353816</v>
      </c>
      <c r="P84" s="9">
        <f t="shared" si="66"/>
        <v>3.1804649255485262E-2</v>
      </c>
      <c r="Q84" s="12">
        <f t="shared" si="67"/>
        <v>5.7248368659873466E-3</v>
      </c>
      <c r="R84" s="9">
        <f t="shared" si="68"/>
        <v>1.9710000000000002E-2</v>
      </c>
      <c r="S84" s="13">
        <f t="shared" si="69"/>
        <v>0.29045341785831286</v>
      </c>
      <c r="T84" s="2">
        <f t="shared" si="70"/>
        <v>0.01</v>
      </c>
      <c r="U84" s="14">
        <f t="shared" si="71"/>
        <v>2.9045341785831286E-3</v>
      </c>
      <c r="V84" s="13"/>
      <c r="W84" s="2"/>
      <c r="X84" s="14"/>
      <c r="Y84" s="2">
        <v>0.04</v>
      </c>
      <c r="Z84" s="2">
        <v>0.27</v>
      </c>
      <c r="AA84" s="2">
        <f t="shared" si="72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2.090453417858313E-2</v>
      </c>
      <c r="AR84" s="9">
        <f t="shared" si="75"/>
        <v>10.950000000000001</v>
      </c>
      <c r="AS84" s="1">
        <f t="shared" si="76"/>
        <v>0.18</v>
      </c>
      <c r="AT84" s="1">
        <f t="shared" si="77"/>
        <v>20260.416666666668</v>
      </c>
      <c r="AU84" s="1">
        <f t="shared" si="78"/>
        <v>5593070.5064491061</v>
      </c>
      <c r="AV84" s="1">
        <f>SUM(AU73:AU84)</f>
        <v>83217305.647840828</v>
      </c>
    </row>
    <row r="85" spans="1:48" x14ac:dyDescent="0.15">
      <c r="C85" s="7">
        <v>12</v>
      </c>
      <c r="D85" s="8">
        <v>11.3734365591613</v>
      </c>
      <c r="E85" s="10">
        <f t="shared" si="79"/>
        <v>17.920458792333299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12.2398703207419</v>
      </c>
      <c r="E89" s="7"/>
      <c r="F89" s="7"/>
      <c r="G89" s="1">
        <v>1</v>
      </c>
      <c r="H89" s="9">
        <f t="shared" ref="H89:H100" si="81">E90</f>
        <v>12.2398703207419</v>
      </c>
      <c r="I89" s="9">
        <f t="shared" ref="I89:I100" si="82">H89+273.15</f>
        <v>285.38987032074186</v>
      </c>
      <c r="J89" s="9">
        <f t="shared" ref="J89:J100" si="83">EXP(($C$15*(I89-$C$13))/($C$16*I89*$C$13))</f>
        <v>8.0382172009162561E-2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0.42644952760590993</v>
      </c>
      <c r="Q89" s="12">
        <f t="shared" ref="Q89:Q100" si="87">P89*$B$91</f>
        <v>0.19190228742265947</v>
      </c>
      <c r="R89" s="9">
        <f t="shared" ref="R89:R100" si="88">L89*$B$91</f>
        <v>2.3873737500000001</v>
      </c>
      <c r="S89" s="13">
        <f t="shared" ref="S89:S100" si="89">Q89/R89</f>
        <v>8.0382172009162561E-2</v>
      </c>
      <c r="T89" s="2">
        <f t="shared" ref="T89:T100" si="90">$B$90/100</f>
        <v>0.51</v>
      </c>
      <c r="U89" s="14">
        <f t="shared" ref="U89:U100" si="91">S89*T89</f>
        <v>4.0994907724672909E-2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4.3242964678988888E-2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29824.583333333332</v>
      </c>
      <c r="AN89" s="1">
        <f t="shared" ref="AN89:AN100" si="96">AM89*10000*AK89*AJ89</f>
        <v>134161396.56457618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11.290793166580601</v>
      </c>
      <c r="E90" s="10">
        <f t="shared" ref="E90:E101" si="97">D89</f>
        <v>12.2398703207419</v>
      </c>
      <c r="F90" s="7" t="s">
        <v>83</v>
      </c>
      <c r="G90" s="1">
        <v>2</v>
      </c>
      <c r="H90" s="9">
        <f t="shared" si="81"/>
        <v>11.290793166580601</v>
      </c>
      <c r="I90" s="9">
        <f t="shared" si="82"/>
        <v>284.44079316658059</v>
      </c>
      <c r="J90" s="9">
        <f t="shared" si="83"/>
        <v>7.1733260009851502E-2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10.184100472394089</v>
      </c>
      <c r="P90" s="9">
        <f t="shared" si="86"/>
        <v>0.73053872715269674</v>
      </c>
      <c r="Q90" s="12">
        <f t="shared" si="87"/>
        <v>0.32874242721871355</v>
      </c>
      <c r="R90" s="9">
        <f t="shared" si="88"/>
        <v>2.3873737500000001</v>
      </c>
      <c r="S90" s="13">
        <f t="shared" si="89"/>
        <v>0.13770044477481314</v>
      </c>
      <c r="T90" s="2">
        <f t="shared" si="90"/>
        <v>0.51</v>
      </c>
      <c r="U90" s="14">
        <f t="shared" si="91"/>
        <v>7.0227226835154699E-2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5.2056508890799144E-2</v>
      </c>
      <c r="AK90" s="9">
        <f t="shared" si="93"/>
        <v>10.4025</v>
      </c>
      <c r="AL90" s="1">
        <f t="shared" si="94"/>
        <v>0.45</v>
      </c>
      <c r="AM90" s="17">
        <f t="shared" si="95"/>
        <v>29824.583333333332</v>
      </c>
      <c r="AN90" s="1">
        <f t="shared" si="96"/>
        <v>161505437.58761522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12.7055352217857</v>
      </c>
      <c r="E91" s="10">
        <f t="shared" si="97"/>
        <v>11.290793166580601</v>
      </c>
      <c r="F91" s="7" t="s">
        <v>83</v>
      </c>
      <c r="G91" s="1">
        <v>3</v>
      </c>
      <c r="H91" s="9">
        <f t="shared" si="81"/>
        <v>12.7055352217857</v>
      </c>
      <c r="I91" s="9">
        <f t="shared" si="82"/>
        <v>285.85553522178566</v>
      </c>
      <c r="J91" s="9">
        <f t="shared" si="83"/>
        <v>8.4976144425694788E-2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14.758836745241393</v>
      </c>
      <c r="P91" s="9">
        <f t="shared" si="86"/>
        <v>1.2541490428188837</v>
      </c>
      <c r="Q91" s="12">
        <f t="shared" si="87"/>
        <v>0.56436706926849767</v>
      </c>
      <c r="R91" s="9">
        <f t="shared" si="88"/>
        <v>2.3873737500000001</v>
      </c>
      <c r="S91" s="13">
        <f t="shared" si="89"/>
        <v>0.23639661333651577</v>
      </c>
      <c r="T91" s="2">
        <f t="shared" si="90"/>
        <v>0.51</v>
      </c>
      <c r="U91" s="14">
        <f t="shared" si="91"/>
        <v>0.12056227280162304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6.7232525249689354E-2</v>
      </c>
      <c r="AK91" s="9">
        <f t="shared" si="93"/>
        <v>10.4025</v>
      </c>
      <c r="AL91" s="1">
        <f t="shared" si="94"/>
        <v>0.45</v>
      </c>
      <c r="AM91" s="17">
        <f t="shared" si="95"/>
        <v>29824.583333333332</v>
      </c>
      <c r="AN91" s="1">
        <f t="shared" si="96"/>
        <v>208589062.96135941</v>
      </c>
    </row>
    <row r="92" spans="1:48" x14ac:dyDescent="0.15">
      <c r="C92" s="7">
        <v>3</v>
      </c>
      <c r="D92" s="8">
        <v>14.2138451103226</v>
      </c>
      <c r="E92" s="10">
        <f t="shared" si="97"/>
        <v>12.7055352217857</v>
      </c>
      <c r="F92" s="7" t="s">
        <v>83</v>
      </c>
      <c r="G92" s="1">
        <v>4</v>
      </c>
      <c r="H92" s="9">
        <f t="shared" si="81"/>
        <v>14.2138451103226</v>
      </c>
      <c r="I92" s="9">
        <f t="shared" si="82"/>
        <v>287.36384511032259</v>
      </c>
      <c r="J92" s="9">
        <f t="shared" si="83"/>
        <v>0.10161123761710106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18.809962702422506</v>
      </c>
      <c r="P92" s="9">
        <f t="shared" si="86"/>
        <v>1.9113035897246617</v>
      </c>
      <c r="Q92" s="12">
        <f t="shared" si="87"/>
        <v>0.86008661537609776</v>
      </c>
      <c r="R92" s="9">
        <f t="shared" si="88"/>
        <v>2.3873737500000001</v>
      </c>
      <c r="S92" s="13">
        <f t="shared" si="89"/>
        <v>0.36026475342459374</v>
      </c>
      <c r="T92" s="2">
        <f t="shared" si="90"/>
        <v>0.51</v>
      </c>
      <c r="U92" s="14">
        <f t="shared" si="91"/>
        <v>0.18373502424654281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8.6279109810332655E-2</v>
      </c>
      <c r="AK92" s="9">
        <f t="shared" si="93"/>
        <v>10.4025</v>
      </c>
      <c r="AL92" s="1">
        <f t="shared" si="94"/>
        <v>0.45</v>
      </c>
      <c r="AM92" s="17">
        <f t="shared" si="95"/>
        <v>29824.583333333332</v>
      </c>
      <c r="AN92" s="1">
        <f t="shared" si="96"/>
        <v>267681135.01077628</v>
      </c>
    </row>
    <row r="93" spans="1:48" x14ac:dyDescent="0.15">
      <c r="C93" s="7">
        <v>4</v>
      </c>
      <c r="D93" s="8">
        <v>17.230555797000001</v>
      </c>
      <c r="E93" s="10">
        <f t="shared" si="97"/>
        <v>14.2138451103226</v>
      </c>
      <c r="F93" s="7" t="s">
        <v>83</v>
      </c>
      <c r="G93" s="1">
        <v>5</v>
      </c>
      <c r="H93" s="9">
        <f t="shared" si="81"/>
        <v>17.230555797000001</v>
      </c>
      <c r="I93" s="9">
        <f t="shared" si="82"/>
        <v>290.380555797</v>
      </c>
      <c r="J93" s="9">
        <f t="shared" si="83"/>
        <v>0.14448271685096237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16.053726157062954</v>
      </c>
      <c r="O93" s="9">
        <f t="shared" si="98"/>
        <v>6.1502079556348903</v>
      </c>
      <c r="P93" s="9">
        <f t="shared" si="86"/>
        <v>0.88859875462853199</v>
      </c>
      <c r="Q93" s="12">
        <f t="shared" si="87"/>
        <v>0.39986943958283938</v>
      </c>
      <c r="R93" s="9">
        <f t="shared" si="88"/>
        <v>2.3873737500000001</v>
      </c>
      <c r="S93" s="13">
        <f t="shared" si="89"/>
        <v>0.16749343900712629</v>
      </c>
      <c r="T93" s="2">
        <f t="shared" si="90"/>
        <v>0.51</v>
      </c>
      <c r="U93" s="14">
        <f t="shared" si="91"/>
        <v>8.5421653893634417E-2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2"/>
        <v>7.3023628648930777E-2</v>
      </c>
      <c r="AK93" s="9">
        <f t="shared" si="93"/>
        <v>10.4025</v>
      </c>
      <c r="AL93" s="1">
        <f t="shared" si="94"/>
        <v>0.45</v>
      </c>
      <c r="AM93" s="17">
        <f t="shared" si="95"/>
        <v>29824.583333333332</v>
      </c>
      <c r="AN93" s="1">
        <f t="shared" si="96"/>
        <v>226555974.46846056</v>
      </c>
    </row>
    <row r="94" spans="1:48" x14ac:dyDescent="0.15">
      <c r="C94" s="7">
        <v>5</v>
      </c>
      <c r="D94" s="8">
        <v>22.261980242258101</v>
      </c>
      <c r="E94" s="10">
        <f t="shared" si="97"/>
        <v>17.230555797000001</v>
      </c>
      <c r="F94" s="7" t="s">
        <v>85</v>
      </c>
      <c r="G94" s="1">
        <v>6</v>
      </c>
      <c r="H94" s="9">
        <f t="shared" si="81"/>
        <v>22.261980242258101</v>
      </c>
      <c r="I94" s="9">
        <f t="shared" si="82"/>
        <v>295.4119802422581</v>
      </c>
      <c r="J94" s="9">
        <f t="shared" si="83"/>
        <v>0.25576485280839395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10.566884201006358</v>
      </c>
      <c r="P94" s="9">
        <f t="shared" si="86"/>
        <v>2.7026375823137347</v>
      </c>
      <c r="Q94" s="12">
        <f t="shared" si="87"/>
        <v>1.2161869120411806</v>
      </c>
      <c r="R94" s="9">
        <f t="shared" si="88"/>
        <v>2.3873737500000001</v>
      </c>
      <c r="S94" s="13">
        <f t="shared" si="89"/>
        <v>0.50942459765304049</v>
      </c>
      <c r="T94" s="2">
        <f t="shared" si="90"/>
        <v>0.51</v>
      </c>
      <c r="U94" s="14">
        <f t="shared" si="91"/>
        <v>0.25980654480305065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0.15087567325811979</v>
      </c>
      <c r="AK94" s="9">
        <f t="shared" si="93"/>
        <v>10.4025</v>
      </c>
      <c r="AL94" s="1">
        <f t="shared" si="94"/>
        <v>0.45</v>
      </c>
      <c r="AM94" s="17">
        <f t="shared" si="95"/>
        <v>29824.583333333332</v>
      </c>
      <c r="AN94" s="1">
        <f t="shared" si="96"/>
        <v>468092120.4684462</v>
      </c>
    </row>
    <row r="95" spans="1:48" x14ac:dyDescent="0.15">
      <c r="C95" s="7">
        <v>6</v>
      </c>
      <c r="D95" s="8">
        <v>24.978040150999998</v>
      </c>
      <c r="E95" s="10">
        <f t="shared" si="97"/>
        <v>22.261980242258101</v>
      </c>
      <c r="F95" s="7" t="s">
        <v>83</v>
      </c>
      <c r="G95" s="1">
        <v>7</v>
      </c>
      <c r="H95" s="9">
        <f t="shared" si="81"/>
        <v>24.978040150999998</v>
      </c>
      <c r="I95" s="9">
        <f t="shared" si="82"/>
        <v>298.12804015099999</v>
      </c>
      <c r="J95" s="9">
        <f t="shared" si="83"/>
        <v>0.34534259011521062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13.169521618692624</v>
      </c>
      <c r="P95" s="9">
        <f t="shared" si="86"/>
        <v>4.5479967063775719</v>
      </c>
      <c r="Q95" s="12">
        <f t="shared" si="87"/>
        <v>2.0465985178699073</v>
      </c>
      <c r="R95" s="9">
        <f t="shared" si="88"/>
        <v>2.3873737500000001</v>
      </c>
      <c r="S95" s="13">
        <f t="shared" si="89"/>
        <v>0.85725937041483646</v>
      </c>
      <c r="T95" s="2">
        <f t="shared" si="90"/>
        <v>0.51</v>
      </c>
      <c r="U95" s="14">
        <f t="shared" si="91"/>
        <v>0.4372022789115666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0.20436048709183732</v>
      </c>
      <c r="AK95" s="9">
        <f t="shared" si="93"/>
        <v>10.4025</v>
      </c>
      <c r="AL95" s="1">
        <f t="shared" si="94"/>
        <v>0.45</v>
      </c>
      <c r="AM95" s="17">
        <f t="shared" si="95"/>
        <v>29824.583333333332</v>
      </c>
      <c r="AN95" s="1">
        <f t="shared" si="96"/>
        <v>634028877.39978635</v>
      </c>
    </row>
    <row r="96" spans="1:48" x14ac:dyDescent="0.15">
      <c r="C96" s="7">
        <v>7</v>
      </c>
      <c r="D96" s="8">
        <v>27.265395108709701</v>
      </c>
      <c r="E96" s="10">
        <f t="shared" si="97"/>
        <v>24.978040150999998</v>
      </c>
      <c r="F96" s="7" t="s">
        <v>83</v>
      </c>
      <c r="G96" s="1">
        <v>8</v>
      </c>
      <c r="H96" s="9">
        <f t="shared" si="81"/>
        <v>27.265395108709701</v>
      </c>
      <c r="I96" s="9">
        <f t="shared" si="82"/>
        <v>300.41539510870967</v>
      </c>
      <c r="J96" s="9">
        <f t="shared" si="83"/>
        <v>0.44283952963328826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13.926799912315051</v>
      </c>
      <c r="P96" s="9">
        <f t="shared" si="86"/>
        <v>6.167337522466517</v>
      </c>
      <c r="Q96" s="12">
        <f t="shared" si="87"/>
        <v>2.7753018851099327</v>
      </c>
      <c r="R96" s="9">
        <f t="shared" si="88"/>
        <v>2.3873737500000001</v>
      </c>
      <c r="S96" s="13">
        <f t="shared" si="89"/>
        <v>1.1624915810144651</v>
      </c>
      <c r="T96" s="2">
        <f t="shared" si="90"/>
        <v>0.51</v>
      </c>
      <c r="U96" s="14">
        <f t="shared" si="91"/>
        <v>0.59287070631737726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0.25129451795468927</v>
      </c>
      <c r="AK96" s="9">
        <f t="shared" si="93"/>
        <v>10.4025</v>
      </c>
      <c r="AL96" s="1">
        <f t="shared" si="94"/>
        <v>0.45</v>
      </c>
      <c r="AM96" s="17">
        <f t="shared" si="95"/>
        <v>29824.583333333332</v>
      </c>
      <c r="AN96" s="1">
        <f t="shared" si="96"/>
        <v>779641815.22004247</v>
      </c>
    </row>
    <row r="97" spans="1:50" x14ac:dyDescent="0.15">
      <c r="C97" s="7">
        <v>8</v>
      </c>
      <c r="D97" s="8">
        <v>28.2456611164516</v>
      </c>
      <c r="E97" s="10">
        <f t="shared" si="97"/>
        <v>27.265395108709701</v>
      </c>
      <c r="F97" s="7" t="s">
        <v>83</v>
      </c>
      <c r="G97" s="1">
        <v>9</v>
      </c>
      <c r="H97" s="9">
        <f t="shared" si="81"/>
        <v>28.2456611164516</v>
      </c>
      <c r="I97" s="9">
        <f t="shared" si="82"/>
        <v>301.39566111645161</v>
      </c>
      <c r="J97" s="9">
        <f t="shared" si="83"/>
        <v>0.49207050594836171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13.064737389848531</v>
      </c>
      <c r="P97" s="9">
        <f t="shared" si="86"/>
        <v>6.4287719375052452</v>
      </c>
      <c r="Q97" s="12">
        <f t="shared" si="87"/>
        <v>2.8929473718773604</v>
      </c>
      <c r="R97" s="9">
        <f t="shared" si="88"/>
        <v>2.3873737500000001</v>
      </c>
      <c r="S97" s="13">
        <f t="shared" si="89"/>
        <v>1.2117697833769683</v>
      </c>
      <c r="T97" s="2">
        <f t="shared" si="90"/>
        <v>0.51</v>
      </c>
      <c r="U97" s="14">
        <f t="shared" si="91"/>
        <v>0.61800258952225384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0.25887178074095951</v>
      </c>
      <c r="AK97" s="9">
        <f t="shared" si="93"/>
        <v>10.4025</v>
      </c>
      <c r="AL97" s="1">
        <f t="shared" si="94"/>
        <v>0.45</v>
      </c>
      <c r="AM97" s="17">
        <f t="shared" si="95"/>
        <v>29824.583333333332</v>
      </c>
      <c r="AN97" s="1">
        <f t="shared" si="96"/>
        <v>803150290.3000766</v>
      </c>
    </row>
    <row r="98" spans="1:50" x14ac:dyDescent="0.15">
      <c r="C98" s="7">
        <v>9</v>
      </c>
      <c r="D98" s="8">
        <v>24.793426579666701</v>
      </c>
      <c r="E98" s="10">
        <f t="shared" si="97"/>
        <v>28.2456611164516</v>
      </c>
      <c r="F98" s="7" t="s">
        <v>83</v>
      </c>
      <c r="G98" s="1">
        <v>10</v>
      </c>
      <c r="H98" s="9">
        <f t="shared" si="81"/>
        <v>24.793426579666701</v>
      </c>
      <c r="I98" s="9">
        <f t="shared" si="82"/>
        <v>297.94342657966666</v>
      </c>
      <c r="J98" s="9">
        <f t="shared" si="83"/>
        <v>0.33842418589129608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11.941240452343287</v>
      </c>
      <c r="P98" s="9">
        <f t="shared" si="86"/>
        <v>4.0412045786164894</v>
      </c>
      <c r="Q98" s="12">
        <f t="shared" si="87"/>
        <v>1.8185420603774203</v>
      </c>
      <c r="R98" s="9">
        <f t="shared" si="88"/>
        <v>2.3873737500000001</v>
      </c>
      <c r="S98" s="13">
        <f t="shared" si="89"/>
        <v>0.76173328971947529</v>
      </c>
      <c r="T98" s="2">
        <f t="shared" si="90"/>
        <v>0.51</v>
      </c>
      <c r="U98" s="14">
        <f t="shared" si="91"/>
        <v>0.38848397775693239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0.18967191929371513</v>
      </c>
      <c r="AK98" s="9">
        <f t="shared" si="93"/>
        <v>10.4025</v>
      </c>
      <c r="AL98" s="1">
        <f t="shared" si="94"/>
        <v>0.45</v>
      </c>
      <c r="AM98" s="17">
        <f t="shared" si="95"/>
        <v>29824.583333333332</v>
      </c>
      <c r="AN98" s="1">
        <f t="shared" si="96"/>
        <v>588457562.29781699</v>
      </c>
    </row>
    <row r="99" spans="1:50" x14ac:dyDescent="0.15">
      <c r="C99" s="7">
        <v>10</v>
      </c>
      <c r="D99" s="8">
        <v>20.190478004516098</v>
      </c>
      <c r="E99" s="10">
        <f t="shared" si="97"/>
        <v>24.793426579666701</v>
      </c>
      <c r="F99" s="7" t="s">
        <v>83</v>
      </c>
      <c r="G99" s="1">
        <v>11</v>
      </c>
      <c r="H99" s="9">
        <f t="shared" si="81"/>
        <v>20.190478004516098</v>
      </c>
      <c r="I99" s="9">
        <f t="shared" si="82"/>
        <v>293.34047800451606</v>
      </c>
      <c r="J99" s="9">
        <f t="shared" si="83"/>
        <v>0.20265446348007352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7.505034080040458</v>
      </c>
      <c r="O99" s="9">
        <f t="shared" si="98"/>
        <v>5.7002767936863403</v>
      </c>
      <c r="P99" s="9">
        <f t="shared" si="86"/>
        <v>1.1551865353124191</v>
      </c>
      <c r="Q99" s="12">
        <f t="shared" si="87"/>
        <v>0.51983394089058865</v>
      </c>
      <c r="R99" s="9">
        <f t="shared" si="88"/>
        <v>2.3873737500000001</v>
      </c>
      <c r="S99" s="13">
        <f t="shared" si="89"/>
        <v>0.21774300772578598</v>
      </c>
      <c r="T99" s="2">
        <f t="shared" si="90"/>
        <v>0.51</v>
      </c>
      <c r="U99" s="14">
        <f t="shared" si="91"/>
        <v>0.11104893394015085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0.10602525358295548</v>
      </c>
      <c r="AK99" s="9">
        <f t="shared" si="93"/>
        <v>10.4025</v>
      </c>
      <c r="AL99" s="1">
        <f t="shared" si="94"/>
        <v>0.45</v>
      </c>
      <c r="AM99" s="17">
        <f t="shared" si="95"/>
        <v>29824.583333333332</v>
      </c>
      <c r="AN99" s="1">
        <f t="shared" si="96"/>
        <v>328943591.11122906</v>
      </c>
    </row>
    <row r="100" spans="1:50" x14ac:dyDescent="0.15">
      <c r="C100" s="7">
        <v>11</v>
      </c>
      <c r="D100" s="8">
        <v>17.920458792333299</v>
      </c>
      <c r="E100" s="10">
        <f t="shared" si="97"/>
        <v>20.190478004516098</v>
      </c>
      <c r="F100" s="7" t="s">
        <v>85</v>
      </c>
      <c r="G100" s="1">
        <v>12</v>
      </c>
      <c r="H100" s="9">
        <f t="shared" si="81"/>
        <v>17.920458792333299</v>
      </c>
      <c r="I100" s="9">
        <f t="shared" si="82"/>
        <v>291.07045879233328</v>
      </c>
      <c r="J100" s="9">
        <f t="shared" si="83"/>
        <v>0.15643432664776485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9.8503652583739214</v>
      </c>
      <c r="P100" s="9">
        <f t="shared" si="86"/>
        <v>1.5409352564282606</v>
      </c>
      <c r="Q100" s="12">
        <f t="shared" si="87"/>
        <v>0.6934208653927173</v>
      </c>
      <c r="R100" s="9">
        <f t="shared" si="88"/>
        <v>2.3873737500000001</v>
      </c>
      <c r="S100" s="13">
        <f t="shared" si="89"/>
        <v>0.29045341785831286</v>
      </c>
      <c r="T100" s="2">
        <f t="shared" si="90"/>
        <v>0.51</v>
      </c>
      <c r="U100" s="14">
        <f t="shared" si="91"/>
        <v>0.14813124310773956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7.5544569796983485E-2</v>
      </c>
      <c r="AK100" s="9">
        <f t="shared" si="93"/>
        <v>10.4025</v>
      </c>
      <c r="AL100" s="1">
        <f t="shared" si="94"/>
        <v>0.45</v>
      </c>
      <c r="AM100" s="17">
        <f t="shared" si="95"/>
        <v>29824.583333333332</v>
      </c>
      <c r="AN100" s="1">
        <f t="shared" si="96"/>
        <v>234377200.13119107</v>
      </c>
      <c r="AO100" s="1">
        <f>SUM(AN89:AN100)</f>
        <v>4835184463.5213766</v>
      </c>
    </row>
    <row r="101" spans="1:50" x14ac:dyDescent="0.15">
      <c r="C101" s="7">
        <v>12</v>
      </c>
      <c r="D101" s="8">
        <v>11.3734365591613</v>
      </c>
      <c r="E101" s="10">
        <f t="shared" si="97"/>
        <v>17.920458792333299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12.2398703207419</v>
      </c>
      <c r="E105" s="7"/>
      <c r="F105" s="7"/>
      <c r="G105" s="1">
        <v>1</v>
      </c>
      <c r="H105" s="9">
        <f t="shared" ref="H105:H116" si="99">E106</f>
        <v>12.2398703207419</v>
      </c>
      <c r="I105" s="9">
        <f t="shared" ref="I105:I116" si="100">H105+273.15</f>
        <v>285.38987032074186</v>
      </c>
      <c r="J105" s="9">
        <f t="shared" ref="J105:J116" si="101">EXP(($C$15*(I105-$C$13))/($C$16*I105*$C$13))</f>
        <v>8.0382172009162561E-2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5.2078822169302173E-2</v>
      </c>
      <c r="Q105" s="12">
        <f t="shared" ref="Q105:Q116" si="105">P105*$B$107</f>
        <v>1.5623646650790652E-2</v>
      </c>
      <c r="R105" s="9">
        <f t="shared" ref="R105:R116" si="106">L105*$B$107</f>
        <v>0.19436706250000002</v>
      </c>
      <c r="S105" s="13">
        <f t="shared" ref="S105:S116" si="107">Q105/R105</f>
        <v>8.0382172009162561E-2</v>
      </c>
      <c r="T105" s="2">
        <f t="shared" ref="T105:T116" si="108">$B$106/100</f>
        <v>0.01</v>
      </c>
      <c r="U105" s="14">
        <f t="shared" ref="U105:U116" si="109">S105*T105</f>
        <v>8.0382172009162568E-4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6.2938217200916259E-3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55</v>
      </c>
      <c r="AX105" s="1">
        <f t="shared" ref="AX105:AX116" si="116">AW105*10000*AV105*0.67*AU105*AT105</f>
        <v>45079.033920472611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11.290793166580601</v>
      </c>
      <c r="E106" s="10">
        <f t="shared" ref="E106:E117" si="117">D105</f>
        <v>12.2398703207419</v>
      </c>
      <c r="F106" s="7" t="s">
        <v>83</v>
      </c>
      <c r="G106" s="1">
        <v>2</v>
      </c>
      <c r="H106" s="9">
        <f t="shared" si="99"/>
        <v>11.290793166580601</v>
      </c>
      <c r="I106" s="9">
        <f t="shared" si="100"/>
        <v>284.44079316658059</v>
      </c>
      <c r="J106" s="9">
        <f t="shared" si="101"/>
        <v>7.1733260009851502E-2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1.2437015944973646</v>
      </c>
      <c r="P106" s="9">
        <f t="shared" si="104"/>
        <v>8.9214769852746359E-2</v>
      </c>
      <c r="Q106" s="12">
        <f t="shared" si="105"/>
        <v>2.6764430955823908E-2</v>
      </c>
      <c r="R106" s="9">
        <f t="shared" si="106"/>
        <v>0.19436706250000002</v>
      </c>
      <c r="S106" s="13">
        <f t="shared" si="107"/>
        <v>0.13770044477481314</v>
      </c>
      <c r="T106" s="2">
        <f t="shared" si="108"/>
        <v>0.01</v>
      </c>
      <c r="U106" s="14">
        <f t="shared" si="109"/>
        <v>1.3770044477481314E-3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6.8670044477481314E-3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55</v>
      </c>
      <c r="AX106" s="1">
        <f t="shared" si="116"/>
        <v>49184.412936877365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12.7055352217857</v>
      </c>
      <c r="E107" s="10">
        <f t="shared" si="117"/>
        <v>11.290793166580601</v>
      </c>
      <c r="F107" s="7" t="s">
        <v>83</v>
      </c>
      <c r="G107" s="1">
        <v>3</v>
      </c>
      <c r="H107" s="9">
        <f t="shared" si="99"/>
        <v>12.7055352217857</v>
      </c>
      <c r="I107" s="9">
        <f t="shared" si="100"/>
        <v>285.85553522178566</v>
      </c>
      <c r="J107" s="9">
        <f t="shared" si="101"/>
        <v>8.4976144425694788E-2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1.8023770329779516</v>
      </c>
      <c r="P107" s="9">
        <f t="shared" si="104"/>
        <v>0.15315905106388966</v>
      </c>
      <c r="Q107" s="12">
        <f t="shared" si="105"/>
        <v>4.5947715319166894E-2</v>
      </c>
      <c r="R107" s="9">
        <f t="shared" si="106"/>
        <v>0.19436706250000002</v>
      </c>
      <c r="S107" s="13">
        <f t="shared" si="107"/>
        <v>0.23639661333651574</v>
      </c>
      <c r="T107" s="2">
        <f t="shared" si="108"/>
        <v>0.01</v>
      </c>
      <c r="U107" s="14">
        <f t="shared" si="109"/>
        <v>2.3639661333651574E-3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7.8539661333651561E-3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55</v>
      </c>
      <c r="AX107" s="1">
        <f t="shared" si="116"/>
        <v>56253.453224769248</v>
      </c>
    </row>
    <row r="108" spans="1:50" x14ac:dyDescent="0.15">
      <c r="C108" s="7">
        <v>3</v>
      </c>
      <c r="D108" s="8">
        <v>14.2138451103226</v>
      </c>
      <c r="E108" s="10">
        <f t="shared" si="117"/>
        <v>12.7055352217857</v>
      </c>
      <c r="F108" s="7" t="s">
        <v>83</v>
      </c>
      <c r="G108" s="1">
        <v>4</v>
      </c>
      <c r="H108" s="9">
        <f t="shared" si="99"/>
        <v>14.2138451103226</v>
      </c>
      <c r="I108" s="9">
        <f t="shared" si="100"/>
        <v>287.36384511032259</v>
      </c>
      <c r="J108" s="9">
        <f t="shared" si="101"/>
        <v>0.10161123761710106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2.2971081902473953</v>
      </c>
      <c r="P108" s="9">
        <f t="shared" si="104"/>
        <v>0.23341200615141708</v>
      </c>
      <c r="Q108" s="12">
        <f t="shared" si="105"/>
        <v>7.0023601845425124E-2</v>
      </c>
      <c r="R108" s="9">
        <f t="shared" si="106"/>
        <v>0.19436706250000002</v>
      </c>
      <c r="S108" s="13">
        <f t="shared" si="107"/>
        <v>0.3602647534245938</v>
      </c>
      <c r="T108" s="2">
        <f t="shared" si="108"/>
        <v>0.01</v>
      </c>
      <c r="U108" s="14">
        <f t="shared" si="109"/>
        <v>3.6026475342459379E-3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9.092647534245938E-3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55</v>
      </c>
      <c r="AX108" s="1">
        <f t="shared" si="116"/>
        <v>65125.417409695408</v>
      </c>
    </row>
    <row r="109" spans="1:50" x14ac:dyDescent="0.15">
      <c r="C109" s="7">
        <v>4</v>
      </c>
      <c r="D109" s="8">
        <v>17.230555797000001</v>
      </c>
      <c r="E109" s="10">
        <f t="shared" si="117"/>
        <v>14.2138451103226</v>
      </c>
      <c r="F109" s="7" t="s">
        <v>83</v>
      </c>
      <c r="G109" s="1">
        <v>5</v>
      </c>
      <c r="H109" s="9">
        <f t="shared" si="99"/>
        <v>17.230555797000001</v>
      </c>
      <c r="I109" s="9">
        <f t="shared" si="100"/>
        <v>290.380555797</v>
      </c>
      <c r="J109" s="9">
        <f t="shared" si="101"/>
        <v>0.14448271685096237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1.9605113748911793</v>
      </c>
      <c r="O109" s="9">
        <f t="shared" si="118"/>
        <v>0.75107501753813244</v>
      </c>
      <c r="P109" s="9">
        <f t="shared" si="104"/>
        <v>0.10851735909279359</v>
      </c>
      <c r="Q109" s="12">
        <f t="shared" si="105"/>
        <v>3.2555207727838077E-2</v>
      </c>
      <c r="R109" s="9">
        <f t="shared" si="106"/>
        <v>0.19436706250000002</v>
      </c>
      <c r="S109" s="13">
        <f t="shared" si="107"/>
        <v>0.1674934390071264</v>
      </c>
      <c r="T109" s="2">
        <f t="shared" si="108"/>
        <v>0.01</v>
      </c>
      <c r="U109" s="14">
        <f t="shared" si="109"/>
        <v>1.674934390071264E-3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1"/>
        <v>7.4999999999999997E-3</v>
      </c>
      <c r="AT109" s="1">
        <f t="shared" si="112"/>
        <v>9.6649343900712635E-3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55</v>
      </c>
      <c r="AX109" s="1">
        <f t="shared" si="116"/>
        <v>69224.379810177081</v>
      </c>
    </row>
    <row r="110" spans="1:50" x14ac:dyDescent="0.15">
      <c r="C110" s="7">
        <v>5</v>
      </c>
      <c r="D110" s="8">
        <v>22.261980242258101</v>
      </c>
      <c r="E110" s="10">
        <f t="shared" si="117"/>
        <v>17.230555797000001</v>
      </c>
      <c r="F110" s="7" t="s">
        <v>85</v>
      </c>
      <c r="G110" s="1">
        <v>6</v>
      </c>
      <c r="H110" s="9">
        <f t="shared" si="99"/>
        <v>22.261980242258101</v>
      </c>
      <c r="I110" s="9">
        <f t="shared" si="100"/>
        <v>295.4119802422581</v>
      </c>
      <c r="J110" s="9">
        <f t="shared" si="101"/>
        <v>0.25576485280839395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1.2904478667786723</v>
      </c>
      <c r="P110" s="9">
        <f t="shared" si="104"/>
        <v>0.33005120870355309</v>
      </c>
      <c r="Q110" s="12">
        <f t="shared" si="105"/>
        <v>9.901536261106593E-2</v>
      </c>
      <c r="R110" s="9">
        <f t="shared" si="106"/>
        <v>0.19436706250000002</v>
      </c>
      <c r="S110" s="13">
        <f t="shared" si="107"/>
        <v>0.50942459765304071</v>
      </c>
      <c r="T110" s="2">
        <f t="shared" si="108"/>
        <v>0.01</v>
      </c>
      <c r="U110" s="14">
        <f t="shared" si="109"/>
        <v>5.0942459765304076E-3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1.3084245976530406E-2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55</v>
      </c>
      <c r="AX110" s="1">
        <f t="shared" si="116"/>
        <v>93714.946884646546</v>
      </c>
    </row>
    <row r="111" spans="1:50" x14ac:dyDescent="0.15">
      <c r="C111" s="7">
        <v>6</v>
      </c>
      <c r="D111" s="8">
        <v>24.978040150999998</v>
      </c>
      <c r="E111" s="10">
        <f t="shared" si="117"/>
        <v>22.261980242258101</v>
      </c>
      <c r="F111" s="7" t="s">
        <v>83</v>
      </c>
      <c r="G111" s="1">
        <v>7</v>
      </c>
      <c r="H111" s="9">
        <f t="shared" si="99"/>
        <v>24.978040150999998</v>
      </c>
      <c r="I111" s="9">
        <f t="shared" si="100"/>
        <v>298.12804015099999</v>
      </c>
      <c r="J111" s="9">
        <f t="shared" si="101"/>
        <v>0.34534259011521062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1.6082868664084526</v>
      </c>
      <c r="P111" s="9">
        <f t="shared" si="104"/>
        <v>0.55540995209377075</v>
      </c>
      <c r="Q111" s="12">
        <f t="shared" si="105"/>
        <v>0.16662298562813121</v>
      </c>
      <c r="R111" s="9">
        <f t="shared" si="106"/>
        <v>0.19436706250000002</v>
      </c>
      <c r="S111" s="13">
        <f t="shared" si="107"/>
        <v>0.85725937041483657</v>
      </c>
      <c r="T111" s="2">
        <f t="shared" si="108"/>
        <v>0.01</v>
      </c>
      <c r="U111" s="14">
        <f t="shared" si="109"/>
        <v>8.5725937041483662E-3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2.3472593704148365E-2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55</v>
      </c>
      <c r="AX111" s="1">
        <f t="shared" si="116"/>
        <v>168120.72137552884</v>
      </c>
    </row>
    <row r="112" spans="1:50" x14ac:dyDescent="0.15">
      <c r="C112" s="7">
        <v>7</v>
      </c>
      <c r="D112" s="8">
        <v>27.265395108709701</v>
      </c>
      <c r="E112" s="10">
        <f t="shared" si="117"/>
        <v>24.978040150999998</v>
      </c>
      <c r="F112" s="7" t="s">
        <v>83</v>
      </c>
      <c r="G112" s="1">
        <v>8</v>
      </c>
      <c r="H112" s="9">
        <f t="shared" si="99"/>
        <v>27.265395108709701</v>
      </c>
      <c r="I112" s="9">
        <f t="shared" si="100"/>
        <v>300.41539510870967</v>
      </c>
      <c r="J112" s="9">
        <f t="shared" si="101"/>
        <v>0.44283952963328826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1.7007671226480154</v>
      </c>
      <c r="P112" s="9">
        <f t="shared" si="104"/>
        <v>0.75316691260920821</v>
      </c>
      <c r="Q112" s="12">
        <f t="shared" si="105"/>
        <v>0.22595007378276244</v>
      </c>
      <c r="R112" s="9">
        <f t="shared" si="106"/>
        <v>0.19436706250000002</v>
      </c>
      <c r="S112" s="13">
        <f t="shared" si="107"/>
        <v>1.1624915810144654</v>
      </c>
      <c r="T112" s="2">
        <f t="shared" si="108"/>
        <v>0.01</v>
      </c>
      <c r="U112" s="14">
        <f t="shared" si="109"/>
        <v>1.1624915810144654E-2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2.6524915810144656E-2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55</v>
      </c>
      <c r="AX112" s="1">
        <f t="shared" si="116"/>
        <v>189982.75336051048</v>
      </c>
    </row>
    <row r="113" spans="1:53" x14ac:dyDescent="0.15">
      <c r="C113" s="7">
        <v>8</v>
      </c>
      <c r="D113" s="8">
        <v>28.2456611164516</v>
      </c>
      <c r="E113" s="10">
        <f t="shared" si="117"/>
        <v>27.265395108709701</v>
      </c>
      <c r="F113" s="7" t="s">
        <v>83</v>
      </c>
      <c r="G113" s="1">
        <v>9</v>
      </c>
      <c r="H113" s="9">
        <f t="shared" si="99"/>
        <v>28.2456611164516</v>
      </c>
      <c r="I113" s="9">
        <f t="shared" si="100"/>
        <v>301.39566111645161</v>
      </c>
      <c r="J113" s="9">
        <f t="shared" si="101"/>
        <v>0.49207050594836171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1.5954904183721406</v>
      </c>
      <c r="P113" s="9">
        <f t="shared" si="104"/>
        <v>0.78509377740414255</v>
      </c>
      <c r="Q113" s="12">
        <f t="shared" si="105"/>
        <v>0.23552813322124275</v>
      </c>
      <c r="R113" s="9">
        <f t="shared" si="106"/>
        <v>0.19436706250000002</v>
      </c>
      <c r="S113" s="13">
        <f t="shared" si="107"/>
        <v>1.2117697833769687</v>
      </c>
      <c r="T113" s="2">
        <f t="shared" si="108"/>
        <v>0.01</v>
      </c>
      <c r="U113" s="14">
        <f t="shared" si="109"/>
        <v>1.2117697833769687E-2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2.7017697833769685E-2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55</v>
      </c>
      <c r="AX113" s="1">
        <f t="shared" si="116"/>
        <v>193512.26826359046</v>
      </c>
    </row>
    <row r="114" spans="1:53" x14ac:dyDescent="0.15">
      <c r="C114" s="7">
        <v>9</v>
      </c>
      <c r="D114" s="8">
        <v>24.793426579666701</v>
      </c>
      <c r="E114" s="10">
        <f t="shared" si="117"/>
        <v>28.2456611164516</v>
      </c>
      <c r="F114" s="7" t="s">
        <v>83</v>
      </c>
      <c r="G114" s="1">
        <v>10</v>
      </c>
      <c r="H114" s="9">
        <f t="shared" si="99"/>
        <v>24.793426579666701</v>
      </c>
      <c r="I114" s="9">
        <f t="shared" si="100"/>
        <v>297.94342657966666</v>
      </c>
      <c r="J114" s="9">
        <f t="shared" si="101"/>
        <v>0.33842418589129608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1.4582868493013312</v>
      </c>
      <c r="P114" s="9">
        <f t="shared" si="104"/>
        <v>0.49351953977078622</v>
      </c>
      <c r="Q114" s="12">
        <f t="shared" si="105"/>
        <v>0.14805586193123585</v>
      </c>
      <c r="R114" s="9">
        <f t="shared" si="106"/>
        <v>0.19436706250000002</v>
      </c>
      <c r="S114" s="13">
        <f t="shared" si="107"/>
        <v>0.76173328971947518</v>
      </c>
      <c r="T114" s="2">
        <f t="shared" si="108"/>
        <v>0.01</v>
      </c>
      <c r="U114" s="14">
        <f t="shared" si="109"/>
        <v>7.6173328971947517E-3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2.251733289719475E-2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55</v>
      </c>
      <c r="AX114" s="1">
        <f t="shared" si="116"/>
        <v>161278.7362932229</v>
      </c>
    </row>
    <row r="115" spans="1:53" x14ac:dyDescent="0.15">
      <c r="C115" s="7">
        <v>10</v>
      </c>
      <c r="D115" s="8">
        <v>20.190478004516098</v>
      </c>
      <c r="E115" s="10">
        <f t="shared" si="117"/>
        <v>24.793426579666701</v>
      </c>
      <c r="F115" s="7" t="s">
        <v>83</v>
      </c>
      <c r="G115" s="1">
        <v>11</v>
      </c>
      <c r="H115" s="9">
        <f t="shared" si="99"/>
        <v>20.190478004516098</v>
      </c>
      <c r="I115" s="9">
        <f t="shared" si="100"/>
        <v>293.34047800451606</v>
      </c>
      <c r="J115" s="9">
        <f t="shared" si="101"/>
        <v>0.20265446348007352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0.91652894405401786</v>
      </c>
      <c r="O115" s="9">
        <f t="shared" si="118"/>
        <v>0.6961285738098606</v>
      </c>
      <c r="P115" s="9">
        <f t="shared" si="104"/>
        <v>0.14107356263858606</v>
      </c>
      <c r="Q115" s="12">
        <f t="shared" si="105"/>
        <v>4.2322068791575816E-2</v>
      </c>
      <c r="R115" s="9">
        <f t="shared" si="106"/>
        <v>0.19436706250000002</v>
      </c>
      <c r="S115" s="13">
        <f t="shared" si="107"/>
        <v>0.21774300772578589</v>
      </c>
      <c r="T115" s="2">
        <f t="shared" si="108"/>
        <v>0.01</v>
      </c>
      <c r="U115" s="14">
        <f t="shared" si="109"/>
        <v>2.1774300772578591E-3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1.7077430077257857E-2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55</v>
      </c>
      <c r="AX115" s="1">
        <f t="shared" si="116"/>
        <v>122315.83352125819</v>
      </c>
    </row>
    <row r="116" spans="1:53" x14ac:dyDescent="0.15">
      <c r="C116" s="7">
        <v>11</v>
      </c>
      <c r="D116" s="8">
        <v>17.920458792333299</v>
      </c>
      <c r="E116" s="10">
        <f t="shared" si="117"/>
        <v>20.190478004516098</v>
      </c>
      <c r="F116" s="7" t="s">
        <v>85</v>
      </c>
      <c r="G116" s="1">
        <v>12</v>
      </c>
      <c r="H116" s="9">
        <f t="shared" si="99"/>
        <v>17.920458792333299</v>
      </c>
      <c r="I116" s="9">
        <f t="shared" si="100"/>
        <v>291.07045879233328</v>
      </c>
      <c r="J116" s="9">
        <f t="shared" si="101"/>
        <v>0.15643432664776485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1.202945219504608</v>
      </c>
      <c r="P116" s="9">
        <f t="shared" si="104"/>
        <v>0.18818192540735104</v>
      </c>
      <c r="Q116" s="12">
        <f t="shared" si="105"/>
        <v>5.6454577622205307E-2</v>
      </c>
      <c r="R116" s="9">
        <f t="shared" si="106"/>
        <v>0.19436706250000002</v>
      </c>
      <c r="S116" s="13">
        <f t="shared" si="107"/>
        <v>0.2904534178583128</v>
      </c>
      <c r="T116" s="2">
        <f t="shared" si="108"/>
        <v>0.01</v>
      </c>
      <c r="U116" s="14">
        <f t="shared" si="109"/>
        <v>2.9045341785831282E-3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8.3945341785831296E-3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55</v>
      </c>
      <c r="AX116" s="1">
        <f t="shared" si="116"/>
        <v>60125.23198343892</v>
      </c>
      <c r="AY116" s="1">
        <f>SUM(AX105:AX116)</f>
        <v>1273917.1889841878</v>
      </c>
    </row>
    <row r="117" spans="1:53" x14ac:dyDescent="0.15">
      <c r="C117" s="7">
        <v>12</v>
      </c>
      <c r="D117" s="8">
        <v>11.3734365591613</v>
      </c>
      <c r="E117" s="10">
        <f t="shared" si="117"/>
        <v>17.920458792333299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12.2398703207419</v>
      </c>
      <c r="E121" s="7"/>
      <c r="F121" s="7"/>
      <c r="G121" s="1">
        <v>1</v>
      </c>
      <c r="H121" s="9">
        <f t="shared" ref="H121:H132" si="119">E122</f>
        <v>12.2398703207419</v>
      </c>
      <c r="I121" s="9">
        <f t="shared" ref="I121:I132" si="120">H121+273.15</f>
        <v>285.38987032074186</v>
      </c>
      <c r="J121" s="9">
        <f t="shared" ref="J121:J132" si="121">EXP(($C$15*(I121-$C$13))/($C$16*I121*$C$13))</f>
        <v>8.0382172009162561E-2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2.2884804371008583E-2</v>
      </c>
      <c r="Q121" s="12">
        <f t="shared" ref="Q121:Q132" si="125">P121*$B$123</f>
        <v>7.5519854424328332E-3</v>
      </c>
      <c r="R121" s="9">
        <f t="shared" ref="R121:R132" si="126">L121*$B$123</f>
        <v>9.3951000000000007E-2</v>
      </c>
      <c r="S121" s="13">
        <f t="shared" ref="S121:S132" si="127">Q121/R121</f>
        <v>8.0382172009162575E-2</v>
      </c>
      <c r="T121" s="2">
        <f t="shared" ref="T121:T132" si="128">$B$122/100</f>
        <v>0.01</v>
      </c>
      <c r="U121" s="14">
        <f t="shared" ref="U121:U132" si="129">S121*T121</f>
        <v>8.0382172009162579E-4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6.2938217200916259E-3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433.33333333333331</v>
      </c>
      <c r="AX121" s="1">
        <f t="shared" ref="AX121:AX132" si="136">AW121*10000*AV121*0.67*AU121*AT121</f>
        <v>171677.24849786333</v>
      </c>
      <c r="AZ121" s="1">
        <f t="shared" ref="AZ121:AZ132" si="137">$E$9/12</f>
        <v>125</v>
      </c>
      <c r="BA121" s="1">
        <f t="shared" ref="BA121:BA132" si="138">AZ121*10000*AV121*0.67*AU121*AT121</f>
        <v>49522.283220537502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11.290793166580601</v>
      </c>
      <c r="E122" s="10">
        <f t="shared" ref="E122:E133" si="139">D121</f>
        <v>12.2398703207419</v>
      </c>
      <c r="F122" s="7" t="s">
        <v>83</v>
      </c>
      <c r="G122" s="1">
        <v>2</v>
      </c>
      <c r="H122" s="9">
        <f t="shared" si="119"/>
        <v>11.290793166580601</v>
      </c>
      <c r="I122" s="9">
        <f t="shared" si="120"/>
        <v>284.44079316658059</v>
      </c>
      <c r="J122" s="9">
        <f t="shared" si="121"/>
        <v>7.1733260009851502E-2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0.54651519562899142</v>
      </c>
      <c r="P122" s="9">
        <f t="shared" si="124"/>
        <v>3.9203316627389302E-2</v>
      </c>
      <c r="Q122" s="12">
        <f t="shared" si="125"/>
        <v>1.293709448703847E-2</v>
      </c>
      <c r="R122" s="9">
        <f t="shared" si="126"/>
        <v>9.3951000000000007E-2</v>
      </c>
      <c r="S122" s="13">
        <f t="shared" si="127"/>
        <v>0.13770044477481314</v>
      </c>
      <c r="T122" s="2">
        <f t="shared" si="128"/>
        <v>0.01</v>
      </c>
      <c r="U122" s="14">
        <f t="shared" si="129"/>
        <v>1.3770044477481314E-3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6.8670044477481314E-3</v>
      </c>
      <c r="AU122" s="9">
        <f t="shared" si="133"/>
        <v>28.47</v>
      </c>
      <c r="AV122" s="1">
        <f t="shared" si="134"/>
        <v>0.33</v>
      </c>
      <c r="AW122" s="1">
        <f t="shared" si="135"/>
        <v>433.33333333333331</v>
      </c>
      <c r="AX122" s="1">
        <f t="shared" si="136"/>
        <v>187312.01509070169</v>
      </c>
      <c r="AZ122" s="1">
        <f t="shared" si="137"/>
        <v>125</v>
      </c>
      <c r="BA122" s="1">
        <f t="shared" si="138"/>
        <v>54032.312045394719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12.7055352217857</v>
      </c>
      <c r="E123" s="10">
        <f t="shared" si="139"/>
        <v>11.290793166580601</v>
      </c>
      <c r="F123" s="7" t="s">
        <v>83</v>
      </c>
      <c r="G123" s="1">
        <v>3</v>
      </c>
      <c r="H123" s="9">
        <f t="shared" si="119"/>
        <v>12.7055352217857</v>
      </c>
      <c r="I123" s="9">
        <f t="shared" si="120"/>
        <v>285.85553522178566</v>
      </c>
      <c r="J123" s="9">
        <f t="shared" si="121"/>
        <v>8.4976144425694788E-2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0.79201187900160219</v>
      </c>
      <c r="P123" s="9">
        <f t="shared" si="124"/>
        <v>6.7302115816906052E-2</v>
      </c>
      <c r="Q123" s="12">
        <f t="shared" si="125"/>
        <v>2.2209698219578997E-2</v>
      </c>
      <c r="R123" s="9">
        <f t="shared" si="126"/>
        <v>9.3951000000000007E-2</v>
      </c>
      <c r="S123" s="13">
        <f t="shared" si="127"/>
        <v>0.23639661333651579</v>
      </c>
      <c r="T123" s="2">
        <f t="shared" si="128"/>
        <v>0.01</v>
      </c>
      <c r="U123" s="14">
        <f t="shared" si="129"/>
        <v>2.3639661333651578E-3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7.8539661333651579E-3</v>
      </c>
      <c r="AU123" s="9">
        <f t="shared" si="133"/>
        <v>28.47</v>
      </c>
      <c r="AV123" s="1">
        <f t="shared" si="134"/>
        <v>0.33</v>
      </c>
      <c r="AW123" s="1">
        <f t="shared" si="135"/>
        <v>433.33333333333331</v>
      </c>
      <c r="AX123" s="1">
        <f t="shared" si="136"/>
        <v>214233.47459417768</v>
      </c>
      <c r="AZ123" s="1">
        <f t="shared" si="137"/>
        <v>125</v>
      </c>
      <c r="BA123" s="1">
        <f t="shared" si="138"/>
        <v>61798.117671397406</v>
      </c>
    </row>
    <row r="124" spans="1:53" x14ac:dyDescent="0.15">
      <c r="C124" s="7">
        <v>3</v>
      </c>
      <c r="D124" s="8">
        <v>14.2138451103226</v>
      </c>
      <c r="E124" s="10">
        <f t="shared" si="139"/>
        <v>12.7055352217857</v>
      </c>
      <c r="F124" s="7" t="s">
        <v>83</v>
      </c>
      <c r="G124" s="1">
        <v>4</v>
      </c>
      <c r="H124" s="9">
        <f t="shared" si="119"/>
        <v>14.2138451103226</v>
      </c>
      <c r="I124" s="9">
        <f t="shared" si="120"/>
        <v>287.36384511032259</v>
      </c>
      <c r="J124" s="9">
        <f t="shared" si="121"/>
        <v>0.10161123761710106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1.0094097631846961</v>
      </c>
      <c r="P124" s="9">
        <f t="shared" si="124"/>
        <v>0.10256737529998186</v>
      </c>
      <c r="Q124" s="12">
        <f t="shared" si="125"/>
        <v>3.3847233848994018E-2</v>
      </c>
      <c r="R124" s="9">
        <f t="shared" si="126"/>
        <v>9.3951000000000007E-2</v>
      </c>
      <c r="S124" s="13">
        <f t="shared" si="127"/>
        <v>0.36026475342459385</v>
      </c>
      <c r="T124" s="2">
        <f t="shared" si="128"/>
        <v>0.01</v>
      </c>
      <c r="U124" s="14">
        <f t="shared" si="129"/>
        <v>3.6026475342459388E-3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9.092647534245938E-3</v>
      </c>
      <c r="AU124" s="9">
        <f t="shared" si="133"/>
        <v>28.47</v>
      </c>
      <c r="AV124" s="1">
        <f t="shared" si="134"/>
        <v>0.33</v>
      </c>
      <c r="AW124" s="1">
        <f t="shared" si="135"/>
        <v>433.33333333333331</v>
      </c>
      <c r="AX124" s="1">
        <f t="shared" si="136"/>
        <v>248021.11970491262</v>
      </c>
      <c r="AZ124" s="1">
        <f t="shared" si="137"/>
        <v>125</v>
      </c>
      <c r="BA124" s="1">
        <f t="shared" si="138"/>
        <v>71544.553761032483</v>
      </c>
    </row>
    <row r="125" spans="1:53" x14ac:dyDescent="0.15">
      <c r="C125" s="7">
        <v>4</v>
      </c>
      <c r="D125" s="8">
        <v>17.230555797000001</v>
      </c>
      <c r="E125" s="10">
        <f t="shared" si="139"/>
        <v>14.2138451103226</v>
      </c>
      <c r="F125" s="7" t="s">
        <v>83</v>
      </c>
      <c r="G125" s="1">
        <v>5</v>
      </c>
      <c r="H125" s="9">
        <f t="shared" si="119"/>
        <v>17.230555797000001</v>
      </c>
      <c r="I125" s="9">
        <f t="shared" si="120"/>
        <v>290.380555797</v>
      </c>
      <c r="J125" s="9">
        <f t="shared" si="121"/>
        <v>0.14448271685096237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0.86150026849047867</v>
      </c>
      <c r="O125" s="9">
        <f t="shared" si="140"/>
        <v>0.33004211939423556</v>
      </c>
      <c r="P125" s="9">
        <f t="shared" si="124"/>
        <v>4.7685382085328853E-2</v>
      </c>
      <c r="Q125" s="12">
        <f t="shared" si="125"/>
        <v>1.5736176088158523E-2</v>
      </c>
      <c r="R125" s="9">
        <f t="shared" si="126"/>
        <v>9.3951000000000007E-2</v>
      </c>
      <c r="S125" s="13">
        <f t="shared" si="127"/>
        <v>0.16749343900712629</v>
      </c>
      <c r="T125" s="2">
        <f t="shared" si="128"/>
        <v>0.01</v>
      </c>
      <c r="U125" s="14">
        <f t="shared" si="129"/>
        <v>1.6749343900712629E-3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1"/>
        <v>7.4999999999999997E-3</v>
      </c>
      <c r="AT125" s="1">
        <f t="shared" si="132"/>
        <v>9.6649343900712635E-3</v>
      </c>
      <c r="AU125" s="9">
        <f t="shared" si="133"/>
        <v>28.47</v>
      </c>
      <c r="AV125" s="1">
        <f t="shared" si="134"/>
        <v>0.33</v>
      </c>
      <c r="AW125" s="1">
        <f t="shared" si="135"/>
        <v>433.33333333333331</v>
      </c>
      <c r="AX125" s="1">
        <f t="shared" si="136"/>
        <v>263631.44950595358</v>
      </c>
      <c r="AZ125" s="1">
        <f t="shared" si="137"/>
        <v>125</v>
      </c>
      <c r="BA125" s="1">
        <f t="shared" si="138"/>
        <v>76047.53351133276</v>
      </c>
    </row>
    <row r="126" spans="1:53" x14ac:dyDescent="0.15">
      <c r="C126" s="7">
        <v>5</v>
      </c>
      <c r="D126" s="8">
        <v>22.261980242258101</v>
      </c>
      <c r="E126" s="10">
        <f t="shared" si="139"/>
        <v>17.230555797000001</v>
      </c>
      <c r="F126" s="7" t="s">
        <v>85</v>
      </c>
      <c r="G126" s="1">
        <v>6</v>
      </c>
      <c r="H126" s="9">
        <f t="shared" si="119"/>
        <v>22.261980242258101</v>
      </c>
      <c r="I126" s="9">
        <f t="shared" si="120"/>
        <v>295.4119802422581</v>
      </c>
      <c r="J126" s="9">
        <f t="shared" si="121"/>
        <v>0.25576485280839395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0.5670567373089066</v>
      </c>
      <c r="P126" s="9">
        <f t="shared" si="124"/>
        <v>0.14503318295182061</v>
      </c>
      <c r="Q126" s="12">
        <f t="shared" si="125"/>
        <v>4.7860950374100805E-2</v>
      </c>
      <c r="R126" s="9">
        <f t="shared" si="126"/>
        <v>9.3951000000000007E-2</v>
      </c>
      <c r="S126" s="13">
        <f t="shared" si="127"/>
        <v>0.50942459765304038</v>
      </c>
      <c r="T126" s="2">
        <f t="shared" si="128"/>
        <v>0.01</v>
      </c>
      <c r="U126" s="14">
        <f t="shared" si="129"/>
        <v>5.0942459765304041E-3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1.3084245976530403E-2</v>
      </c>
      <c r="AU126" s="9">
        <f t="shared" si="133"/>
        <v>28.47</v>
      </c>
      <c r="AV126" s="1">
        <f t="shared" si="134"/>
        <v>0.33</v>
      </c>
      <c r="AW126" s="1">
        <f t="shared" si="135"/>
        <v>433.33333333333331</v>
      </c>
      <c r="AX126" s="1">
        <f t="shared" si="136"/>
        <v>356900.3775161393</v>
      </c>
      <c r="AZ126" s="1">
        <f t="shared" si="137"/>
        <v>125</v>
      </c>
      <c r="BA126" s="1">
        <f t="shared" si="138"/>
        <v>102952.03197580941</v>
      </c>
    </row>
    <row r="127" spans="1:53" x14ac:dyDescent="0.15">
      <c r="C127" s="7">
        <v>6</v>
      </c>
      <c r="D127" s="8">
        <v>24.978040150999998</v>
      </c>
      <c r="E127" s="10">
        <f t="shared" si="139"/>
        <v>22.261980242258101</v>
      </c>
      <c r="F127" s="7" t="s">
        <v>83</v>
      </c>
      <c r="G127" s="1">
        <v>7</v>
      </c>
      <c r="H127" s="9">
        <f t="shared" si="119"/>
        <v>24.978040150999998</v>
      </c>
      <c r="I127" s="9">
        <f t="shared" si="120"/>
        <v>298.12804015099999</v>
      </c>
      <c r="J127" s="9">
        <f t="shared" si="121"/>
        <v>0.34534259011521062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0.706723554357086</v>
      </c>
      <c r="P127" s="9">
        <f t="shared" si="124"/>
        <v>0.24406174275710393</v>
      </c>
      <c r="Q127" s="12">
        <f t="shared" si="125"/>
        <v>8.0540375109844298E-2</v>
      </c>
      <c r="R127" s="9">
        <f t="shared" si="126"/>
        <v>9.3951000000000007E-2</v>
      </c>
      <c r="S127" s="13">
        <f t="shared" si="127"/>
        <v>0.85725937041483635</v>
      </c>
      <c r="T127" s="2">
        <f t="shared" si="128"/>
        <v>0.01</v>
      </c>
      <c r="U127" s="14">
        <f t="shared" si="129"/>
        <v>8.5725937041483645E-3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2.3472593704148365E-2</v>
      </c>
      <c r="AU127" s="9">
        <f t="shared" si="133"/>
        <v>28.47</v>
      </c>
      <c r="AV127" s="1">
        <f t="shared" si="134"/>
        <v>0.33</v>
      </c>
      <c r="AW127" s="1">
        <f t="shared" si="135"/>
        <v>433.33333333333331</v>
      </c>
      <c r="AX127" s="1">
        <f t="shared" si="136"/>
        <v>640264.45003558125</v>
      </c>
      <c r="AZ127" s="1">
        <f t="shared" si="137"/>
        <v>125</v>
      </c>
      <c r="BA127" s="1">
        <f t="shared" si="138"/>
        <v>184691.6682794946</v>
      </c>
    </row>
    <row r="128" spans="1:53" x14ac:dyDescent="0.15">
      <c r="C128" s="7">
        <v>7</v>
      </c>
      <c r="D128" s="8">
        <v>27.265395108709701</v>
      </c>
      <c r="E128" s="10">
        <f t="shared" si="139"/>
        <v>24.978040150999998</v>
      </c>
      <c r="F128" s="7" t="s">
        <v>83</v>
      </c>
      <c r="G128" s="1">
        <v>8</v>
      </c>
      <c r="H128" s="9">
        <f t="shared" si="119"/>
        <v>27.265395108709701</v>
      </c>
      <c r="I128" s="9">
        <f t="shared" si="120"/>
        <v>300.41539510870967</v>
      </c>
      <c r="J128" s="9">
        <f t="shared" si="121"/>
        <v>0.44283952963328826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0.74736181159998205</v>
      </c>
      <c r="P128" s="9">
        <f t="shared" si="124"/>
        <v>0.33096135311481828</v>
      </c>
      <c r="Q128" s="12">
        <f t="shared" si="125"/>
        <v>0.10921724652789004</v>
      </c>
      <c r="R128" s="9">
        <f t="shared" si="126"/>
        <v>9.3951000000000007E-2</v>
      </c>
      <c r="S128" s="13">
        <f t="shared" si="127"/>
        <v>1.1624915810144654</v>
      </c>
      <c r="T128" s="2">
        <f t="shared" si="128"/>
        <v>0.01</v>
      </c>
      <c r="U128" s="14">
        <f t="shared" si="129"/>
        <v>1.1624915810144654E-2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2.6524915810144656E-2</v>
      </c>
      <c r="AU128" s="9">
        <f t="shared" si="133"/>
        <v>28.47</v>
      </c>
      <c r="AV128" s="1">
        <f t="shared" si="134"/>
        <v>0.33</v>
      </c>
      <c r="AW128" s="1">
        <f t="shared" si="135"/>
        <v>433.33333333333331</v>
      </c>
      <c r="AX128" s="1">
        <f t="shared" si="136"/>
        <v>723522.96671930747</v>
      </c>
      <c r="AZ128" s="1">
        <f t="shared" si="137"/>
        <v>125</v>
      </c>
      <c r="BA128" s="1">
        <f t="shared" si="138"/>
        <v>208708.54809210793</v>
      </c>
    </row>
    <row r="129" spans="1:54" x14ac:dyDescent="0.15">
      <c r="C129" s="7">
        <v>8</v>
      </c>
      <c r="D129" s="8">
        <v>28.2456611164516</v>
      </c>
      <c r="E129" s="10">
        <f t="shared" si="139"/>
        <v>27.265395108709701</v>
      </c>
      <c r="F129" s="7" t="s">
        <v>83</v>
      </c>
      <c r="G129" s="1">
        <v>9</v>
      </c>
      <c r="H129" s="9">
        <f t="shared" si="119"/>
        <v>28.2456611164516</v>
      </c>
      <c r="I129" s="9">
        <f t="shared" si="120"/>
        <v>301.39566111645161</v>
      </c>
      <c r="J129" s="9">
        <f t="shared" si="121"/>
        <v>0.49207050594836171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0.70110045848516367</v>
      </c>
      <c r="P129" s="9">
        <f t="shared" si="124"/>
        <v>0.34499085732742285</v>
      </c>
      <c r="Q129" s="12">
        <f t="shared" si="125"/>
        <v>0.11384698291804955</v>
      </c>
      <c r="R129" s="9">
        <f t="shared" si="126"/>
        <v>9.3951000000000007E-2</v>
      </c>
      <c r="S129" s="13">
        <f t="shared" si="127"/>
        <v>1.2117697833769683</v>
      </c>
      <c r="T129" s="2">
        <f t="shared" si="128"/>
        <v>0.01</v>
      </c>
      <c r="U129" s="14">
        <f t="shared" si="129"/>
        <v>1.2117697833769684E-2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2.7017697833769685E-2</v>
      </c>
      <c r="AU129" s="9">
        <f t="shared" si="133"/>
        <v>28.47</v>
      </c>
      <c r="AV129" s="1">
        <f t="shared" si="134"/>
        <v>0.33</v>
      </c>
      <c r="AW129" s="1">
        <f t="shared" si="135"/>
        <v>433.33333333333331</v>
      </c>
      <c r="AX129" s="1">
        <f t="shared" si="136"/>
        <v>736964.63470540394</v>
      </c>
      <c r="AZ129" s="1">
        <f t="shared" si="137"/>
        <v>125</v>
      </c>
      <c r="BA129" s="1">
        <f t="shared" si="138"/>
        <v>212585.9523188665</v>
      </c>
    </row>
    <row r="130" spans="1:54" x14ac:dyDescent="0.15">
      <c r="C130" s="7">
        <v>9</v>
      </c>
      <c r="D130" s="8">
        <v>24.793426579666701</v>
      </c>
      <c r="E130" s="10">
        <f t="shared" si="139"/>
        <v>28.2456611164516</v>
      </c>
      <c r="F130" s="7" t="s">
        <v>83</v>
      </c>
      <c r="G130" s="1">
        <v>10</v>
      </c>
      <c r="H130" s="9">
        <f t="shared" si="119"/>
        <v>24.793426579666701</v>
      </c>
      <c r="I130" s="9">
        <f t="shared" si="120"/>
        <v>297.94342657966666</v>
      </c>
      <c r="J130" s="9">
        <f t="shared" si="121"/>
        <v>0.33842418589129608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0.64080960115774077</v>
      </c>
      <c r="P130" s="9">
        <f t="shared" si="124"/>
        <v>0.21686546758313457</v>
      </c>
      <c r="Q130" s="12">
        <f t="shared" si="125"/>
        <v>7.1565604302434416E-2</v>
      </c>
      <c r="R130" s="9">
        <f t="shared" si="126"/>
        <v>9.3951000000000007E-2</v>
      </c>
      <c r="S130" s="13">
        <f t="shared" si="127"/>
        <v>0.76173328971947518</v>
      </c>
      <c r="T130" s="2">
        <f t="shared" si="128"/>
        <v>0.01</v>
      </c>
      <c r="U130" s="14">
        <f t="shared" si="129"/>
        <v>7.6173328971947517E-3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2.251733289719475E-2</v>
      </c>
      <c r="AU130" s="9">
        <f t="shared" si="133"/>
        <v>28.47</v>
      </c>
      <c r="AV130" s="1">
        <f t="shared" si="134"/>
        <v>0.33</v>
      </c>
      <c r="AW130" s="1">
        <f t="shared" si="135"/>
        <v>433.33333333333331</v>
      </c>
      <c r="AX130" s="1">
        <f t="shared" si="136"/>
        <v>614207.69879140123</v>
      </c>
      <c r="AZ130" s="1">
        <f t="shared" si="137"/>
        <v>125</v>
      </c>
      <c r="BA130" s="1">
        <f t="shared" si="138"/>
        <v>177175.2977282888</v>
      </c>
    </row>
    <row r="131" spans="1:54" x14ac:dyDescent="0.15">
      <c r="C131" s="7">
        <v>10</v>
      </c>
      <c r="D131" s="8">
        <v>20.190478004516098</v>
      </c>
      <c r="E131" s="10">
        <f t="shared" si="139"/>
        <v>24.793426579666701</v>
      </c>
      <c r="F131" s="7" t="s">
        <v>83</v>
      </c>
      <c r="G131" s="1">
        <v>11</v>
      </c>
      <c r="H131" s="9">
        <f t="shared" si="119"/>
        <v>20.190478004516098</v>
      </c>
      <c r="I131" s="9">
        <f t="shared" si="120"/>
        <v>293.34047800451606</v>
      </c>
      <c r="J131" s="9">
        <f t="shared" si="121"/>
        <v>0.20265446348007352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0.40274692689587588</v>
      </c>
      <c r="O131" s="9">
        <f t="shared" si="140"/>
        <v>0.30589720667873044</v>
      </c>
      <c r="P131" s="9">
        <f t="shared" si="124"/>
        <v>6.199143429953128E-2</v>
      </c>
      <c r="Q131" s="12">
        <f t="shared" si="125"/>
        <v>2.0457173318845324E-2</v>
      </c>
      <c r="R131" s="9">
        <f t="shared" si="126"/>
        <v>9.3951000000000007E-2</v>
      </c>
      <c r="S131" s="13">
        <f t="shared" si="127"/>
        <v>0.21774300772578603</v>
      </c>
      <c r="T131" s="2">
        <f t="shared" si="128"/>
        <v>0.01</v>
      </c>
      <c r="U131" s="14">
        <f t="shared" si="129"/>
        <v>2.1774300772578604E-3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1.7077430077257861E-2</v>
      </c>
      <c r="AU131" s="9">
        <f t="shared" si="133"/>
        <v>28.47</v>
      </c>
      <c r="AV131" s="1">
        <f t="shared" si="134"/>
        <v>0.33</v>
      </c>
      <c r="AW131" s="1">
        <f t="shared" si="135"/>
        <v>433.33333333333331</v>
      </c>
      <c r="AX131" s="1">
        <f t="shared" si="136"/>
        <v>465822.88750238094</v>
      </c>
      <c r="AZ131" s="1">
        <f t="shared" si="137"/>
        <v>125</v>
      </c>
      <c r="BA131" s="1">
        <f t="shared" si="138"/>
        <v>134371.98677953298</v>
      </c>
    </row>
    <row r="132" spans="1:54" x14ac:dyDescent="0.15">
      <c r="C132" s="7">
        <v>11</v>
      </c>
      <c r="D132" s="8">
        <v>17.920458792333299</v>
      </c>
      <c r="E132" s="10">
        <f t="shared" si="139"/>
        <v>20.190478004516098</v>
      </c>
      <c r="F132" s="7" t="s">
        <v>85</v>
      </c>
      <c r="G132" s="1">
        <v>12</v>
      </c>
      <c r="H132" s="9">
        <f t="shared" si="119"/>
        <v>17.920458792333299</v>
      </c>
      <c r="I132" s="9">
        <f t="shared" si="120"/>
        <v>291.07045879233328</v>
      </c>
      <c r="J132" s="9">
        <f t="shared" si="121"/>
        <v>0.15643432664776485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0.52860577237919915</v>
      </c>
      <c r="P132" s="9">
        <f t="shared" si="124"/>
        <v>8.2692088064261676E-2</v>
      </c>
      <c r="Q132" s="12">
        <f t="shared" si="125"/>
        <v>2.7288389061206356E-2</v>
      </c>
      <c r="R132" s="9">
        <f t="shared" si="126"/>
        <v>9.3951000000000007E-2</v>
      </c>
      <c r="S132" s="13">
        <f t="shared" si="127"/>
        <v>0.29045341785831286</v>
      </c>
      <c r="T132" s="2">
        <f t="shared" si="128"/>
        <v>0.01</v>
      </c>
      <c r="U132" s="14">
        <f t="shared" si="129"/>
        <v>2.9045341785831286E-3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8.3945341785831296E-3</v>
      </c>
      <c r="AU132" s="9">
        <f t="shared" si="133"/>
        <v>28.47</v>
      </c>
      <c r="AV132" s="1">
        <f t="shared" si="134"/>
        <v>0.33</v>
      </c>
      <c r="AW132" s="1">
        <f t="shared" si="135"/>
        <v>433.33333333333331</v>
      </c>
      <c r="AX132" s="1">
        <f t="shared" si="136"/>
        <v>228978.60700436914</v>
      </c>
      <c r="AY132" s="1">
        <f>SUM(AX121:AX132)</f>
        <v>4851536.9296681918</v>
      </c>
      <c r="AZ132" s="1">
        <f t="shared" si="137"/>
        <v>125</v>
      </c>
      <c r="BA132" s="1">
        <f t="shared" si="138"/>
        <v>66051.521251260332</v>
      </c>
      <c r="BB132" s="1">
        <f>SUM(BA121:BA132)</f>
        <v>1399481.8066350552</v>
      </c>
    </row>
    <row r="133" spans="1:54" x14ac:dyDescent="0.15">
      <c r="C133" s="7">
        <v>12</v>
      </c>
      <c r="D133" s="8">
        <v>11.3734365591613</v>
      </c>
      <c r="E133" s="10">
        <f t="shared" si="139"/>
        <v>17.920458792333299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12.2398703207419</v>
      </c>
      <c r="E136" s="7"/>
      <c r="F136" s="7"/>
      <c r="G136" s="1">
        <v>1</v>
      </c>
      <c r="H136" s="9">
        <f t="shared" ref="H136:H147" si="141">E137</f>
        <v>12.2398703207419</v>
      </c>
      <c r="I136" s="9">
        <f t="shared" ref="I136:I147" si="142">H136+273.15</f>
        <v>285.38987032074186</v>
      </c>
      <c r="J136" s="9">
        <f t="shared" ref="J136:J147" si="143">EXP(($C$15*(I136-$C$13))/($C$16*I136*$C$13))</f>
        <v>8.0382172009162561E-2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6.1013920200696493E-2</v>
      </c>
      <c r="Q136" s="12">
        <f t="shared" ref="Q136:Q147" si="147">P136*$B$138</f>
        <v>1.5863619252181087E-2</v>
      </c>
      <c r="R136" s="9">
        <f t="shared" ref="R136:R147" si="148">L136*$B$138</f>
        <v>0.19735245833333334</v>
      </c>
      <c r="S136" s="13">
        <f t="shared" ref="S136:S147" si="149">Q136/R136</f>
        <v>8.0382172009162561E-2</v>
      </c>
      <c r="T136" s="2">
        <f t="shared" ref="T136:T147" si="150">$B$137/100</f>
        <v>0.01</v>
      </c>
      <c r="U136" s="14">
        <f t="shared" ref="U136:U147" si="151">S136*T136</f>
        <v>8.0382172009162568E-4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6.2938217200916259E-3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11.290793166580601</v>
      </c>
      <c r="E137" s="10">
        <f t="shared" ref="E137:E148" si="159">D136</f>
        <v>12.2398703207419</v>
      </c>
      <c r="F137" s="7" t="s">
        <v>83</v>
      </c>
      <c r="G137" s="1">
        <v>2</v>
      </c>
      <c r="H137" s="9">
        <f t="shared" si="141"/>
        <v>11.290793166580601</v>
      </c>
      <c r="I137" s="9">
        <f t="shared" si="142"/>
        <v>284.44079316658059</v>
      </c>
      <c r="J137" s="9">
        <f t="shared" si="143"/>
        <v>7.1733260009851502E-2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1.4570819131326369</v>
      </c>
      <c r="P137" s="9">
        <f t="shared" si="146"/>
        <v>0.1045212357303953</v>
      </c>
      <c r="Q137" s="12">
        <f t="shared" si="147"/>
        <v>2.717552128990278E-2</v>
      </c>
      <c r="R137" s="9">
        <f t="shared" si="148"/>
        <v>0.19735245833333334</v>
      </c>
      <c r="S137" s="13">
        <f t="shared" si="149"/>
        <v>0.13770044477481314</v>
      </c>
      <c r="T137" s="2">
        <f t="shared" si="150"/>
        <v>0.01</v>
      </c>
      <c r="U137" s="14">
        <f t="shared" si="151"/>
        <v>1.3770044477481314E-3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6.8670044477481314E-3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12.7055352217857</v>
      </c>
      <c r="E138" s="10">
        <f t="shared" si="159"/>
        <v>11.290793166580601</v>
      </c>
      <c r="F138" s="7" t="s">
        <v>83</v>
      </c>
      <c r="G138" s="1">
        <v>3</v>
      </c>
      <c r="H138" s="9">
        <f t="shared" si="141"/>
        <v>12.7055352217857</v>
      </c>
      <c r="I138" s="9">
        <f t="shared" si="142"/>
        <v>285.85553522178566</v>
      </c>
      <c r="J138" s="9">
        <f t="shared" si="143"/>
        <v>8.4976144425694788E-2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2.1116085940689082</v>
      </c>
      <c r="P138" s="9">
        <f t="shared" si="146"/>
        <v>0.17943635686013787</v>
      </c>
      <c r="Q138" s="12">
        <f t="shared" si="147"/>
        <v>4.6653452783635849E-2</v>
      </c>
      <c r="R138" s="9">
        <f t="shared" si="148"/>
        <v>0.19735245833333334</v>
      </c>
      <c r="S138" s="13">
        <f t="shared" si="149"/>
        <v>0.23639661333651582</v>
      </c>
      <c r="T138" s="2">
        <f t="shared" si="150"/>
        <v>0.01</v>
      </c>
      <c r="U138" s="14">
        <f t="shared" si="151"/>
        <v>2.3639661333651582E-3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7.8539661333651596E-3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14.2138451103226</v>
      </c>
      <c r="E139" s="10">
        <f t="shared" si="159"/>
        <v>12.7055352217857</v>
      </c>
      <c r="F139" s="7" t="s">
        <v>83</v>
      </c>
      <c r="G139" s="1">
        <v>4</v>
      </c>
      <c r="H139" s="9">
        <f t="shared" si="141"/>
        <v>14.2138451103226</v>
      </c>
      <c r="I139" s="9">
        <f t="shared" si="142"/>
        <v>287.36384511032259</v>
      </c>
      <c r="J139" s="9">
        <f t="shared" si="143"/>
        <v>0.10161123761710106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2.6912201538754372</v>
      </c>
      <c r="P139" s="9">
        <f t="shared" si="146"/>
        <v>0.27345821053536834</v>
      </c>
      <c r="Q139" s="12">
        <f t="shared" si="147"/>
        <v>7.1099134739195768E-2</v>
      </c>
      <c r="R139" s="9">
        <f t="shared" si="148"/>
        <v>0.19735245833333334</v>
      </c>
      <c r="S139" s="13">
        <f t="shared" si="149"/>
        <v>0.36026475342459385</v>
      </c>
      <c r="T139" s="2">
        <f t="shared" si="150"/>
        <v>0.01</v>
      </c>
      <c r="U139" s="14">
        <f t="shared" si="151"/>
        <v>3.6026475342459388E-3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9.092647534245938E-3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17.230555797000001</v>
      </c>
      <c r="E140" s="10">
        <f t="shared" si="159"/>
        <v>14.2138451103226</v>
      </c>
      <c r="F140" s="7" t="s">
        <v>83</v>
      </c>
      <c r="G140" s="1">
        <v>5</v>
      </c>
      <c r="H140" s="9">
        <f t="shared" si="141"/>
        <v>17.230555797000001</v>
      </c>
      <c r="I140" s="9">
        <f t="shared" si="142"/>
        <v>290.380555797</v>
      </c>
      <c r="J140" s="9">
        <f t="shared" si="143"/>
        <v>0.14448271685096237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3.1768098600067356</v>
      </c>
      <c r="P140" s="9">
        <f t="shared" si="146"/>
        <v>0.45899411949269858</v>
      </c>
      <c r="Q140" s="12">
        <f t="shared" si="147"/>
        <v>0.11933847106810164</v>
      </c>
      <c r="R140" s="9">
        <f t="shared" si="148"/>
        <v>0.19735245833333334</v>
      </c>
      <c r="S140" s="13">
        <f t="shared" si="149"/>
        <v>0.60469715997424223</v>
      </c>
      <c r="T140" s="2">
        <f t="shared" si="150"/>
        <v>0.01</v>
      </c>
      <c r="U140" s="14">
        <f t="shared" si="151"/>
        <v>6.0469715997424223E-3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3"/>
        <v>7.4999999999999997E-3</v>
      </c>
      <c r="AT140" s="1">
        <f t="shared" si="154"/>
        <v>1.4036971599742421E-2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22.261980242258101</v>
      </c>
      <c r="E141" s="10">
        <f t="shared" si="159"/>
        <v>17.230555797000001</v>
      </c>
      <c r="F141" s="7" t="s">
        <v>85</v>
      </c>
      <c r="G141" s="1">
        <v>6</v>
      </c>
      <c r="H141" s="9">
        <f t="shared" si="141"/>
        <v>22.261980242258101</v>
      </c>
      <c r="I141" s="9">
        <f t="shared" si="142"/>
        <v>295.4119802422581</v>
      </c>
      <c r="J141" s="9">
        <f t="shared" si="143"/>
        <v>0.25576485280839395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3.4768636571807039</v>
      </c>
      <c r="P141" s="9">
        <f t="shared" si="146"/>
        <v>0.88925952151367704</v>
      </c>
      <c r="Q141" s="12">
        <f t="shared" si="147"/>
        <v>0.23120747559355603</v>
      </c>
      <c r="R141" s="9">
        <f t="shared" si="148"/>
        <v>0.19735245833333334</v>
      </c>
      <c r="S141" s="13">
        <f t="shared" si="149"/>
        <v>1.1715459617079647</v>
      </c>
      <c r="T141" s="2">
        <f t="shared" si="150"/>
        <v>0.01</v>
      </c>
      <c r="U141" s="14">
        <f t="shared" si="151"/>
        <v>1.1715459617079647E-2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1.9705459617079649E-2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24.978040150999998</v>
      </c>
      <c r="E142" s="10">
        <f t="shared" si="159"/>
        <v>22.261980242258101</v>
      </c>
      <c r="F142" s="7" t="s">
        <v>83</v>
      </c>
      <c r="G142" s="1">
        <v>7</v>
      </c>
      <c r="H142" s="9">
        <f t="shared" si="141"/>
        <v>24.978040150999998</v>
      </c>
      <c r="I142" s="9">
        <f t="shared" si="142"/>
        <v>298.12804015099999</v>
      </c>
      <c r="J142" s="9">
        <f t="shared" si="143"/>
        <v>0.34534259011521062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3.3466520523336931</v>
      </c>
      <c r="P142" s="9">
        <f t="shared" si="146"/>
        <v>1.1557414879673029</v>
      </c>
      <c r="Q142" s="12">
        <f t="shared" si="147"/>
        <v>0.30049278687149877</v>
      </c>
      <c r="R142" s="9">
        <f t="shared" si="148"/>
        <v>0.19735245833333334</v>
      </c>
      <c r="S142" s="13">
        <f t="shared" si="149"/>
        <v>1.5226199329321695</v>
      </c>
      <c r="T142" s="2">
        <f t="shared" si="150"/>
        <v>0.01</v>
      </c>
      <c r="U142" s="14">
        <f t="shared" si="151"/>
        <v>1.5226199329321694E-2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3.0126199329321694E-2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27.265395108709701</v>
      </c>
      <c r="E143" s="10">
        <f t="shared" si="159"/>
        <v>24.978040150999998</v>
      </c>
      <c r="F143" s="7" t="s">
        <v>83</v>
      </c>
      <c r="G143" s="1">
        <v>8</v>
      </c>
      <c r="H143" s="9">
        <f t="shared" si="141"/>
        <v>27.265395108709701</v>
      </c>
      <c r="I143" s="9">
        <f t="shared" si="142"/>
        <v>300.41539510870967</v>
      </c>
      <c r="J143" s="9">
        <f t="shared" si="143"/>
        <v>0.44283952963328826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2.9499584810330566</v>
      </c>
      <c r="P143" s="9">
        <f t="shared" si="146"/>
        <v>1.3063582261784084</v>
      </c>
      <c r="Q143" s="12">
        <f t="shared" si="147"/>
        <v>0.3396531388063862</v>
      </c>
      <c r="R143" s="9">
        <f t="shared" si="148"/>
        <v>0.19735245833333334</v>
      </c>
      <c r="S143" s="13">
        <f t="shared" si="149"/>
        <v>1.7210484311915861</v>
      </c>
      <c r="T143" s="2">
        <f t="shared" si="150"/>
        <v>0.01</v>
      </c>
      <c r="U143" s="14">
        <f t="shared" si="151"/>
        <v>1.7210484311915863E-2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3.2110484311915863E-2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28.2456611164516</v>
      </c>
      <c r="E144" s="10">
        <f t="shared" si="159"/>
        <v>27.265395108709701</v>
      </c>
      <c r="F144" s="7" t="s">
        <v>83</v>
      </c>
      <c r="G144" s="1">
        <v>9</v>
      </c>
      <c r="H144" s="9">
        <f t="shared" si="141"/>
        <v>28.2456611164516</v>
      </c>
      <c r="I144" s="9">
        <f t="shared" si="142"/>
        <v>301.39566111645161</v>
      </c>
      <c r="J144" s="9">
        <f t="shared" si="143"/>
        <v>0.49207050594836171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2.402648171521315</v>
      </c>
      <c r="P144" s="9">
        <f t="shared" si="146"/>
        <v>1.1822723013763996</v>
      </c>
      <c r="Q144" s="12">
        <f t="shared" si="147"/>
        <v>0.30739079835786393</v>
      </c>
      <c r="R144" s="9">
        <f t="shared" si="148"/>
        <v>0.19735245833333334</v>
      </c>
      <c r="S144" s="13">
        <f t="shared" si="149"/>
        <v>1.5575726846973095</v>
      </c>
      <c r="T144" s="2">
        <f t="shared" si="150"/>
        <v>0.01</v>
      </c>
      <c r="U144" s="14">
        <f t="shared" si="151"/>
        <v>1.5575726846973096E-2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3.0475726846973097E-2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24.793426579666701</v>
      </c>
      <c r="E145" s="10">
        <f t="shared" si="159"/>
        <v>28.2456611164516</v>
      </c>
      <c r="F145" s="7" t="s">
        <v>83</v>
      </c>
      <c r="G145" s="1">
        <v>10</v>
      </c>
      <c r="H145" s="9">
        <f t="shared" si="141"/>
        <v>24.793426579666701</v>
      </c>
      <c r="I145" s="9">
        <f t="shared" si="142"/>
        <v>297.94342657966666</v>
      </c>
      <c r="J145" s="9">
        <f t="shared" si="143"/>
        <v>0.33842418589129608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1.9794237868115823</v>
      </c>
      <c r="P145" s="9">
        <f t="shared" si="146"/>
        <v>0.66988488358557619</v>
      </c>
      <c r="Q145" s="12">
        <f t="shared" si="147"/>
        <v>0.17417006973224983</v>
      </c>
      <c r="R145" s="9">
        <f t="shared" si="148"/>
        <v>0.19735245833333334</v>
      </c>
      <c r="S145" s="13">
        <f t="shared" si="149"/>
        <v>0.88253306395642728</v>
      </c>
      <c r="T145" s="2">
        <f t="shared" si="150"/>
        <v>0.01</v>
      </c>
      <c r="U145" s="14">
        <f t="shared" si="151"/>
        <v>8.8253306395642724E-3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2.3725330639564272E-2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20.190478004516098</v>
      </c>
      <c r="E146" s="10">
        <f t="shared" si="159"/>
        <v>24.793426579666701</v>
      </c>
      <c r="F146" s="7" t="s">
        <v>83</v>
      </c>
      <c r="G146" s="1">
        <v>11</v>
      </c>
      <c r="H146" s="9">
        <f t="shared" si="141"/>
        <v>20.190478004516098</v>
      </c>
      <c r="I146" s="9">
        <f t="shared" si="142"/>
        <v>293.34047800451606</v>
      </c>
      <c r="J146" s="9">
        <f t="shared" si="143"/>
        <v>0.20265446348007352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2.0685868198926727</v>
      </c>
      <c r="P146" s="9">
        <f t="shared" si="146"/>
        <v>0.41920835214730107</v>
      </c>
      <c r="Q146" s="12">
        <f t="shared" si="147"/>
        <v>0.10899417155829828</v>
      </c>
      <c r="R146" s="9">
        <f t="shared" si="148"/>
        <v>0.19735245833333334</v>
      </c>
      <c r="S146" s="13">
        <f t="shared" si="149"/>
        <v>0.55228180322032949</v>
      </c>
      <c r="T146" s="2">
        <f t="shared" si="150"/>
        <v>0.01</v>
      </c>
      <c r="U146" s="14">
        <f t="shared" si="151"/>
        <v>5.5228180322032952E-3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2.0422818032203298E-2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17.920458792333299</v>
      </c>
      <c r="E147" s="10">
        <f t="shared" si="159"/>
        <v>20.190478004516098</v>
      </c>
      <c r="F147" s="7" t="s">
        <v>85</v>
      </c>
      <c r="G147" s="1">
        <v>12</v>
      </c>
      <c r="H147" s="9">
        <f t="shared" si="141"/>
        <v>17.920458792333299</v>
      </c>
      <c r="I147" s="9">
        <f t="shared" si="142"/>
        <v>291.07045879233328</v>
      </c>
      <c r="J147" s="9">
        <f t="shared" si="143"/>
        <v>0.15643432664776485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2.4084263844120386</v>
      </c>
      <c r="P147" s="9">
        <f t="shared" si="146"/>
        <v>0.37676055972620814</v>
      </c>
      <c r="Q147" s="12">
        <f t="shared" si="147"/>
        <v>9.7957745528814116E-2</v>
      </c>
      <c r="R147" s="9">
        <f t="shared" si="148"/>
        <v>0.19735245833333334</v>
      </c>
      <c r="S147" s="13">
        <f t="shared" si="149"/>
        <v>0.49635938845697569</v>
      </c>
      <c r="T147" s="2">
        <f t="shared" si="150"/>
        <v>0.01</v>
      </c>
      <c r="U147" s="14">
        <f t="shared" si="151"/>
        <v>4.9635938845697574E-3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1.0453593884569758E-2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11.3734365591613</v>
      </c>
      <c r="E148" s="10">
        <f t="shared" si="159"/>
        <v>17.920458792333299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1352822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24042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220521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1586627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34281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4138409.2198059387</v>
      </c>
      <c r="J13" s="6" t="s">
        <v>37</v>
      </c>
      <c r="K13" s="6">
        <f>I13/(10000*1000)</f>
        <v>0.41384092198059386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2.0454492775161301</v>
      </c>
      <c r="E26" s="7"/>
      <c r="F26" s="7"/>
      <c r="G26" s="1">
        <v>1</v>
      </c>
      <c r="H26" s="9">
        <f t="shared" ref="H26:H37" si="0">E27</f>
        <v>2.0454492775161301</v>
      </c>
      <c r="I26" s="9">
        <f t="shared" ref="I26:I37" si="1">H26+273.15</f>
        <v>275.1954492775161</v>
      </c>
      <c r="J26" s="9">
        <f t="shared" ref="J26:J37" si="2">EXP(($C$15*(I26-$C$13))/($C$16*I26*$C$13))</f>
        <v>2.2712914672421824E-2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0.92060199630206641</v>
      </c>
      <c r="Q26" s="12">
        <f t="shared" ref="Q26:Q37" si="6">P26*$B$28</f>
        <v>9.2060199630206646E-2</v>
      </c>
      <c r="R26" s="9">
        <f t="shared" ref="R26:R37" si="7">L26*$B$28</f>
        <v>4.0532094166666672</v>
      </c>
      <c r="S26" s="13">
        <f t="shared" ref="S26:S37" si="8">Q26/R26</f>
        <v>2.2712914672421824E-2</v>
      </c>
      <c r="T26" s="2">
        <f t="shared" ref="T26:T37" si="9">$B$27/100</f>
        <v>0.34</v>
      </c>
      <c r="U26" s="14">
        <f t="shared" ref="U26:U37" si="10">S26*T26</f>
        <v>7.722390988623421E-3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2.062239098862342E-2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-1.7788726576451599</v>
      </c>
      <c r="E27" s="10">
        <f t="shared" ref="E27:E38" si="18">D26</f>
        <v>2.0454492775161301</v>
      </c>
      <c r="F27" s="7" t="s">
        <v>83</v>
      </c>
      <c r="G27" s="1">
        <v>2</v>
      </c>
      <c r="H27" s="9">
        <f t="shared" si="0"/>
        <v>-1.7788726576451599</v>
      </c>
      <c r="I27" s="9">
        <f t="shared" si="1"/>
        <v>271.37112734235484</v>
      </c>
      <c r="J27" s="9">
        <f t="shared" si="2"/>
        <v>1.3795172480674656E-2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80.143586337031266</v>
      </c>
      <c r="P27" s="9">
        <f t="shared" si="5"/>
        <v>1.1055945967391871</v>
      </c>
      <c r="Q27" s="12">
        <f t="shared" si="6"/>
        <v>0.11055945967391873</v>
      </c>
      <c r="R27" s="9">
        <f t="shared" si="7"/>
        <v>4.0532094166666672</v>
      </c>
      <c r="S27" s="13">
        <f t="shared" si="8"/>
        <v>2.7277016385904407E-2</v>
      </c>
      <c r="T27" s="2">
        <f t="shared" si="9"/>
        <v>0.34</v>
      </c>
      <c r="U27" s="14">
        <f t="shared" si="10"/>
        <v>9.2741855712074987E-3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2.2174185571207497E-2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-1.27716837596429</v>
      </c>
      <c r="E28" s="10">
        <f t="shared" si="18"/>
        <v>-1.7788726576451599</v>
      </c>
      <c r="F28" s="7" t="s">
        <v>83</v>
      </c>
      <c r="G28" s="1">
        <v>3</v>
      </c>
      <c r="H28" s="9">
        <f t="shared" si="0"/>
        <v>-1.27716837596429</v>
      </c>
      <c r="I28" s="9">
        <f t="shared" si="1"/>
        <v>271.87283162403571</v>
      </c>
      <c r="J28" s="9">
        <f t="shared" si="2"/>
        <v>1.4739490447721231E-2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119.57008590695875</v>
      </c>
      <c r="P28" s="9">
        <f t="shared" si="5"/>
        <v>1.7624021390588256</v>
      </c>
      <c r="Q28" s="12">
        <f t="shared" si="6"/>
        <v>0.17624021390588257</v>
      </c>
      <c r="R28" s="9">
        <f t="shared" si="7"/>
        <v>4.0532094166666672</v>
      </c>
      <c r="S28" s="13">
        <f t="shared" si="8"/>
        <v>4.3481645231847249E-2</v>
      </c>
      <c r="T28" s="2">
        <f t="shared" si="9"/>
        <v>0.34</v>
      </c>
      <c r="U28" s="14">
        <f t="shared" si="10"/>
        <v>1.4783759378828065E-2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2.7683759378828065E-2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-0.59932720609677403</v>
      </c>
      <c r="E29" s="10">
        <f t="shared" si="18"/>
        <v>-1.27716837596429</v>
      </c>
      <c r="F29" s="7" t="s">
        <v>83</v>
      </c>
      <c r="G29" s="1">
        <v>4</v>
      </c>
      <c r="H29" s="9">
        <f t="shared" si="0"/>
        <v>-0.59932720609677403</v>
      </c>
      <c r="I29" s="9">
        <f t="shared" si="1"/>
        <v>272.55067279390323</v>
      </c>
      <c r="J29" s="9">
        <f t="shared" si="2"/>
        <v>1.6112577044485391E-2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158.3397779345666</v>
      </c>
      <c r="P29" s="9">
        <f t="shared" si="5"/>
        <v>2.5512618711774122</v>
      </c>
      <c r="Q29" s="12">
        <f t="shared" si="6"/>
        <v>0.25512618711774121</v>
      </c>
      <c r="R29" s="9">
        <f t="shared" si="7"/>
        <v>4.0532094166666672</v>
      </c>
      <c r="S29" s="13">
        <f t="shared" si="8"/>
        <v>6.2944240203496649E-2</v>
      </c>
      <c r="T29" s="2">
        <f t="shared" si="9"/>
        <v>0.34</v>
      </c>
      <c r="U29" s="14">
        <f t="shared" si="10"/>
        <v>2.1401041669188863E-2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3.4301041669188861E-2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8.2265399585333299</v>
      </c>
      <c r="E30" s="10">
        <f t="shared" si="18"/>
        <v>-0.59932720609677403</v>
      </c>
      <c r="F30" s="7" t="s">
        <v>83</v>
      </c>
      <c r="G30" s="1">
        <v>5</v>
      </c>
      <c r="H30" s="9">
        <f t="shared" si="0"/>
        <v>8.2265399585333299</v>
      </c>
      <c r="I30" s="9">
        <f t="shared" si="1"/>
        <v>281.37653995853333</v>
      </c>
      <c r="J30" s="9">
        <f t="shared" si="2"/>
        <v>4.941073027587569E-2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147.99909026021973</v>
      </c>
      <c r="O30" s="9">
        <f t="shared" si="19"/>
        <v>48.321519969836118</v>
      </c>
      <c r="P30" s="9">
        <f t="shared" si="5"/>
        <v>2.3876015897499134</v>
      </c>
      <c r="Q30" s="12">
        <f t="shared" si="6"/>
        <v>0.23876015897499137</v>
      </c>
      <c r="R30" s="9">
        <f t="shared" si="7"/>
        <v>4.0532094166666672</v>
      </c>
      <c r="S30" s="13">
        <f t="shared" si="8"/>
        <v>5.8906445345068344E-2</v>
      </c>
      <c r="T30" s="2">
        <f t="shared" si="9"/>
        <v>0.34</v>
      </c>
      <c r="U30" s="14">
        <f t="shared" si="10"/>
        <v>2.0028191417323239E-2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3.2928191417323241E-2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12.1352913295806</v>
      </c>
      <c r="E31" s="10">
        <f t="shared" si="18"/>
        <v>8.2265399585333299</v>
      </c>
      <c r="F31" s="7" t="s">
        <v>85</v>
      </c>
      <c r="G31" s="1">
        <v>6</v>
      </c>
      <c r="H31" s="9">
        <f t="shared" si="0"/>
        <v>12.1352913295806</v>
      </c>
      <c r="I31" s="9">
        <f t="shared" si="1"/>
        <v>285.28529132958056</v>
      </c>
      <c r="J31" s="9">
        <f t="shared" si="2"/>
        <v>7.9383117803288522E-2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86.466012546752864</v>
      </c>
      <c r="P31" s="9">
        <f t="shared" si="5"/>
        <v>6.8639416599795062</v>
      </c>
      <c r="Q31" s="12">
        <f t="shared" si="6"/>
        <v>0.68639416599795067</v>
      </c>
      <c r="R31" s="9">
        <f t="shared" si="7"/>
        <v>4.0532094166666672</v>
      </c>
      <c r="S31" s="13">
        <f t="shared" si="8"/>
        <v>0.16934584311768344</v>
      </c>
      <c r="T31" s="2">
        <f t="shared" si="9"/>
        <v>0.34</v>
      </c>
      <c r="U31" s="14">
        <f t="shared" si="10"/>
        <v>5.7577586660012371E-2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7.0477586660012373E-2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15.9029130320333</v>
      </c>
      <c r="E32" s="10">
        <f t="shared" si="18"/>
        <v>12.1352913295806</v>
      </c>
      <c r="F32" s="7" t="s">
        <v>83</v>
      </c>
      <c r="G32" s="1">
        <v>7</v>
      </c>
      <c r="H32" s="9">
        <f t="shared" si="0"/>
        <v>15.9029130320333</v>
      </c>
      <c r="I32" s="9">
        <f t="shared" si="1"/>
        <v>289.0529130320333</v>
      </c>
      <c r="J32" s="9">
        <f t="shared" si="2"/>
        <v>0.12385961177464133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120.13416505344003</v>
      </c>
      <c r="P32" s="9">
        <f t="shared" si="5"/>
        <v>14.879771044389766</v>
      </c>
      <c r="Q32" s="12">
        <f t="shared" si="6"/>
        <v>1.4879771044389767</v>
      </c>
      <c r="R32" s="9">
        <f t="shared" si="7"/>
        <v>4.0532094166666672</v>
      </c>
      <c r="S32" s="13">
        <f t="shared" si="8"/>
        <v>0.36711083772786635</v>
      </c>
      <c r="T32" s="2">
        <f t="shared" si="9"/>
        <v>0.34</v>
      </c>
      <c r="U32" s="14">
        <f t="shared" si="10"/>
        <v>0.12481768482747457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0.15046768482747458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19.544569869354799</v>
      </c>
      <c r="E33" s="10">
        <f t="shared" si="18"/>
        <v>15.9029130320333</v>
      </c>
      <c r="F33" s="7" t="s">
        <v>83</v>
      </c>
      <c r="G33" s="1">
        <v>8</v>
      </c>
      <c r="H33" s="9">
        <f t="shared" si="0"/>
        <v>19.544569869354799</v>
      </c>
      <c r="I33" s="9">
        <f t="shared" si="1"/>
        <v>292.69456986935478</v>
      </c>
      <c r="J33" s="9">
        <f t="shared" si="2"/>
        <v>0.18834091325232175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145.78648817571693</v>
      </c>
      <c r="P33" s="9">
        <f t="shared" si="5"/>
        <v>27.45756032286333</v>
      </c>
      <c r="Q33" s="12">
        <f t="shared" si="6"/>
        <v>2.7457560322863332</v>
      </c>
      <c r="R33" s="9">
        <f t="shared" si="7"/>
        <v>4.0532094166666672</v>
      </c>
      <c r="S33" s="13">
        <f t="shared" si="8"/>
        <v>0.67742762586997662</v>
      </c>
      <c r="T33" s="2">
        <f t="shared" si="9"/>
        <v>0.34</v>
      </c>
      <c r="U33" s="14">
        <f t="shared" si="10"/>
        <v>0.23032539279579206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0.25597539279579207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18.1156821235484</v>
      </c>
      <c r="E34" s="10">
        <f t="shared" si="18"/>
        <v>19.544569869354799</v>
      </c>
      <c r="F34" s="7" t="s">
        <v>83</v>
      </c>
      <c r="G34" s="1">
        <v>9</v>
      </c>
      <c r="H34" s="9">
        <f t="shared" si="0"/>
        <v>18.1156821235484</v>
      </c>
      <c r="I34" s="9">
        <f t="shared" si="1"/>
        <v>291.2656821235484</v>
      </c>
      <c r="J34" s="9">
        <f t="shared" si="2"/>
        <v>0.15998139783536861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158.86102201952025</v>
      </c>
      <c r="P34" s="9">
        <f t="shared" si="5"/>
        <v>25.41480836423812</v>
      </c>
      <c r="Q34" s="12">
        <f t="shared" si="6"/>
        <v>2.541480836423812</v>
      </c>
      <c r="R34" s="9">
        <f t="shared" si="7"/>
        <v>4.0532094166666672</v>
      </c>
      <c r="S34" s="13">
        <f t="shared" si="8"/>
        <v>0.6270292440290216</v>
      </c>
      <c r="T34" s="2">
        <f t="shared" si="9"/>
        <v>0.34</v>
      </c>
      <c r="U34" s="14">
        <f t="shared" si="10"/>
        <v>0.21318994296986737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0.23883994296986738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12.2439634409667</v>
      </c>
      <c r="E35" s="10">
        <f t="shared" si="18"/>
        <v>18.1156821235484</v>
      </c>
      <c r="F35" s="7" t="s">
        <v>83</v>
      </c>
      <c r="G35" s="1">
        <v>10</v>
      </c>
      <c r="H35" s="9">
        <f t="shared" si="0"/>
        <v>12.2439634409667</v>
      </c>
      <c r="I35" s="9">
        <f t="shared" si="1"/>
        <v>285.39396344096667</v>
      </c>
      <c r="J35" s="9">
        <f t="shared" si="2"/>
        <v>8.0421513691117399E-2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173.97830782194879</v>
      </c>
      <c r="P35" s="9">
        <f t="shared" si="5"/>
        <v>13.991598864460292</v>
      </c>
      <c r="Q35" s="12">
        <f t="shared" si="6"/>
        <v>1.3991598864460293</v>
      </c>
      <c r="R35" s="9">
        <f t="shared" si="7"/>
        <v>4.0532094166666672</v>
      </c>
      <c r="S35" s="13">
        <f t="shared" si="8"/>
        <v>0.34519802522236542</v>
      </c>
      <c r="T35" s="2">
        <f t="shared" si="9"/>
        <v>0.34</v>
      </c>
      <c r="U35" s="14">
        <f t="shared" si="10"/>
        <v>0.11736732857560425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0.14301732857560426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9.3779164110645201</v>
      </c>
      <c r="E36" s="10">
        <f t="shared" si="18"/>
        <v>12.2439634409667</v>
      </c>
      <c r="F36" s="7" t="s">
        <v>83</v>
      </c>
      <c r="G36" s="1">
        <v>11</v>
      </c>
      <c r="H36" s="9">
        <f t="shared" si="0"/>
        <v>9.3779164110645201</v>
      </c>
      <c r="I36" s="9">
        <f t="shared" si="1"/>
        <v>282.5279164110645</v>
      </c>
      <c r="J36" s="9">
        <f t="shared" si="2"/>
        <v>5.6893928697837319E-2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151.98737350961409</v>
      </c>
      <c r="O36" s="9">
        <f t="shared" si="19"/>
        <v>48.531429614541082</v>
      </c>
      <c r="P36" s="9">
        <f t="shared" si="5"/>
        <v>2.7611436960938107</v>
      </c>
      <c r="Q36" s="12">
        <f t="shared" si="6"/>
        <v>0.27611436960938107</v>
      </c>
      <c r="R36" s="9">
        <f t="shared" si="7"/>
        <v>4.0532094166666672</v>
      </c>
      <c r="S36" s="13">
        <f t="shared" si="8"/>
        <v>6.8122404056895666E-2</v>
      </c>
      <c r="T36" s="2">
        <f t="shared" si="9"/>
        <v>0.34</v>
      </c>
      <c r="U36" s="14">
        <f t="shared" si="10"/>
        <v>2.3161617379344527E-2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3.6061617379344525E-2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4.1627170981333297</v>
      </c>
      <c r="E37" s="10">
        <f t="shared" si="18"/>
        <v>9.3779164110645201</v>
      </c>
      <c r="F37" s="7" t="s">
        <v>85</v>
      </c>
      <c r="G37" s="1">
        <v>12</v>
      </c>
      <c r="H37" s="9">
        <f t="shared" si="0"/>
        <v>4.1627170981333297</v>
      </c>
      <c r="I37" s="9">
        <f t="shared" si="1"/>
        <v>277.31271709813331</v>
      </c>
      <c r="J37" s="9">
        <f t="shared" si="2"/>
        <v>2.9757121631998906E-2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86.302380085113938</v>
      </c>
      <c r="P37" s="9">
        <f t="shared" si="5"/>
        <v>2.5681104213237353</v>
      </c>
      <c r="Q37" s="12">
        <f t="shared" si="6"/>
        <v>0.25681104213237355</v>
      </c>
      <c r="R37" s="9">
        <f t="shared" si="7"/>
        <v>4.0532094166666672</v>
      </c>
      <c r="S37" s="13">
        <f t="shared" si="8"/>
        <v>6.3359924379030305E-2</v>
      </c>
      <c r="T37" s="2">
        <f t="shared" si="9"/>
        <v>0.34</v>
      </c>
      <c r="U37" s="14">
        <f t="shared" si="10"/>
        <v>2.1542374288870306E-2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3.4442374288870307E-2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1.37526398932258</v>
      </c>
      <c r="E38" s="10">
        <f t="shared" si="18"/>
        <v>4.1627170981333297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2.0454492775161301</v>
      </c>
      <c r="E42" s="7"/>
      <c r="F42" s="7"/>
      <c r="G42" s="1">
        <v>1</v>
      </c>
      <c r="H42" s="9">
        <f t="shared" ref="H42:H53" si="20">E43</f>
        <v>2.0454492775161301</v>
      </c>
      <c r="I42" s="9">
        <f t="shared" ref="I42:I53" si="21">H42+273.15</f>
        <v>275.1954492775161</v>
      </c>
      <c r="J42" s="9">
        <f t="shared" ref="J42:J53" si="22">EXP(($C$15*(I42-$C$13))/($C$16*I42*$C$13))</f>
        <v>2.2712914672421824E-2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1.3367969841887271</v>
      </c>
      <c r="Q42" s="12">
        <f t="shared" ref="Q42:Q53" si="26">P42*$B$44</f>
        <v>0.3208312762052945</v>
      </c>
      <c r="R42" s="9">
        <f t="shared" ref="R42:R53" si="27">L42*$B$44</f>
        <v>14.125500000000001</v>
      </c>
      <c r="S42" s="13">
        <f t="shared" ref="S42:S53" si="28">Q42/R42</f>
        <v>2.2712914672421824E-2</v>
      </c>
      <c r="T42" s="2">
        <f t="shared" ref="T42:T53" si="29">$B$43/100</f>
        <v>0.43</v>
      </c>
      <c r="U42" s="14">
        <f t="shared" ref="U42:U53" si="30">S42*T42</f>
        <v>9.7665533091413834E-3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1.818655330914138E-2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112735.16666666667</v>
      </c>
      <c r="AU42" s="1">
        <f t="shared" ref="AU42:AU53" si="38">AT42*10000*AS42*0.67*AR42*AQ42</f>
        <v>451252881.13886762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-1.7788726576451599</v>
      </c>
      <c r="E43" s="10">
        <f t="shared" ref="E43:E54" si="39">D42</f>
        <v>2.0454492775161301</v>
      </c>
      <c r="F43" s="7" t="s">
        <v>83</v>
      </c>
      <c r="G43" s="1">
        <v>2</v>
      </c>
      <c r="H43" s="9">
        <f t="shared" si="20"/>
        <v>-1.7788726576451599</v>
      </c>
      <c r="I43" s="9">
        <f t="shared" si="21"/>
        <v>271.37112734235484</v>
      </c>
      <c r="J43" s="9">
        <f t="shared" si="22"/>
        <v>1.3795172480674656E-2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116.37570301581128</v>
      </c>
      <c r="P43" s="9">
        <f t="shared" si="25"/>
        <v>1.6054228956628864</v>
      </c>
      <c r="Q43" s="12">
        <f t="shared" si="26"/>
        <v>0.38530149495909272</v>
      </c>
      <c r="R43" s="9">
        <f t="shared" si="27"/>
        <v>14.125500000000001</v>
      </c>
      <c r="S43" s="13">
        <f t="shared" si="28"/>
        <v>2.7277016385904407E-2</v>
      </c>
      <c r="T43" s="2">
        <f t="shared" si="29"/>
        <v>0.43</v>
      </c>
      <c r="U43" s="14">
        <f t="shared" si="30"/>
        <v>1.1729117045938894E-2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2.0149117045938893E-2</v>
      </c>
      <c r="AR43" s="9">
        <f t="shared" si="35"/>
        <v>136.875</v>
      </c>
      <c r="AS43" s="1">
        <f t="shared" si="36"/>
        <v>0.24</v>
      </c>
      <c r="AT43" s="1">
        <f t="shared" si="37"/>
        <v>112735.16666666667</v>
      </c>
      <c r="AU43" s="1">
        <f t="shared" si="38"/>
        <v>499948888.8757152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-1.27716837596429</v>
      </c>
      <c r="E44" s="10">
        <f t="shared" si="39"/>
        <v>-1.7788726576451599</v>
      </c>
      <c r="F44" s="7" t="s">
        <v>83</v>
      </c>
      <c r="G44" s="1">
        <v>3</v>
      </c>
      <c r="H44" s="9">
        <f t="shared" si="20"/>
        <v>-1.27716837596429</v>
      </c>
      <c r="I44" s="9">
        <f t="shared" si="21"/>
        <v>271.87283162403571</v>
      </c>
      <c r="J44" s="9">
        <f t="shared" si="22"/>
        <v>1.4739490447721231E-2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173.6265301201484</v>
      </c>
      <c r="P44" s="9">
        <f t="shared" si="25"/>
        <v>2.5591665821769101</v>
      </c>
      <c r="Q44" s="12">
        <f t="shared" si="26"/>
        <v>0.61419997972245843</v>
      </c>
      <c r="R44" s="9">
        <f t="shared" si="27"/>
        <v>14.125500000000001</v>
      </c>
      <c r="S44" s="13">
        <f t="shared" si="28"/>
        <v>4.3481645231847256E-2</v>
      </c>
      <c r="T44" s="2">
        <f t="shared" si="29"/>
        <v>0.43</v>
      </c>
      <c r="U44" s="14">
        <f t="shared" si="30"/>
        <v>1.8697107449694321E-2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2.7117107449694318E-2</v>
      </c>
      <c r="AR44" s="9">
        <f t="shared" si="35"/>
        <v>136.875</v>
      </c>
      <c r="AS44" s="1">
        <f t="shared" si="36"/>
        <v>0.24</v>
      </c>
      <c r="AT44" s="1">
        <f t="shared" si="37"/>
        <v>112735.16666666667</v>
      </c>
      <c r="AU44" s="1">
        <f t="shared" si="38"/>
        <v>672841778.03367007</v>
      </c>
    </row>
    <row r="45" spans="1:48" x14ac:dyDescent="0.15">
      <c r="C45" s="7">
        <v>3</v>
      </c>
      <c r="D45" s="8">
        <v>-0.59932720609677403</v>
      </c>
      <c r="E45" s="10">
        <f t="shared" si="39"/>
        <v>-1.27716837596429</v>
      </c>
      <c r="F45" s="7" t="s">
        <v>83</v>
      </c>
      <c r="G45" s="1">
        <v>4</v>
      </c>
      <c r="H45" s="9">
        <f t="shared" si="20"/>
        <v>-0.59932720609677403</v>
      </c>
      <c r="I45" s="9">
        <f t="shared" si="21"/>
        <v>272.55067279390323</v>
      </c>
      <c r="J45" s="9">
        <f t="shared" si="22"/>
        <v>1.6112577044485391E-2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229.92361353797148</v>
      </c>
      <c r="P45" s="9">
        <f t="shared" si="25"/>
        <v>3.7046619374770495</v>
      </c>
      <c r="Q45" s="12">
        <f t="shared" si="26"/>
        <v>0.88911886499449189</v>
      </c>
      <c r="R45" s="9">
        <f t="shared" si="27"/>
        <v>14.125500000000001</v>
      </c>
      <c r="S45" s="13">
        <f t="shared" si="28"/>
        <v>6.2944240203496649E-2</v>
      </c>
      <c r="T45" s="2">
        <f t="shared" si="29"/>
        <v>0.43</v>
      </c>
      <c r="U45" s="14">
        <f t="shared" si="30"/>
        <v>2.7066023287503557E-2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3.5486023287503554E-2</v>
      </c>
      <c r="AR45" s="9">
        <f t="shared" si="35"/>
        <v>136.875</v>
      </c>
      <c r="AS45" s="1">
        <f t="shared" si="36"/>
        <v>0.24</v>
      </c>
      <c r="AT45" s="1">
        <f t="shared" si="37"/>
        <v>112735.16666666667</v>
      </c>
      <c r="AU45" s="1">
        <f t="shared" si="38"/>
        <v>880495054.58508122</v>
      </c>
    </row>
    <row r="46" spans="1:48" x14ac:dyDescent="0.15">
      <c r="C46" s="7">
        <v>4</v>
      </c>
      <c r="D46" s="8">
        <v>8.2265399585333299</v>
      </c>
      <c r="E46" s="10">
        <f t="shared" si="39"/>
        <v>-0.59932720609677403</v>
      </c>
      <c r="F46" s="7" t="s">
        <v>83</v>
      </c>
      <c r="G46" s="1">
        <v>5</v>
      </c>
      <c r="H46" s="9">
        <f t="shared" si="20"/>
        <v>8.2265399585333299</v>
      </c>
      <c r="I46" s="9">
        <f t="shared" si="21"/>
        <v>281.37653995853333</v>
      </c>
      <c r="J46" s="9">
        <f t="shared" si="22"/>
        <v>4.941073027587569E-2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214.90800402046972</v>
      </c>
      <c r="O46" s="9">
        <f t="shared" si="40"/>
        <v>70.16719758002472</v>
      </c>
      <c r="P46" s="9">
        <f t="shared" si="25"/>
        <v>3.4670124738406787</v>
      </c>
      <c r="Q46" s="12">
        <f t="shared" si="26"/>
        <v>0.83208299372176286</v>
      </c>
      <c r="R46" s="9">
        <f t="shared" si="27"/>
        <v>14.125500000000001</v>
      </c>
      <c r="S46" s="13">
        <f t="shared" si="28"/>
        <v>5.8906445345068337E-2</v>
      </c>
      <c r="T46" s="2">
        <f t="shared" si="29"/>
        <v>0.43</v>
      </c>
      <c r="U46" s="14">
        <f t="shared" si="30"/>
        <v>2.5329771498379384E-2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3.3749771498379384E-2</v>
      </c>
      <c r="AR46" s="9">
        <f t="shared" si="35"/>
        <v>136.875</v>
      </c>
      <c r="AS46" s="1">
        <f t="shared" si="36"/>
        <v>0.24</v>
      </c>
      <c r="AT46" s="1">
        <f t="shared" si="37"/>
        <v>112735.16666666667</v>
      </c>
      <c r="AU46" s="1">
        <f t="shared" si="38"/>
        <v>837414399.94388664</v>
      </c>
    </row>
    <row r="47" spans="1:48" x14ac:dyDescent="0.15">
      <c r="C47" s="7">
        <v>5</v>
      </c>
      <c r="D47" s="8">
        <v>12.1352913295806</v>
      </c>
      <c r="E47" s="10">
        <f t="shared" si="39"/>
        <v>8.2265399585333299</v>
      </c>
      <c r="F47" s="7" t="s">
        <v>85</v>
      </c>
      <c r="G47" s="1">
        <v>6</v>
      </c>
      <c r="H47" s="9">
        <f t="shared" si="20"/>
        <v>12.1352913295806</v>
      </c>
      <c r="I47" s="9">
        <f t="shared" si="21"/>
        <v>285.28529132958056</v>
      </c>
      <c r="J47" s="9">
        <f t="shared" si="22"/>
        <v>7.9383117803288522E-2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125.55643510618403</v>
      </c>
      <c r="P47" s="9">
        <f t="shared" si="25"/>
        <v>9.9670612789951569</v>
      </c>
      <c r="Q47" s="12">
        <f t="shared" si="26"/>
        <v>2.3920947069588374</v>
      </c>
      <c r="R47" s="9">
        <f t="shared" si="27"/>
        <v>14.125500000000001</v>
      </c>
      <c r="S47" s="13">
        <f t="shared" si="28"/>
        <v>0.16934584311768344</v>
      </c>
      <c r="T47" s="2">
        <f t="shared" si="29"/>
        <v>0.43</v>
      </c>
      <c r="U47" s="14">
        <f t="shared" si="30"/>
        <v>7.2818712540603875E-2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8.1238712540603886E-2</v>
      </c>
      <c r="AR47" s="9">
        <f t="shared" si="35"/>
        <v>136.875</v>
      </c>
      <c r="AS47" s="1">
        <f t="shared" si="36"/>
        <v>0.24</v>
      </c>
      <c r="AT47" s="1">
        <f t="shared" si="37"/>
        <v>112735.16666666667</v>
      </c>
      <c r="AU47" s="1">
        <f t="shared" si="38"/>
        <v>2015731209.2519033</v>
      </c>
    </row>
    <row r="48" spans="1:48" x14ac:dyDescent="0.15">
      <c r="C48" s="7">
        <v>6</v>
      </c>
      <c r="D48" s="8">
        <v>15.9029130320333</v>
      </c>
      <c r="E48" s="10">
        <f t="shared" si="39"/>
        <v>12.1352913295806</v>
      </c>
      <c r="F48" s="7" t="s">
        <v>83</v>
      </c>
      <c r="G48" s="1">
        <v>7</v>
      </c>
      <c r="H48" s="9">
        <f t="shared" si="20"/>
        <v>15.9029130320333</v>
      </c>
      <c r="I48" s="9">
        <f t="shared" si="21"/>
        <v>289.0529130320333</v>
      </c>
      <c r="J48" s="9">
        <f t="shared" si="22"/>
        <v>0.12385961177464133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174.44562382718888</v>
      </c>
      <c r="P48" s="9">
        <f t="shared" si="25"/>
        <v>21.606767243020737</v>
      </c>
      <c r="Q48" s="12">
        <f t="shared" si="26"/>
        <v>5.185624138324977</v>
      </c>
      <c r="R48" s="9">
        <f t="shared" si="27"/>
        <v>14.125500000000001</v>
      </c>
      <c r="S48" s="13">
        <f t="shared" si="28"/>
        <v>0.3671108377278664</v>
      </c>
      <c r="T48" s="2">
        <f t="shared" si="29"/>
        <v>0.43</v>
      </c>
      <c r="U48" s="14">
        <f t="shared" si="30"/>
        <v>0.15785766022298256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0.17345766022298253</v>
      </c>
      <c r="AR48" s="9">
        <f t="shared" si="35"/>
        <v>136.875</v>
      </c>
      <c r="AS48" s="1">
        <f t="shared" si="36"/>
        <v>0.24</v>
      </c>
      <c r="AT48" s="1">
        <f t="shared" si="37"/>
        <v>112735.16666666667</v>
      </c>
      <c r="AU48" s="1">
        <f t="shared" si="38"/>
        <v>4303908915.5988646</v>
      </c>
    </row>
    <row r="49" spans="1:48" x14ac:dyDescent="0.15">
      <c r="C49" s="7">
        <v>7</v>
      </c>
      <c r="D49" s="8">
        <v>19.544569869354799</v>
      </c>
      <c r="E49" s="10">
        <f t="shared" si="39"/>
        <v>15.9029130320333</v>
      </c>
      <c r="F49" s="7" t="s">
        <v>83</v>
      </c>
      <c r="G49" s="1">
        <v>8</v>
      </c>
      <c r="H49" s="9">
        <f t="shared" si="20"/>
        <v>19.544569869354799</v>
      </c>
      <c r="I49" s="9">
        <f t="shared" si="21"/>
        <v>292.69456986935478</v>
      </c>
      <c r="J49" s="9">
        <f t="shared" si="22"/>
        <v>0.18834091325232175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211.69510658416817</v>
      </c>
      <c r="P49" s="9">
        <f t="shared" si="25"/>
        <v>39.870849705109826</v>
      </c>
      <c r="Q49" s="12">
        <f t="shared" si="26"/>
        <v>9.5690039292263585</v>
      </c>
      <c r="R49" s="9">
        <f t="shared" si="27"/>
        <v>14.125500000000001</v>
      </c>
      <c r="S49" s="13">
        <f t="shared" si="28"/>
        <v>0.67742762586997685</v>
      </c>
      <c r="T49" s="2">
        <f t="shared" si="29"/>
        <v>0.43</v>
      </c>
      <c r="U49" s="14">
        <f t="shared" si="30"/>
        <v>0.29129387912409005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0.30689387912409005</v>
      </c>
      <c r="AR49" s="9">
        <f t="shared" si="35"/>
        <v>136.875</v>
      </c>
      <c r="AS49" s="1">
        <f t="shared" si="36"/>
        <v>0.24</v>
      </c>
      <c r="AT49" s="1">
        <f t="shared" si="37"/>
        <v>112735.16666666667</v>
      </c>
      <c r="AU49" s="1">
        <f t="shared" si="38"/>
        <v>7614787959.2456551</v>
      </c>
    </row>
    <row r="50" spans="1:48" x14ac:dyDescent="0.15">
      <c r="C50" s="7">
        <v>8</v>
      </c>
      <c r="D50" s="8">
        <v>18.1156821235484</v>
      </c>
      <c r="E50" s="10">
        <f t="shared" si="39"/>
        <v>19.544569869354799</v>
      </c>
      <c r="F50" s="7" t="s">
        <v>83</v>
      </c>
      <c r="G50" s="1">
        <v>9</v>
      </c>
      <c r="H50" s="9">
        <f t="shared" si="20"/>
        <v>18.1156821235484</v>
      </c>
      <c r="I50" s="9">
        <f t="shared" si="21"/>
        <v>291.2656821235484</v>
      </c>
      <c r="J50" s="9">
        <f t="shared" si="22"/>
        <v>0.15998139783536861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230.68050687905833</v>
      </c>
      <c r="P50" s="9">
        <f t="shared" si="25"/>
        <v>36.904589943883117</v>
      </c>
      <c r="Q50" s="12">
        <f t="shared" si="26"/>
        <v>8.8571015865319485</v>
      </c>
      <c r="R50" s="9">
        <f t="shared" si="27"/>
        <v>14.125500000000001</v>
      </c>
      <c r="S50" s="13">
        <f t="shared" si="28"/>
        <v>0.62702924402902183</v>
      </c>
      <c r="T50" s="2">
        <f t="shared" si="29"/>
        <v>0.43</v>
      </c>
      <c r="U50" s="14">
        <f t="shared" si="30"/>
        <v>0.26962257493247938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0.28522257493247938</v>
      </c>
      <c r="AR50" s="9">
        <f t="shared" si="35"/>
        <v>136.875</v>
      </c>
      <c r="AS50" s="1">
        <f t="shared" si="36"/>
        <v>0.24</v>
      </c>
      <c r="AT50" s="1">
        <f t="shared" si="37"/>
        <v>112735.16666666667</v>
      </c>
      <c r="AU50" s="1">
        <f t="shared" si="38"/>
        <v>7077069883.2435551</v>
      </c>
    </row>
    <row r="51" spans="1:48" x14ac:dyDescent="0.15">
      <c r="C51" s="7">
        <v>9</v>
      </c>
      <c r="D51" s="8">
        <v>12.2439634409667</v>
      </c>
      <c r="E51" s="10">
        <f t="shared" si="39"/>
        <v>18.1156821235484</v>
      </c>
      <c r="F51" s="7" t="s">
        <v>83</v>
      </c>
      <c r="G51" s="1">
        <v>10</v>
      </c>
      <c r="H51" s="9">
        <f t="shared" si="20"/>
        <v>12.2439634409667</v>
      </c>
      <c r="I51" s="9">
        <f t="shared" si="21"/>
        <v>285.39396344096667</v>
      </c>
      <c r="J51" s="9">
        <f t="shared" si="22"/>
        <v>8.0421513691117399E-2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252.63216693517521</v>
      </c>
      <c r="P51" s="9">
        <f t="shared" si="25"/>
        <v>20.31706127199385</v>
      </c>
      <c r="Q51" s="12">
        <f t="shared" si="26"/>
        <v>4.8760947052785237</v>
      </c>
      <c r="R51" s="9">
        <f t="shared" si="27"/>
        <v>14.125500000000001</v>
      </c>
      <c r="S51" s="13">
        <f t="shared" si="28"/>
        <v>0.34519802522236548</v>
      </c>
      <c r="T51" s="2">
        <f t="shared" si="29"/>
        <v>0.43</v>
      </c>
      <c r="U51" s="14">
        <f t="shared" si="30"/>
        <v>0.14843515084561715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0.16403515084561715</v>
      </c>
      <c r="AR51" s="9">
        <f t="shared" si="35"/>
        <v>136.875</v>
      </c>
      <c r="AS51" s="1">
        <f t="shared" si="36"/>
        <v>0.24</v>
      </c>
      <c r="AT51" s="1">
        <f t="shared" si="37"/>
        <v>112735.16666666667</v>
      </c>
      <c r="AU51" s="1">
        <f t="shared" si="38"/>
        <v>4070113405.7065687</v>
      </c>
    </row>
    <row r="52" spans="1:48" x14ac:dyDescent="0.15">
      <c r="C52" s="7">
        <v>10</v>
      </c>
      <c r="D52" s="8">
        <v>9.3779164110645201</v>
      </c>
      <c r="E52" s="10">
        <f t="shared" si="39"/>
        <v>12.2439634409667</v>
      </c>
      <c r="F52" s="7" t="s">
        <v>83</v>
      </c>
      <c r="G52" s="1">
        <v>11</v>
      </c>
      <c r="H52" s="9">
        <f t="shared" si="20"/>
        <v>9.3779164110645201</v>
      </c>
      <c r="I52" s="9">
        <f t="shared" si="21"/>
        <v>282.5279164110645</v>
      </c>
      <c r="J52" s="9">
        <f t="shared" si="22"/>
        <v>5.6893928697837319E-2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220.69935038002231</v>
      </c>
      <c r="O52" s="9">
        <f t="shared" si="40"/>
        <v>70.472005283159064</v>
      </c>
      <c r="P52" s="9">
        <f t="shared" si="25"/>
        <v>4.0094292437736669</v>
      </c>
      <c r="Q52" s="12">
        <f t="shared" si="26"/>
        <v>0.96226301850568008</v>
      </c>
      <c r="R52" s="9">
        <f t="shared" si="27"/>
        <v>14.125500000000001</v>
      </c>
      <c r="S52" s="13">
        <f t="shared" si="28"/>
        <v>6.8122404056895694E-2</v>
      </c>
      <c r="T52" s="2">
        <f t="shared" si="29"/>
        <v>0.43</v>
      </c>
      <c r="U52" s="14">
        <f t="shared" si="30"/>
        <v>2.9292633744465148E-2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3.7712633744465145E-2</v>
      </c>
      <c r="AR52" s="9">
        <f t="shared" si="35"/>
        <v>136.875</v>
      </c>
      <c r="AS52" s="1">
        <f t="shared" si="36"/>
        <v>0.24</v>
      </c>
      <c r="AT52" s="1">
        <f t="shared" si="37"/>
        <v>112735.16666666667</v>
      </c>
      <c r="AU52" s="1">
        <f t="shared" si="38"/>
        <v>935742707.44148088</v>
      </c>
    </row>
    <row r="53" spans="1:48" x14ac:dyDescent="0.15">
      <c r="C53" s="7">
        <v>11</v>
      </c>
      <c r="D53" s="8">
        <v>4.1627170981333297</v>
      </c>
      <c r="E53" s="10">
        <f t="shared" si="39"/>
        <v>9.3779164110645201</v>
      </c>
      <c r="F53" s="7" t="s">
        <v>85</v>
      </c>
      <c r="G53" s="1">
        <v>12</v>
      </c>
      <c r="H53" s="9">
        <f t="shared" si="20"/>
        <v>4.1627170981333297</v>
      </c>
      <c r="I53" s="9">
        <f t="shared" si="21"/>
        <v>277.31271709813331</v>
      </c>
      <c r="J53" s="9">
        <f t="shared" si="22"/>
        <v>2.9757121631998906E-2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125.31882603938541</v>
      </c>
      <c r="P53" s="9">
        <f t="shared" si="25"/>
        <v>3.7291275492333034</v>
      </c>
      <c r="Q53" s="12">
        <f t="shared" si="26"/>
        <v>0.89499061181599282</v>
      </c>
      <c r="R53" s="9">
        <f t="shared" si="27"/>
        <v>14.125500000000001</v>
      </c>
      <c r="S53" s="13">
        <f t="shared" si="28"/>
        <v>6.3359924379030319E-2</v>
      </c>
      <c r="T53" s="2">
        <f t="shared" si="29"/>
        <v>0.43</v>
      </c>
      <c r="U53" s="14">
        <f t="shared" si="30"/>
        <v>2.7244767482983035E-2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3.5664767482983036E-2</v>
      </c>
      <c r="AR53" s="9">
        <f t="shared" si="35"/>
        <v>136.875</v>
      </c>
      <c r="AS53" s="1">
        <f t="shared" si="36"/>
        <v>0.24</v>
      </c>
      <c r="AT53" s="1">
        <f t="shared" si="37"/>
        <v>112735.16666666667</v>
      </c>
      <c r="AU53" s="1">
        <f t="shared" si="38"/>
        <v>884930135.37394202</v>
      </c>
      <c r="AV53" s="1">
        <f>SUM(AU42:AU53)</f>
        <v>30244237218.439194</v>
      </c>
    </row>
    <row r="54" spans="1:48" x14ac:dyDescent="0.15">
      <c r="C54" s="7">
        <v>12</v>
      </c>
      <c r="D54" s="8">
        <v>1.37526398932258</v>
      </c>
      <c r="E54" s="10">
        <f t="shared" si="39"/>
        <v>4.1627170981333297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2.0454492775161301</v>
      </c>
      <c r="E58" s="7"/>
      <c r="F58" s="7"/>
      <c r="G58" s="1">
        <v>1</v>
      </c>
      <c r="H58" s="9">
        <f t="shared" ref="H58:H69" si="41">E59</f>
        <v>2.0454492775161301</v>
      </c>
      <c r="I58" s="9">
        <f t="shared" ref="I58:I69" si="42">H58+273.15</f>
        <v>275.1954492775161</v>
      </c>
      <c r="J58" s="9">
        <f t="shared" ref="J58:J69" si="43">EXP(($C$15*(I58-$C$13))/($C$16*I58*$C$13))</f>
        <v>2.2712914672421824E-2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2.2659917871519506E-3</v>
      </c>
      <c r="Q58" s="12">
        <f t="shared" ref="Q58:Q69" si="47">P58*$B$60</f>
        <v>4.3053843955887059E-4</v>
      </c>
      <c r="R58" s="9">
        <f t="shared" ref="R58:R69" si="48">L58*$B$60</f>
        <v>1.8955666666666669E-2</v>
      </c>
      <c r="S58" s="13">
        <f t="shared" ref="S58:S69" si="49">Q58/R58</f>
        <v>2.271291467242182E-2</v>
      </c>
      <c r="T58" s="2">
        <f t="shared" ref="T58:T69" si="50">$B$59/100</f>
        <v>0.01</v>
      </c>
      <c r="U58" s="14">
        <f t="shared" ref="U58:U69" si="51">S58*T58</f>
        <v>2.2712914672421821E-4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1.2227129146724218E-2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18376.75</v>
      </c>
      <c r="AU58" s="1">
        <f t="shared" ref="AU58:AU69" si="58">AT58*10000*AS58*0.67*AR58*AQ58</f>
        <v>2853691.8329333952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-1.7788726576451599</v>
      </c>
      <c r="E59" s="10">
        <f t="shared" ref="E59:E70" si="59">D58</f>
        <v>2.0454492775161301</v>
      </c>
      <c r="F59" s="7" t="s">
        <v>83</v>
      </c>
      <c r="G59" s="1">
        <v>2</v>
      </c>
      <c r="H59" s="9">
        <f t="shared" si="41"/>
        <v>-1.7788726576451599</v>
      </c>
      <c r="I59" s="9">
        <f t="shared" si="42"/>
        <v>271.37112734235484</v>
      </c>
      <c r="J59" s="9">
        <f t="shared" si="43"/>
        <v>1.3795172480674656E-2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0.19726734154618139</v>
      </c>
      <c r="P59" s="9">
        <f t="shared" si="46"/>
        <v>2.7213370014337298E-3</v>
      </c>
      <c r="Q59" s="12">
        <f t="shared" si="47"/>
        <v>5.1705403027240868E-4</v>
      </c>
      <c r="R59" s="9">
        <f t="shared" si="48"/>
        <v>1.8955666666666669E-2</v>
      </c>
      <c r="S59" s="13">
        <f t="shared" si="49"/>
        <v>2.7277016385904407E-2</v>
      </c>
      <c r="T59" s="2">
        <f t="shared" si="50"/>
        <v>0.01</v>
      </c>
      <c r="U59" s="14">
        <f t="shared" si="51"/>
        <v>2.727701638590441E-4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1.2272770163859045E-2</v>
      </c>
      <c r="AR59" s="9">
        <f t="shared" si="55"/>
        <v>9.9766666666666666</v>
      </c>
      <c r="AS59" s="1">
        <f t="shared" si="56"/>
        <v>0.19</v>
      </c>
      <c r="AT59" s="1">
        <f t="shared" si="57"/>
        <v>18376.75</v>
      </c>
      <c r="AU59" s="1">
        <f t="shared" si="58"/>
        <v>2864343.9979904173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-1.27716837596429</v>
      </c>
      <c r="E60" s="10">
        <f t="shared" si="59"/>
        <v>-1.7788726576451599</v>
      </c>
      <c r="F60" s="7" t="s">
        <v>83</v>
      </c>
      <c r="G60" s="1">
        <v>3</v>
      </c>
      <c r="H60" s="9">
        <f t="shared" si="41"/>
        <v>-1.27716837596429</v>
      </c>
      <c r="I60" s="9">
        <f t="shared" si="42"/>
        <v>271.87283162403571</v>
      </c>
      <c r="J60" s="9">
        <f t="shared" si="43"/>
        <v>1.4739490447721231E-2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0.29431267121141436</v>
      </c>
      <c r="P60" s="9">
        <f t="shared" si="46"/>
        <v>4.3380188059639613E-3</v>
      </c>
      <c r="Q60" s="12">
        <f t="shared" si="47"/>
        <v>8.242235731331526E-4</v>
      </c>
      <c r="R60" s="9">
        <f t="shared" si="48"/>
        <v>1.8955666666666669E-2</v>
      </c>
      <c r="S60" s="13">
        <f t="shared" si="49"/>
        <v>4.3481645231847249E-2</v>
      </c>
      <c r="T60" s="2">
        <f t="shared" si="50"/>
        <v>0.01</v>
      </c>
      <c r="U60" s="14">
        <f t="shared" si="51"/>
        <v>4.3481645231847248E-4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1.2434816452318472E-2</v>
      </c>
      <c r="AR60" s="9">
        <f t="shared" si="55"/>
        <v>9.9766666666666666</v>
      </c>
      <c r="AS60" s="1">
        <f t="shared" si="56"/>
        <v>0.19</v>
      </c>
      <c r="AT60" s="1">
        <f t="shared" si="57"/>
        <v>18376.75</v>
      </c>
      <c r="AU60" s="1">
        <f t="shared" si="58"/>
        <v>2902164.0098987501</v>
      </c>
    </row>
    <row r="61" spans="1:48" x14ac:dyDescent="0.15">
      <c r="C61" s="7">
        <v>3</v>
      </c>
      <c r="D61" s="8">
        <v>-0.59932720609677403</v>
      </c>
      <c r="E61" s="10">
        <f t="shared" si="59"/>
        <v>-1.27716837596429</v>
      </c>
      <c r="F61" s="7" t="s">
        <v>83</v>
      </c>
      <c r="G61" s="1">
        <v>4</v>
      </c>
      <c r="H61" s="9">
        <f t="shared" si="41"/>
        <v>-0.59932720609677403</v>
      </c>
      <c r="I61" s="9">
        <f t="shared" si="42"/>
        <v>272.55067279390323</v>
      </c>
      <c r="J61" s="9">
        <f t="shared" si="43"/>
        <v>1.6112577044485391E-2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0.38974131907211707</v>
      </c>
      <c r="P61" s="9">
        <f t="shared" si="46"/>
        <v>6.2797370309688495E-3</v>
      </c>
      <c r="Q61" s="12">
        <f t="shared" si="47"/>
        <v>1.1931500358840813E-3</v>
      </c>
      <c r="R61" s="9">
        <f t="shared" si="48"/>
        <v>1.8955666666666669E-2</v>
      </c>
      <c r="S61" s="13">
        <f t="shared" si="49"/>
        <v>6.2944240203496635E-2</v>
      </c>
      <c r="T61" s="2">
        <f t="shared" si="50"/>
        <v>0.01</v>
      </c>
      <c r="U61" s="14">
        <f t="shared" si="51"/>
        <v>6.2944240203496632E-4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1.2629442402034967E-2</v>
      </c>
      <c r="AR61" s="9">
        <f t="shared" si="55"/>
        <v>9.9766666666666666</v>
      </c>
      <c r="AS61" s="1">
        <f t="shared" si="56"/>
        <v>0.19</v>
      </c>
      <c r="AT61" s="1">
        <f t="shared" si="57"/>
        <v>18376.75</v>
      </c>
      <c r="AU61" s="1">
        <f t="shared" si="58"/>
        <v>2947587.79470695</v>
      </c>
    </row>
    <row r="62" spans="1:48" x14ac:dyDescent="0.15">
      <c r="C62" s="7">
        <v>4</v>
      </c>
      <c r="D62" s="8">
        <v>8.2265399585333299</v>
      </c>
      <c r="E62" s="10">
        <f t="shared" si="59"/>
        <v>-0.59932720609677403</v>
      </c>
      <c r="F62" s="7" t="s">
        <v>83</v>
      </c>
      <c r="G62" s="1">
        <v>5</v>
      </c>
      <c r="H62" s="9">
        <f t="shared" si="41"/>
        <v>8.2265399585333299</v>
      </c>
      <c r="I62" s="9">
        <f t="shared" si="42"/>
        <v>281.37653995853333</v>
      </c>
      <c r="J62" s="9">
        <f t="shared" si="43"/>
        <v>4.941073027587569E-2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0.36428850293909076</v>
      </c>
      <c r="O62" s="9">
        <f t="shared" si="60"/>
        <v>0.11893974576872413</v>
      </c>
      <c r="P62" s="9">
        <f t="shared" si="46"/>
        <v>5.8768996972596551E-3</v>
      </c>
      <c r="Q62" s="12">
        <f t="shared" si="47"/>
        <v>1.1166109424793345E-3</v>
      </c>
      <c r="R62" s="9">
        <f t="shared" si="48"/>
        <v>1.8955666666666669E-2</v>
      </c>
      <c r="S62" s="13">
        <f t="shared" si="49"/>
        <v>5.8906445345068371E-2</v>
      </c>
      <c r="T62" s="2">
        <f t="shared" si="50"/>
        <v>0.01</v>
      </c>
      <c r="U62" s="14">
        <f t="shared" si="51"/>
        <v>5.8906445345068372E-4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1.2589064453450684E-2</v>
      </c>
      <c r="AR62" s="9">
        <f t="shared" si="55"/>
        <v>9.9766666666666666</v>
      </c>
      <c r="AS62" s="1">
        <f t="shared" si="56"/>
        <v>0.19</v>
      </c>
      <c r="AT62" s="1">
        <f t="shared" si="57"/>
        <v>18376.75</v>
      </c>
      <c r="AU62" s="1">
        <f t="shared" si="58"/>
        <v>2938163.9781492879</v>
      </c>
    </row>
    <row r="63" spans="1:48" x14ac:dyDescent="0.15">
      <c r="C63" s="7">
        <v>5</v>
      </c>
      <c r="D63" s="8">
        <v>12.1352913295806</v>
      </c>
      <c r="E63" s="10">
        <f t="shared" si="59"/>
        <v>8.2265399585333299</v>
      </c>
      <c r="F63" s="7" t="s">
        <v>85</v>
      </c>
      <c r="G63" s="1">
        <v>6</v>
      </c>
      <c r="H63" s="9">
        <f t="shared" si="41"/>
        <v>12.1352913295806</v>
      </c>
      <c r="I63" s="9">
        <f t="shared" si="42"/>
        <v>285.28529132958056</v>
      </c>
      <c r="J63" s="9">
        <f t="shared" si="43"/>
        <v>7.9383117803288522E-2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0.21282951273813114</v>
      </c>
      <c r="P63" s="9">
        <f t="shared" si="46"/>
        <v>1.6895070281707558E-2</v>
      </c>
      <c r="Q63" s="12">
        <f t="shared" si="47"/>
        <v>3.2100633535244363E-3</v>
      </c>
      <c r="R63" s="9">
        <f t="shared" si="48"/>
        <v>1.8955666666666669E-2</v>
      </c>
      <c r="S63" s="13">
        <f t="shared" si="49"/>
        <v>0.1693458431176835</v>
      </c>
      <c r="T63" s="2">
        <f t="shared" si="50"/>
        <v>0.01</v>
      </c>
      <c r="U63" s="14">
        <f t="shared" si="51"/>
        <v>1.693458431176835E-3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1.3693458431176836E-2</v>
      </c>
      <c r="AR63" s="9">
        <f t="shared" si="55"/>
        <v>9.9766666666666666</v>
      </c>
      <c r="AS63" s="1">
        <f t="shared" si="56"/>
        <v>0.19</v>
      </c>
      <c r="AT63" s="1">
        <f t="shared" si="57"/>
        <v>18376.75</v>
      </c>
      <c r="AU63" s="1">
        <f t="shared" si="58"/>
        <v>3195918.6838335977</v>
      </c>
    </row>
    <row r="64" spans="1:48" x14ac:dyDescent="0.15">
      <c r="C64" s="7">
        <v>6</v>
      </c>
      <c r="D64" s="8">
        <v>15.9029130320333</v>
      </c>
      <c r="E64" s="10">
        <f t="shared" si="59"/>
        <v>12.1352913295806</v>
      </c>
      <c r="F64" s="7" t="s">
        <v>83</v>
      </c>
      <c r="G64" s="1">
        <v>7</v>
      </c>
      <c r="H64" s="9">
        <f t="shared" si="41"/>
        <v>15.9029130320333</v>
      </c>
      <c r="I64" s="9">
        <f t="shared" si="42"/>
        <v>289.0529130320333</v>
      </c>
      <c r="J64" s="9">
        <f t="shared" si="43"/>
        <v>0.12385961177464133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0.29570110912309022</v>
      </c>
      <c r="P64" s="9">
        <f t="shared" si="46"/>
        <v>3.6625424577316809E-2</v>
      </c>
      <c r="Q64" s="12">
        <f t="shared" si="47"/>
        <v>6.958830669690194E-3</v>
      </c>
      <c r="R64" s="9">
        <f t="shared" si="48"/>
        <v>1.8955666666666669E-2</v>
      </c>
      <c r="S64" s="13">
        <f t="shared" si="49"/>
        <v>0.3671108377278664</v>
      </c>
      <c r="T64" s="2">
        <f t="shared" si="50"/>
        <v>0.01</v>
      </c>
      <c r="U64" s="14">
        <f t="shared" si="51"/>
        <v>3.6711083772786642E-3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2.3771108377278666E-2</v>
      </c>
      <c r="AR64" s="9">
        <f t="shared" si="55"/>
        <v>9.9766666666666666</v>
      </c>
      <c r="AS64" s="1">
        <f t="shared" si="56"/>
        <v>0.19</v>
      </c>
      <c r="AT64" s="1">
        <f t="shared" si="57"/>
        <v>18376.75</v>
      </c>
      <c r="AU64" s="1">
        <f t="shared" si="58"/>
        <v>5547943.1861720867</v>
      </c>
    </row>
    <row r="65" spans="1:48" x14ac:dyDescent="0.15">
      <c r="C65" s="7">
        <v>7</v>
      </c>
      <c r="D65" s="8">
        <v>19.544569869354799</v>
      </c>
      <c r="E65" s="10">
        <f t="shared" si="59"/>
        <v>15.9029130320333</v>
      </c>
      <c r="F65" s="7" t="s">
        <v>83</v>
      </c>
      <c r="G65" s="1">
        <v>8</v>
      </c>
      <c r="H65" s="9">
        <f t="shared" si="41"/>
        <v>19.544569869354799</v>
      </c>
      <c r="I65" s="9">
        <f t="shared" si="42"/>
        <v>292.69456986935478</v>
      </c>
      <c r="J65" s="9">
        <f t="shared" si="43"/>
        <v>0.18834091325232175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0.35884235121244007</v>
      </c>
      <c r="P65" s="9">
        <f t="shared" si="46"/>
        <v>6.7584696140961353E-2</v>
      </c>
      <c r="Q65" s="12">
        <f t="shared" si="47"/>
        <v>1.2841092266782657E-2</v>
      </c>
      <c r="R65" s="9">
        <f t="shared" si="48"/>
        <v>1.8955666666666669E-2</v>
      </c>
      <c r="S65" s="13">
        <f t="shared" si="49"/>
        <v>0.67742762586997674</v>
      </c>
      <c r="T65" s="2">
        <f t="shared" si="50"/>
        <v>0.01</v>
      </c>
      <c r="U65" s="14">
        <f t="shared" si="51"/>
        <v>6.7742762586997674E-3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2.6874276258699765E-2</v>
      </c>
      <c r="AR65" s="9">
        <f t="shared" si="55"/>
        <v>9.9766666666666666</v>
      </c>
      <c r="AS65" s="1">
        <f t="shared" si="56"/>
        <v>0.19</v>
      </c>
      <c r="AT65" s="1">
        <f t="shared" si="57"/>
        <v>18376.75</v>
      </c>
      <c r="AU65" s="1">
        <f t="shared" si="58"/>
        <v>6272192.0865613576</v>
      </c>
    </row>
    <row r="66" spans="1:48" x14ac:dyDescent="0.15">
      <c r="C66" s="7">
        <v>8</v>
      </c>
      <c r="D66" s="8">
        <v>18.1156821235484</v>
      </c>
      <c r="E66" s="10">
        <f t="shared" si="59"/>
        <v>19.544569869354799</v>
      </c>
      <c r="F66" s="7" t="s">
        <v>83</v>
      </c>
      <c r="G66" s="1">
        <v>9</v>
      </c>
      <c r="H66" s="9">
        <f t="shared" si="41"/>
        <v>18.1156821235484</v>
      </c>
      <c r="I66" s="9">
        <f t="shared" si="42"/>
        <v>291.2656821235484</v>
      </c>
      <c r="J66" s="9">
        <f t="shared" si="43"/>
        <v>0.15998139783536861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0.39102432173814539</v>
      </c>
      <c r="P66" s="9">
        <f t="shared" si="46"/>
        <v>6.2556617579295412E-2</v>
      </c>
      <c r="Q66" s="12">
        <f t="shared" si="47"/>
        <v>1.1885757340066128E-2</v>
      </c>
      <c r="R66" s="9">
        <f t="shared" si="48"/>
        <v>1.8955666666666669E-2</v>
      </c>
      <c r="S66" s="13">
        <f t="shared" si="49"/>
        <v>0.62702924402902172</v>
      </c>
      <c r="T66" s="2">
        <f t="shared" si="50"/>
        <v>0.01</v>
      </c>
      <c r="U66" s="14">
        <f t="shared" si="51"/>
        <v>6.2702924402902177E-3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2.6370292440290218E-2</v>
      </c>
      <c r="AR66" s="9">
        <f t="shared" si="55"/>
        <v>9.9766666666666666</v>
      </c>
      <c r="AS66" s="1">
        <f t="shared" si="56"/>
        <v>0.19</v>
      </c>
      <c r="AT66" s="1">
        <f t="shared" si="57"/>
        <v>18376.75</v>
      </c>
      <c r="AU66" s="1">
        <f t="shared" si="58"/>
        <v>6154567.2140939534</v>
      </c>
    </row>
    <row r="67" spans="1:48" x14ac:dyDescent="0.15">
      <c r="C67" s="7">
        <v>9</v>
      </c>
      <c r="D67" s="8">
        <v>12.2439634409667</v>
      </c>
      <c r="E67" s="10">
        <f t="shared" si="59"/>
        <v>18.1156821235484</v>
      </c>
      <c r="F67" s="7" t="s">
        <v>83</v>
      </c>
      <c r="G67" s="1">
        <v>10</v>
      </c>
      <c r="H67" s="9">
        <f t="shared" si="41"/>
        <v>12.2439634409667</v>
      </c>
      <c r="I67" s="9">
        <f t="shared" si="42"/>
        <v>285.39396344096667</v>
      </c>
      <c r="J67" s="9">
        <f t="shared" si="43"/>
        <v>8.0421513691117399E-2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0.42823437082551663</v>
      </c>
      <c r="P67" s="9">
        <f t="shared" si="46"/>
        <v>3.4439256316351329E-2</v>
      </c>
      <c r="Q67" s="12">
        <f t="shared" si="47"/>
        <v>6.5434587001067523E-3</v>
      </c>
      <c r="R67" s="9">
        <f t="shared" si="48"/>
        <v>1.8955666666666669E-2</v>
      </c>
      <c r="S67" s="13">
        <f t="shared" si="49"/>
        <v>0.34519802522236542</v>
      </c>
      <c r="T67" s="2">
        <f t="shared" si="50"/>
        <v>0.01</v>
      </c>
      <c r="U67" s="14">
        <f t="shared" si="51"/>
        <v>3.4519802522236542E-3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2.3551980252223655E-2</v>
      </c>
      <c r="AR67" s="9">
        <f t="shared" si="55"/>
        <v>9.9766666666666666</v>
      </c>
      <c r="AS67" s="1">
        <f t="shared" si="56"/>
        <v>0.19</v>
      </c>
      <c r="AT67" s="1">
        <f t="shared" si="57"/>
        <v>18376.75</v>
      </c>
      <c r="AU67" s="1">
        <f t="shared" si="58"/>
        <v>5496800.8343304014</v>
      </c>
    </row>
    <row r="68" spans="1:48" x14ac:dyDescent="0.15">
      <c r="C68" s="7">
        <v>10</v>
      </c>
      <c r="D68" s="8">
        <v>9.3779164110645201</v>
      </c>
      <c r="E68" s="10">
        <f t="shared" si="59"/>
        <v>12.2439634409667</v>
      </c>
      <c r="F68" s="7" t="s">
        <v>83</v>
      </c>
      <c r="G68" s="1">
        <v>11</v>
      </c>
      <c r="H68" s="9">
        <f t="shared" si="41"/>
        <v>9.3779164110645201</v>
      </c>
      <c r="I68" s="9">
        <f t="shared" si="42"/>
        <v>282.5279164110645</v>
      </c>
      <c r="J68" s="9">
        <f t="shared" si="43"/>
        <v>5.6893928697837319E-2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0.3741053587837071</v>
      </c>
      <c r="O68" s="9">
        <f t="shared" si="60"/>
        <v>0.11945642239212489</v>
      </c>
      <c r="P68" s="9">
        <f t="shared" si="46"/>
        <v>6.7963451780762912E-3</v>
      </c>
      <c r="Q68" s="12">
        <f t="shared" si="47"/>
        <v>1.2913055838344953E-3</v>
      </c>
      <c r="R68" s="9">
        <f t="shared" si="48"/>
        <v>1.8955666666666669E-2</v>
      </c>
      <c r="S68" s="13">
        <f t="shared" si="49"/>
        <v>6.8122404056895652E-2</v>
      </c>
      <c r="T68" s="2">
        <f t="shared" si="50"/>
        <v>0.01</v>
      </c>
      <c r="U68" s="14">
        <f t="shared" si="51"/>
        <v>6.8122404056895653E-4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1.2681224040568958E-2</v>
      </c>
      <c r="AR68" s="9">
        <f t="shared" si="55"/>
        <v>9.9766666666666666</v>
      </c>
      <c r="AS68" s="1">
        <f t="shared" si="56"/>
        <v>0.19</v>
      </c>
      <c r="AT68" s="1">
        <f t="shared" si="57"/>
        <v>18376.75</v>
      </c>
      <c r="AU68" s="1">
        <f t="shared" si="58"/>
        <v>2959673.1204777951</v>
      </c>
    </row>
    <row r="69" spans="1:48" x14ac:dyDescent="0.15">
      <c r="C69" s="7">
        <v>11</v>
      </c>
      <c r="D69" s="8">
        <v>4.1627170981333297</v>
      </c>
      <c r="E69" s="10">
        <f t="shared" si="59"/>
        <v>9.3779164110645201</v>
      </c>
      <c r="F69" s="7" t="s">
        <v>85</v>
      </c>
      <c r="G69" s="1">
        <v>12</v>
      </c>
      <c r="H69" s="9">
        <f t="shared" si="41"/>
        <v>4.1627170981333297</v>
      </c>
      <c r="I69" s="9">
        <f t="shared" si="42"/>
        <v>277.31271709813331</v>
      </c>
      <c r="J69" s="9">
        <f t="shared" si="43"/>
        <v>2.9757121631998906E-2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0.21242674388071528</v>
      </c>
      <c r="P69" s="9">
        <f t="shared" si="46"/>
        <v>6.3212084555479241E-3</v>
      </c>
      <c r="Q69" s="12">
        <f t="shared" si="47"/>
        <v>1.2010296065541055E-3</v>
      </c>
      <c r="R69" s="9">
        <f t="shared" si="48"/>
        <v>1.8955666666666669E-2</v>
      </c>
      <c r="S69" s="13">
        <f t="shared" si="49"/>
        <v>6.3359924379030305E-2</v>
      </c>
      <c r="T69" s="2">
        <f t="shared" si="50"/>
        <v>0.01</v>
      </c>
      <c r="U69" s="14">
        <f t="shared" si="51"/>
        <v>6.3359924379030304E-4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1.2633599243790303E-2</v>
      </c>
      <c r="AR69" s="9">
        <f t="shared" si="55"/>
        <v>9.9766666666666666</v>
      </c>
      <c r="AS69" s="1">
        <f t="shared" si="56"/>
        <v>0.19</v>
      </c>
      <c r="AT69" s="1">
        <f t="shared" si="57"/>
        <v>18376.75</v>
      </c>
      <c r="AU69" s="1">
        <f t="shared" si="58"/>
        <v>2948557.9607390291</v>
      </c>
      <c r="AV69" s="1">
        <f>SUM(AU58:AU69)</f>
        <v>47081604.699887022</v>
      </c>
    </row>
    <row r="70" spans="1:48" x14ac:dyDescent="0.15">
      <c r="C70" s="7">
        <v>12</v>
      </c>
      <c r="D70" s="8">
        <v>1.37526398932258</v>
      </c>
      <c r="E70" s="10">
        <f t="shared" si="59"/>
        <v>4.1627170981333297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2.0454492775161301</v>
      </c>
      <c r="E73" s="7"/>
      <c r="F73" s="7"/>
      <c r="G73" s="1">
        <v>1</v>
      </c>
      <c r="H73" s="9">
        <f t="shared" ref="H73:H84" si="61">E74</f>
        <v>2.0454492775161301</v>
      </c>
      <c r="I73" s="9">
        <f t="shared" ref="I73:I84" si="62">H73+273.15</f>
        <v>275.1954492775161</v>
      </c>
      <c r="J73" s="9">
        <f t="shared" ref="J73:J84" si="63">EXP(($C$15*(I73-$C$13))/($C$16*I73*$C$13))</f>
        <v>2.2712914672421824E-2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2.4870641566301899E-3</v>
      </c>
      <c r="Q73" s="12">
        <f t="shared" ref="Q73:Q84" si="67">P73*$B$75</f>
        <v>4.4767154819343419E-4</v>
      </c>
      <c r="R73" s="9">
        <f t="shared" ref="R73:R84" si="68">L73*$B$75</f>
        <v>1.9710000000000002E-2</v>
      </c>
      <c r="S73" s="13">
        <f t="shared" ref="S73:S84" si="69">Q73/R73</f>
        <v>2.2712914672421824E-2</v>
      </c>
      <c r="T73" s="2">
        <f t="shared" ref="T73:T84" si="70">$B$74/100</f>
        <v>0.01</v>
      </c>
      <c r="U73" s="14">
        <f t="shared" ref="U73:U84" si="71">S73*T73</f>
        <v>2.2712914672421824E-4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1.2827129146724219E-2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2003.5</v>
      </c>
      <c r="AU73" s="1">
        <f t="shared" ref="AU73:AU84" si="78">AT73*10000*AS73*0.67*AR73*AQ73</f>
        <v>339375.30801359721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-1.7788726576451599</v>
      </c>
      <c r="E74" s="10">
        <f t="shared" ref="E74:E85" si="79">D73</f>
        <v>2.0454492775161301</v>
      </c>
      <c r="F74" s="7" t="s">
        <v>83</v>
      </c>
      <c r="G74" s="1">
        <v>2</v>
      </c>
      <c r="H74" s="9">
        <f t="shared" si="61"/>
        <v>-1.7788726576451599</v>
      </c>
      <c r="I74" s="9">
        <f t="shared" si="62"/>
        <v>271.37112734235484</v>
      </c>
      <c r="J74" s="9">
        <f t="shared" si="63"/>
        <v>1.3795172480674656E-2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0.21651293584336984</v>
      </c>
      <c r="P74" s="9">
        <f t="shared" si="66"/>
        <v>2.9868332942565327E-3</v>
      </c>
      <c r="Q74" s="12">
        <f t="shared" si="67"/>
        <v>5.3762999296617583E-4</v>
      </c>
      <c r="R74" s="9">
        <f t="shared" si="68"/>
        <v>1.9710000000000002E-2</v>
      </c>
      <c r="S74" s="13">
        <f t="shared" si="69"/>
        <v>2.7277016385904403E-2</v>
      </c>
      <c r="T74" s="2">
        <f t="shared" si="70"/>
        <v>0.01</v>
      </c>
      <c r="U74" s="14">
        <f t="shared" si="71"/>
        <v>2.7277016385904404E-4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1.2872770163859045E-2</v>
      </c>
      <c r="AR74" s="9">
        <f t="shared" si="75"/>
        <v>10.950000000000001</v>
      </c>
      <c r="AS74" s="1">
        <f t="shared" si="76"/>
        <v>0.18</v>
      </c>
      <c r="AT74" s="1">
        <f t="shared" si="77"/>
        <v>2003.5</v>
      </c>
      <c r="AU74" s="1">
        <f t="shared" si="78"/>
        <v>340582.86069908185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-1.27716837596429</v>
      </c>
      <c r="E75" s="10">
        <f t="shared" si="79"/>
        <v>-1.7788726576451599</v>
      </c>
      <c r="F75" s="7" t="s">
        <v>83</v>
      </c>
      <c r="G75" s="1">
        <v>3</v>
      </c>
      <c r="H75" s="9">
        <f t="shared" si="61"/>
        <v>-1.27716837596429</v>
      </c>
      <c r="I75" s="9">
        <f t="shared" si="62"/>
        <v>271.87283162403571</v>
      </c>
      <c r="J75" s="9">
        <f t="shared" si="63"/>
        <v>1.4739490447721231E-2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0.32302610254911335</v>
      </c>
      <c r="P75" s="9">
        <f t="shared" si="66"/>
        <v>4.7612401528872748E-3</v>
      </c>
      <c r="Q75" s="12">
        <f t="shared" si="67"/>
        <v>8.570232275197094E-4</v>
      </c>
      <c r="R75" s="9">
        <f t="shared" si="68"/>
        <v>1.9710000000000002E-2</v>
      </c>
      <c r="S75" s="13">
        <f t="shared" si="69"/>
        <v>4.3481645231847249E-2</v>
      </c>
      <c r="T75" s="2">
        <f t="shared" si="70"/>
        <v>0.01</v>
      </c>
      <c r="U75" s="14">
        <f t="shared" si="71"/>
        <v>4.3481645231847248E-4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1.3034816452318472E-2</v>
      </c>
      <c r="AR75" s="9">
        <f t="shared" si="75"/>
        <v>10.950000000000001</v>
      </c>
      <c r="AS75" s="1">
        <f t="shared" si="76"/>
        <v>0.18</v>
      </c>
      <c r="AT75" s="1">
        <f t="shared" si="77"/>
        <v>2003.5</v>
      </c>
      <c r="AU75" s="1">
        <f t="shared" si="78"/>
        <v>344870.21981344948</v>
      </c>
    </row>
    <row r="76" spans="1:48" x14ac:dyDescent="0.15">
      <c r="C76" s="7">
        <v>3</v>
      </c>
      <c r="D76" s="8">
        <v>-0.59932720609677403</v>
      </c>
      <c r="E76" s="10">
        <f t="shared" si="79"/>
        <v>-1.27716837596429</v>
      </c>
      <c r="F76" s="7" t="s">
        <v>83</v>
      </c>
      <c r="G76" s="1">
        <v>4</v>
      </c>
      <c r="H76" s="9">
        <f t="shared" si="61"/>
        <v>-0.59932720609677403</v>
      </c>
      <c r="I76" s="9">
        <f t="shared" si="62"/>
        <v>272.55067279390323</v>
      </c>
      <c r="J76" s="9">
        <f t="shared" si="63"/>
        <v>1.6112577044485391E-2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0.42776486239622613</v>
      </c>
      <c r="P76" s="9">
        <f t="shared" si="66"/>
        <v>6.892394302282885E-3</v>
      </c>
      <c r="Q76" s="12">
        <f t="shared" si="67"/>
        <v>1.2406309744109193E-3</v>
      </c>
      <c r="R76" s="9">
        <f t="shared" si="68"/>
        <v>1.9710000000000002E-2</v>
      </c>
      <c r="S76" s="13">
        <f t="shared" si="69"/>
        <v>6.2944240203496662E-2</v>
      </c>
      <c r="T76" s="2">
        <f t="shared" si="70"/>
        <v>0.01</v>
      </c>
      <c r="U76" s="14">
        <f t="shared" si="71"/>
        <v>6.2944240203496665E-4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1.3229442402034967E-2</v>
      </c>
      <c r="AR76" s="9">
        <f t="shared" si="75"/>
        <v>10.950000000000001</v>
      </c>
      <c r="AS76" s="1">
        <f t="shared" si="76"/>
        <v>0.18</v>
      </c>
      <c r="AT76" s="1">
        <f t="shared" si="77"/>
        <v>2003.5</v>
      </c>
      <c r="AU76" s="1">
        <f t="shared" si="78"/>
        <v>350019.55922345631</v>
      </c>
    </row>
    <row r="77" spans="1:48" x14ac:dyDescent="0.15">
      <c r="C77" s="7">
        <v>4</v>
      </c>
      <c r="D77" s="8">
        <v>8.2265399585333299</v>
      </c>
      <c r="E77" s="10">
        <f t="shared" si="79"/>
        <v>-0.59932720609677403</v>
      </c>
      <c r="F77" s="7" t="s">
        <v>83</v>
      </c>
      <c r="G77" s="1">
        <v>5</v>
      </c>
      <c r="H77" s="9">
        <f t="shared" si="61"/>
        <v>8.2265399585333299</v>
      </c>
      <c r="I77" s="9">
        <f t="shared" si="62"/>
        <v>281.37653995853333</v>
      </c>
      <c r="J77" s="9">
        <f t="shared" si="63"/>
        <v>4.941073027587569E-2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0.39982884468924612</v>
      </c>
      <c r="O77" s="9">
        <f t="shared" si="80"/>
        <v>0.13054362340469722</v>
      </c>
      <c r="P77" s="9">
        <f t="shared" si="66"/>
        <v>6.4502557652849875E-3</v>
      </c>
      <c r="Q77" s="12">
        <f t="shared" si="67"/>
        <v>1.1610460377512977E-3</v>
      </c>
      <c r="R77" s="9">
        <f t="shared" si="68"/>
        <v>1.9710000000000002E-2</v>
      </c>
      <c r="S77" s="13">
        <f t="shared" si="69"/>
        <v>5.8906445345068371E-2</v>
      </c>
      <c r="T77" s="2">
        <f t="shared" si="70"/>
        <v>0.01</v>
      </c>
      <c r="U77" s="14">
        <f t="shared" si="71"/>
        <v>5.8906445345068372E-4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1.3189064453450684E-2</v>
      </c>
      <c r="AR77" s="9">
        <f t="shared" si="75"/>
        <v>10.950000000000001</v>
      </c>
      <c r="AS77" s="1">
        <f t="shared" si="76"/>
        <v>0.18</v>
      </c>
      <c r="AT77" s="1">
        <f t="shared" si="77"/>
        <v>2003.5</v>
      </c>
      <c r="AU77" s="1">
        <f t="shared" si="78"/>
        <v>348951.25480545271</v>
      </c>
    </row>
    <row r="78" spans="1:48" x14ac:dyDescent="0.15">
      <c r="C78" s="7">
        <v>5</v>
      </c>
      <c r="D78" s="8">
        <v>12.1352913295806</v>
      </c>
      <c r="E78" s="10">
        <f t="shared" si="79"/>
        <v>8.2265399585333299</v>
      </c>
      <c r="F78" s="7" t="s">
        <v>85</v>
      </c>
      <c r="G78" s="1">
        <v>6</v>
      </c>
      <c r="H78" s="9">
        <f t="shared" si="61"/>
        <v>12.1352913295806</v>
      </c>
      <c r="I78" s="9">
        <f t="shared" si="62"/>
        <v>285.28529132958056</v>
      </c>
      <c r="J78" s="9">
        <f t="shared" si="63"/>
        <v>7.9383117803288522E-2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0.23359336763941224</v>
      </c>
      <c r="P78" s="9">
        <f t="shared" si="66"/>
        <v>1.8543369821386348E-2</v>
      </c>
      <c r="Q78" s="12">
        <f t="shared" si="67"/>
        <v>3.3378065678495426E-3</v>
      </c>
      <c r="R78" s="9">
        <f t="shared" si="68"/>
        <v>1.9710000000000002E-2</v>
      </c>
      <c r="S78" s="13">
        <f t="shared" si="69"/>
        <v>0.16934584311768353</v>
      </c>
      <c r="T78" s="2">
        <f t="shared" si="70"/>
        <v>0.01</v>
      </c>
      <c r="U78" s="14">
        <f t="shared" si="71"/>
        <v>1.6934584311768352E-3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1.4293458431176836E-2</v>
      </c>
      <c r="AR78" s="9">
        <f t="shared" si="75"/>
        <v>10.950000000000001</v>
      </c>
      <c r="AS78" s="1">
        <f t="shared" si="76"/>
        <v>0.18</v>
      </c>
      <c r="AT78" s="1">
        <f t="shared" si="77"/>
        <v>2003.5</v>
      </c>
      <c r="AU78" s="1">
        <f t="shared" si="78"/>
        <v>378170.89094319998</v>
      </c>
    </row>
    <row r="79" spans="1:48" x14ac:dyDescent="0.15">
      <c r="C79" s="7">
        <v>6</v>
      </c>
      <c r="D79" s="8">
        <v>15.9029130320333</v>
      </c>
      <c r="E79" s="10">
        <f t="shared" si="79"/>
        <v>12.1352913295806</v>
      </c>
      <c r="F79" s="7" t="s">
        <v>83</v>
      </c>
      <c r="G79" s="1">
        <v>7</v>
      </c>
      <c r="H79" s="9">
        <f t="shared" si="61"/>
        <v>15.9029130320333</v>
      </c>
      <c r="I79" s="9">
        <f t="shared" si="62"/>
        <v>289.0529130320333</v>
      </c>
      <c r="J79" s="9">
        <f t="shared" si="63"/>
        <v>0.12385961177464133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0.3245499978180259</v>
      </c>
      <c r="P79" s="9">
        <f t="shared" si="66"/>
        <v>4.019863673120138E-2</v>
      </c>
      <c r="Q79" s="12">
        <f t="shared" si="67"/>
        <v>7.2357546116162477E-3</v>
      </c>
      <c r="R79" s="9">
        <f t="shared" si="68"/>
        <v>1.9710000000000002E-2</v>
      </c>
      <c r="S79" s="13">
        <f t="shared" si="69"/>
        <v>0.3671108377278664</v>
      </c>
      <c r="T79" s="2">
        <f t="shared" si="70"/>
        <v>0.01</v>
      </c>
      <c r="U79" s="14">
        <f t="shared" si="71"/>
        <v>3.6711083772786642E-3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2.5271108377278667E-2</v>
      </c>
      <c r="AR79" s="9">
        <f t="shared" si="75"/>
        <v>10.950000000000001</v>
      </c>
      <c r="AS79" s="1">
        <f t="shared" si="76"/>
        <v>0.18</v>
      </c>
      <c r="AT79" s="1">
        <f t="shared" si="77"/>
        <v>2003.5</v>
      </c>
      <c r="AU79" s="1">
        <f t="shared" si="78"/>
        <v>668613.38116130023</v>
      </c>
    </row>
    <row r="80" spans="1:48" x14ac:dyDescent="0.15">
      <c r="C80" s="7">
        <v>7</v>
      </c>
      <c r="D80" s="8">
        <v>19.544569869354799</v>
      </c>
      <c r="E80" s="10">
        <f t="shared" si="79"/>
        <v>15.9029130320333</v>
      </c>
      <c r="F80" s="7" t="s">
        <v>83</v>
      </c>
      <c r="G80" s="1">
        <v>8</v>
      </c>
      <c r="H80" s="9">
        <f t="shared" si="61"/>
        <v>19.544569869354799</v>
      </c>
      <c r="I80" s="9">
        <f t="shared" si="62"/>
        <v>292.69456986935478</v>
      </c>
      <c r="J80" s="9">
        <f t="shared" si="63"/>
        <v>0.18834091325232175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0.3938513610868245</v>
      </c>
      <c r="P80" s="9">
        <f t="shared" si="66"/>
        <v>7.4178325032762463E-2</v>
      </c>
      <c r="Q80" s="12">
        <f t="shared" si="67"/>
        <v>1.3352098505897242E-2</v>
      </c>
      <c r="R80" s="9">
        <f t="shared" si="68"/>
        <v>1.9710000000000002E-2</v>
      </c>
      <c r="S80" s="13">
        <f t="shared" si="69"/>
        <v>0.67742762586997674</v>
      </c>
      <c r="T80" s="2">
        <f t="shared" si="70"/>
        <v>0.01</v>
      </c>
      <c r="U80" s="14">
        <f t="shared" si="71"/>
        <v>6.7742762586997674E-3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2.8374276258699767E-2</v>
      </c>
      <c r="AR80" s="9">
        <f t="shared" si="75"/>
        <v>10.950000000000001</v>
      </c>
      <c r="AS80" s="1">
        <f t="shared" si="76"/>
        <v>0.18</v>
      </c>
      <c r="AT80" s="1">
        <f t="shared" si="77"/>
        <v>2003.5</v>
      </c>
      <c r="AU80" s="1">
        <f t="shared" si="78"/>
        <v>750715.8176089864</v>
      </c>
    </row>
    <row r="81" spans="1:48" x14ac:dyDescent="0.15">
      <c r="C81" s="7">
        <v>8</v>
      </c>
      <c r="D81" s="8">
        <v>18.1156821235484</v>
      </c>
      <c r="E81" s="10">
        <f t="shared" si="79"/>
        <v>19.544569869354799</v>
      </c>
      <c r="F81" s="7" t="s">
        <v>83</v>
      </c>
      <c r="G81" s="1">
        <v>9</v>
      </c>
      <c r="H81" s="9">
        <f t="shared" si="61"/>
        <v>18.1156821235484</v>
      </c>
      <c r="I81" s="9">
        <f t="shared" si="62"/>
        <v>291.2656821235484</v>
      </c>
      <c r="J81" s="9">
        <f t="shared" si="63"/>
        <v>0.15998139783536861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0.4291730360540621</v>
      </c>
      <c r="P81" s="9">
        <f t="shared" si="66"/>
        <v>6.8659702221177898E-2</v>
      </c>
      <c r="Q81" s="12">
        <f t="shared" si="67"/>
        <v>1.2358746399812021E-2</v>
      </c>
      <c r="R81" s="9">
        <f t="shared" si="68"/>
        <v>1.9710000000000002E-2</v>
      </c>
      <c r="S81" s="13">
        <f t="shared" si="69"/>
        <v>0.62702924402902183</v>
      </c>
      <c r="T81" s="2">
        <f t="shared" si="70"/>
        <v>0.01</v>
      </c>
      <c r="U81" s="14">
        <f t="shared" si="71"/>
        <v>6.2702924402902186E-3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2.7870292440290219E-2</v>
      </c>
      <c r="AR81" s="9">
        <f t="shared" si="75"/>
        <v>10.950000000000001</v>
      </c>
      <c r="AS81" s="1">
        <f t="shared" si="76"/>
        <v>0.18</v>
      </c>
      <c r="AT81" s="1">
        <f t="shared" si="77"/>
        <v>2003.5</v>
      </c>
      <c r="AU81" s="1">
        <f t="shared" si="78"/>
        <v>737381.60528055672</v>
      </c>
    </row>
    <row r="82" spans="1:48" x14ac:dyDescent="0.15">
      <c r="C82" s="7">
        <v>9</v>
      </c>
      <c r="D82" s="8">
        <v>12.2439634409667</v>
      </c>
      <c r="E82" s="10">
        <f t="shared" si="79"/>
        <v>18.1156821235484</v>
      </c>
      <c r="F82" s="7" t="s">
        <v>83</v>
      </c>
      <c r="G82" s="1">
        <v>10</v>
      </c>
      <c r="H82" s="9">
        <f t="shared" si="61"/>
        <v>12.2439634409667</v>
      </c>
      <c r="I82" s="9">
        <f t="shared" si="62"/>
        <v>285.39396344096667</v>
      </c>
      <c r="J82" s="9">
        <f t="shared" si="63"/>
        <v>8.0421513691117399E-2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0.47001333383288424</v>
      </c>
      <c r="P82" s="9">
        <f t="shared" si="66"/>
        <v>3.7799183761849035E-2</v>
      </c>
      <c r="Q82" s="12">
        <f t="shared" si="67"/>
        <v>6.8038530771328265E-3</v>
      </c>
      <c r="R82" s="9">
        <f t="shared" si="68"/>
        <v>1.9710000000000002E-2</v>
      </c>
      <c r="S82" s="13">
        <f t="shared" si="69"/>
        <v>0.34519802522236559</v>
      </c>
      <c r="T82" s="2">
        <f t="shared" si="70"/>
        <v>0.01</v>
      </c>
      <c r="U82" s="14">
        <f t="shared" si="71"/>
        <v>3.4519802522236559E-3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2.5051980252223657E-2</v>
      </c>
      <c r="AR82" s="9">
        <f t="shared" si="75"/>
        <v>10.950000000000001</v>
      </c>
      <c r="AS82" s="1">
        <f t="shared" si="76"/>
        <v>0.18</v>
      </c>
      <c r="AT82" s="1">
        <f t="shared" si="77"/>
        <v>2003.5</v>
      </c>
      <c r="AU82" s="1">
        <f t="shared" si="78"/>
        <v>662815.77250823868</v>
      </c>
    </row>
    <row r="83" spans="1:48" x14ac:dyDescent="0.15">
      <c r="C83" s="7">
        <v>10</v>
      </c>
      <c r="D83" s="8">
        <v>9.3779164110645201</v>
      </c>
      <c r="E83" s="10">
        <f t="shared" si="79"/>
        <v>12.2439634409667</v>
      </c>
      <c r="F83" s="7" t="s">
        <v>83</v>
      </c>
      <c r="G83" s="1">
        <v>11</v>
      </c>
      <c r="H83" s="9">
        <f t="shared" si="61"/>
        <v>9.3779164110645201</v>
      </c>
      <c r="I83" s="9">
        <f t="shared" si="62"/>
        <v>282.5279164110645</v>
      </c>
      <c r="J83" s="9">
        <f t="shared" si="63"/>
        <v>5.6893928697837319E-2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0.41060344256748343</v>
      </c>
      <c r="O83" s="9">
        <f t="shared" si="80"/>
        <v>0.13111070750355186</v>
      </c>
      <c r="P83" s="9">
        <f t="shared" si="66"/>
        <v>7.4594032442300839E-3</v>
      </c>
      <c r="Q83" s="12">
        <f t="shared" si="67"/>
        <v>1.342692583961415E-3</v>
      </c>
      <c r="R83" s="9">
        <f t="shared" si="68"/>
        <v>1.9710000000000002E-2</v>
      </c>
      <c r="S83" s="13">
        <f t="shared" si="69"/>
        <v>6.8122404056895736E-2</v>
      </c>
      <c r="T83" s="2">
        <f t="shared" si="70"/>
        <v>0.01</v>
      </c>
      <c r="U83" s="14">
        <f t="shared" si="71"/>
        <v>6.812240405689574E-4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1.3281224040568957E-2</v>
      </c>
      <c r="AR83" s="9">
        <f t="shared" si="75"/>
        <v>10.950000000000001</v>
      </c>
      <c r="AS83" s="1">
        <f t="shared" si="76"/>
        <v>0.18</v>
      </c>
      <c r="AT83" s="1">
        <f t="shared" si="77"/>
        <v>2003.5</v>
      </c>
      <c r="AU83" s="1">
        <f t="shared" si="78"/>
        <v>351389.57813617692</v>
      </c>
    </row>
    <row r="84" spans="1:48" x14ac:dyDescent="0.15">
      <c r="C84" s="7">
        <v>11</v>
      </c>
      <c r="D84" s="8">
        <v>4.1627170981333297</v>
      </c>
      <c r="E84" s="10">
        <f t="shared" si="79"/>
        <v>9.3779164110645201</v>
      </c>
      <c r="F84" s="7" t="s">
        <v>85</v>
      </c>
      <c r="G84" s="1">
        <v>12</v>
      </c>
      <c r="H84" s="9">
        <f t="shared" si="61"/>
        <v>4.1627170981333297</v>
      </c>
      <c r="I84" s="9">
        <f t="shared" si="62"/>
        <v>277.31271709813331</v>
      </c>
      <c r="J84" s="9">
        <f t="shared" si="63"/>
        <v>2.9757121631998906E-2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0.23315130425932179</v>
      </c>
      <c r="P84" s="9">
        <f t="shared" si="66"/>
        <v>6.9379117195038226E-3</v>
      </c>
      <c r="Q84" s="12">
        <f t="shared" si="67"/>
        <v>1.248824109510688E-3</v>
      </c>
      <c r="R84" s="9">
        <f t="shared" si="68"/>
        <v>1.9710000000000002E-2</v>
      </c>
      <c r="S84" s="13">
        <f t="shared" si="69"/>
        <v>6.3359924379030333E-2</v>
      </c>
      <c r="T84" s="2">
        <f t="shared" si="70"/>
        <v>0.01</v>
      </c>
      <c r="U84" s="14">
        <f t="shared" si="71"/>
        <v>6.3359924379030336E-4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1.3233599243790303E-2</v>
      </c>
      <c r="AR84" s="9">
        <f t="shared" si="75"/>
        <v>10.950000000000001</v>
      </c>
      <c r="AS84" s="1">
        <f t="shared" si="76"/>
        <v>0.18</v>
      </c>
      <c r="AT84" s="1">
        <f t="shared" si="77"/>
        <v>2003.5</v>
      </c>
      <c r="AU84" s="1">
        <f t="shared" si="78"/>
        <v>350129.53936281125</v>
      </c>
      <c r="AV84" s="1">
        <f>SUM(AU73:AU84)</f>
        <v>5623015.7875563083</v>
      </c>
    </row>
    <row r="85" spans="1:48" x14ac:dyDescent="0.15">
      <c r="C85" s="7">
        <v>12</v>
      </c>
      <c r="D85" s="8">
        <v>1.37526398932258</v>
      </c>
      <c r="E85" s="10">
        <f t="shared" si="79"/>
        <v>4.1627170981333297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2.0454492775161301</v>
      </c>
      <c r="E89" s="7"/>
      <c r="F89" s="7"/>
      <c r="G89" s="1">
        <v>1</v>
      </c>
      <c r="H89" s="9">
        <f t="shared" ref="H89:H100" si="81">E90</f>
        <v>2.0454492775161301</v>
      </c>
      <c r="I89" s="9">
        <f t="shared" ref="I89:I100" si="82">H89+273.15</f>
        <v>275.1954492775161</v>
      </c>
      <c r="J89" s="9">
        <f t="shared" ref="J89:J100" si="83">EXP(($C$15*(I89-$C$13))/($C$16*I89*$C$13))</f>
        <v>2.2712914672421824E-2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0.1204982583887327</v>
      </c>
      <c r="Q89" s="12">
        <f t="shared" ref="Q89:Q100" si="87">P89*$B$91</f>
        <v>5.4224216274929717E-2</v>
      </c>
      <c r="R89" s="9">
        <f t="shared" ref="R89:R100" si="88">L89*$B$91</f>
        <v>2.3873737500000001</v>
      </c>
      <c r="S89" s="13">
        <f t="shared" ref="S89:S100" si="89">Q89/R89</f>
        <v>2.2712914672421824E-2</v>
      </c>
      <c r="T89" s="2">
        <f t="shared" ref="T89:T100" si="90">$B$90/100</f>
        <v>0.51</v>
      </c>
      <c r="U89" s="14">
        <f t="shared" ref="U89:U100" si="91">S89*T89</f>
        <v>1.1583586482935131E-2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3.3829451324604944E-2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132218.91666666666</v>
      </c>
      <c r="AN89" s="1">
        <f t="shared" ref="AN89:AN100" si="96">AM89*10000*AK89*AJ89</f>
        <v>465292736.51410681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-1.7788726576451599</v>
      </c>
      <c r="E90" s="10">
        <f t="shared" ref="E90:E101" si="97">D89</f>
        <v>2.0454492775161301</v>
      </c>
      <c r="F90" s="7" t="s">
        <v>83</v>
      </c>
      <c r="G90" s="1">
        <v>2</v>
      </c>
      <c r="H90" s="9">
        <f t="shared" si="81"/>
        <v>-1.7788726576451599</v>
      </c>
      <c r="I90" s="9">
        <f t="shared" si="82"/>
        <v>271.37112734235484</v>
      </c>
      <c r="J90" s="9">
        <f t="shared" si="83"/>
        <v>1.3795172480674656E-2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10.490051741611268</v>
      </c>
      <c r="P90" s="9">
        <f t="shared" si="86"/>
        <v>0.14471207310672901</v>
      </c>
      <c r="Q90" s="12">
        <f t="shared" si="87"/>
        <v>6.5120432898028061E-2</v>
      </c>
      <c r="R90" s="9">
        <f t="shared" si="88"/>
        <v>2.3873737500000001</v>
      </c>
      <c r="S90" s="13">
        <f t="shared" si="89"/>
        <v>2.727701638590441E-2</v>
      </c>
      <c r="T90" s="2">
        <f t="shared" si="90"/>
        <v>0.51</v>
      </c>
      <c r="U90" s="14">
        <f t="shared" si="91"/>
        <v>1.391127835681125E-2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3.4531250424578594E-2</v>
      </c>
      <c r="AK90" s="9">
        <f t="shared" si="93"/>
        <v>10.4025</v>
      </c>
      <c r="AL90" s="1">
        <f t="shared" si="94"/>
        <v>0.45</v>
      </c>
      <c r="AM90" s="17">
        <f t="shared" si="95"/>
        <v>132218.91666666666</v>
      </c>
      <c r="AN90" s="1">
        <f t="shared" si="96"/>
        <v>474945332.43050516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-1.27716837596429</v>
      </c>
      <c r="E91" s="10">
        <f t="shared" si="97"/>
        <v>-1.7788726576451599</v>
      </c>
      <c r="F91" s="7" t="s">
        <v>83</v>
      </c>
      <c r="G91" s="1">
        <v>3</v>
      </c>
      <c r="H91" s="9">
        <f t="shared" si="81"/>
        <v>-1.27716837596429</v>
      </c>
      <c r="I91" s="9">
        <f t="shared" si="82"/>
        <v>271.87283162403571</v>
      </c>
      <c r="J91" s="9">
        <f t="shared" si="83"/>
        <v>1.4739490447721231E-2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15.650614668504538</v>
      </c>
      <c r="P91" s="9">
        <f t="shared" si="86"/>
        <v>0.23068208540738841</v>
      </c>
      <c r="Q91" s="12">
        <f t="shared" si="87"/>
        <v>0.10380693843332478</v>
      </c>
      <c r="R91" s="9">
        <f t="shared" si="88"/>
        <v>2.3873737500000001</v>
      </c>
      <c r="S91" s="13">
        <f t="shared" si="89"/>
        <v>4.3481645231847242E-2</v>
      </c>
      <c r="T91" s="2">
        <f t="shared" si="90"/>
        <v>0.51</v>
      </c>
      <c r="U91" s="14">
        <f t="shared" si="91"/>
        <v>2.2175639068242093E-2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3.7022955179074987E-2</v>
      </c>
      <c r="AK91" s="9">
        <f t="shared" si="93"/>
        <v>10.4025</v>
      </c>
      <c r="AL91" s="1">
        <f t="shared" si="94"/>
        <v>0.45</v>
      </c>
      <c r="AM91" s="17">
        <f t="shared" si="95"/>
        <v>132218.91666666666</v>
      </c>
      <c r="AN91" s="1">
        <f t="shared" si="96"/>
        <v>509216421.03552783</v>
      </c>
    </row>
    <row r="92" spans="1:48" x14ac:dyDescent="0.15">
      <c r="C92" s="7">
        <v>3</v>
      </c>
      <c r="D92" s="8">
        <v>-0.59932720609677403</v>
      </c>
      <c r="E92" s="10">
        <f t="shared" si="97"/>
        <v>-1.27716837596429</v>
      </c>
      <c r="F92" s="7" t="s">
        <v>83</v>
      </c>
      <c r="G92" s="1">
        <v>4</v>
      </c>
      <c r="H92" s="9">
        <f t="shared" si="81"/>
        <v>-0.59932720609677403</v>
      </c>
      <c r="I92" s="9">
        <f t="shared" si="82"/>
        <v>272.55067279390323</v>
      </c>
      <c r="J92" s="9">
        <f t="shared" si="83"/>
        <v>1.6112577044485391E-2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20.725207583097152</v>
      </c>
      <c r="P92" s="9">
        <f t="shared" si="86"/>
        <v>0.3339365039456057</v>
      </c>
      <c r="Q92" s="12">
        <f t="shared" si="87"/>
        <v>0.15027142677552258</v>
      </c>
      <c r="R92" s="9">
        <f t="shared" si="88"/>
        <v>2.3873737500000001</v>
      </c>
      <c r="S92" s="13">
        <f t="shared" si="89"/>
        <v>6.2944240203496649E-2</v>
      </c>
      <c r="T92" s="2">
        <f t="shared" si="90"/>
        <v>0.51</v>
      </c>
      <c r="U92" s="14">
        <f t="shared" si="91"/>
        <v>3.2101562503783293E-2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4.0015621094890666E-2</v>
      </c>
      <c r="AK92" s="9">
        <f t="shared" si="93"/>
        <v>10.4025</v>
      </c>
      <c r="AL92" s="1">
        <f t="shared" si="94"/>
        <v>0.45</v>
      </c>
      <c r="AM92" s="17">
        <f t="shared" si="95"/>
        <v>132218.91666666666</v>
      </c>
      <c r="AN92" s="1">
        <f t="shared" si="96"/>
        <v>550377765.92643952</v>
      </c>
    </row>
    <row r="93" spans="1:48" x14ac:dyDescent="0.15">
      <c r="C93" s="7">
        <v>4</v>
      </c>
      <c r="D93" s="8">
        <v>8.2265399585333299</v>
      </c>
      <c r="E93" s="10">
        <f t="shared" si="97"/>
        <v>-0.59932720609677403</v>
      </c>
      <c r="F93" s="7" t="s">
        <v>83</v>
      </c>
      <c r="G93" s="1">
        <v>5</v>
      </c>
      <c r="H93" s="9">
        <f t="shared" si="81"/>
        <v>8.2265399585333299</v>
      </c>
      <c r="I93" s="9">
        <f t="shared" si="82"/>
        <v>281.37653995853333</v>
      </c>
      <c r="J93" s="9">
        <f t="shared" si="83"/>
        <v>4.941073027587569E-2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19.371707525193969</v>
      </c>
      <c r="O93" s="9">
        <f t="shared" si="98"/>
        <v>6.32483855395758</v>
      </c>
      <c r="P93" s="9">
        <f t="shared" si="86"/>
        <v>0.31251489182805764</v>
      </c>
      <c r="Q93" s="12">
        <f t="shared" si="87"/>
        <v>0.14063170132262595</v>
      </c>
      <c r="R93" s="9">
        <f t="shared" si="88"/>
        <v>2.3873737500000001</v>
      </c>
      <c r="S93" s="13">
        <f t="shared" si="89"/>
        <v>5.8906445345068385E-2</v>
      </c>
      <c r="T93" s="2">
        <f t="shared" si="90"/>
        <v>0.51</v>
      </c>
      <c r="U93" s="14">
        <f t="shared" si="91"/>
        <v>3.0042287125984876E-2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3.1968749568484445E-2</v>
      </c>
      <c r="AK93" s="9">
        <f t="shared" si="93"/>
        <v>10.4025</v>
      </c>
      <c r="AL93" s="1">
        <f t="shared" si="94"/>
        <v>0.45</v>
      </c>
      <c r="AM93" s="17">
        <f t="shared" si="95"/>
        <v>132218.91666666666</v>
      </c>
      <c r="AN93" s="1">
        <f t="shared" si="96"/>
        <v>439700509.08970827</v>
      </c>
    </row>
    <row r="94" spans="1:48" x14ac:dyDescent="0.15">
      <c r="C94" s="7">
        <v>5</v>
      </c>
      <c r="D94" s="8">
        <v>12.1352913295806</v>
      </c>
      <c r="E94" s="10">
        <f t="shared" si="97"/>
        <v>8.2265399585333299</v>
      </c>
      <c r="F94" s="7" t="s">
        <v>85</v>
      </c>
      <c r="G94" s="1">
        <v>6</v>
      </c>
      <c r="H94" s="9">
        <f t="shared" si="81"/>
        <v>12.1352913295806</v>
      </c>
      <c r="I94" s="9">
        <f t="shared" si="82"/>
        <v>285.28529132958056</v>
      </c>
      <c r="J94" s="9">
        <f t="shared" si="83"/>
        <v>7.9383117803288522E-2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11.317598662129523</v>
      </c>
      <c r="P94" s="9">
        <f t="shared" si="86"/>
        <v>0.89842626784616852</v>
      </c>
      <c r="Q94" s="12">
        <f t="shared" si="87"/>
        <v>0.40429182053077584</v>
      </c>
      <c r="R94" s="9">
        <f t="shared" si="88"/>
        <v>2.3873737500000001</v>
      </c>
      <c r="S94" s="13">
        <f t="shared" si="89"/>
        <v>0.16934584311768353</v>
      </c>
      <c r="T94" s="2">
        <f t="shared" si="90"/>
        <v>0.51</v>
      </c>
      <c r="U94" s="14">
        <f t="shared" si="91"/>
        <v>8.6366379990018602E-2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5.2168463566990619E-2</v>
      </c>
      <c r="AK94" s="9">
        <f t="shared" si="93"/>
        <v>10.4025</v>
      </c>
      <c r="AL94" s="1">
        <f t="shared" si="94"/>
        <v>0.45</v>
      </c>
      <c r="AM94" s="17">
        <f t="shared" si="95"/>
        <v>132218.91666666666</v>
      </c>
      <c r="AN94" s="1">
        <f t="shared" si="96"/>
        <v>717528846.0905894</v>
      </c>
    </row>
    <row r="95" spans="1:48" x14ac:dyDescent="0.15">
      <c r="C95" s="7">
        <v>6</v>
      </c>
      <c r="D95" s="8">
        <v>15.9029130320333</v>
      </c>
      <c r="E95" s="10">
        <f t="shared" si="97"/>
        <v>12.1352913295806</v>
      </c>
      <c r="F95" s="7" t="s">
        <v>83</v>
      </c>
      <c r="G95" s="1">
        <v>7</v>
      </c>
      <c r="H95" s="9">
        <f t="shared" si="81"/>
        <v>15.9029130320333</v>
      </c>
      <c r="I95" s="9">
        <f t="shared" si="82"/>
        <v>289.0529130320333</v>
      </c>
      <c r="J95" s="9">
        <f t="shared" si="83"/>
        <v>0.12385961177464133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15.724447394283352</v>
      </c>
      <c r="P95" s="9">
        <f t="shared" si="86"/>
        <v>1.9476239496267065</v>
      </c>
      <c r="Q95" s="12">
        <f t="shared" si="87"/>
        <v>0.87643077733201791</v>
      </c>
      <c r="R95" s="9">
        <f t="shared" si="88"/>
        <v>2.3873737500000001</v>
      </c>
      <c r="S95" s="13">
        <f t="shared" si="89"/>
        <v>0.3671108377278664</v>
      </c>
      <c r="T95" s="2">
        <f t="shared" si="90"/>
        <v>0.51</v>
      </c>
      <c r="U95" s="14">
        <f t="shared" si="91"/>
        <v>0.18722652724121186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0.10290379796322538</v>
      </c>
      <c r="AK95" s="9">
        <f t="shared" si="93"/>
        <v>10.4025</v>
      </c>
      <c r="AL95" s="1">
        <f t="shared" si="94"/>
        <v>0.45</v>
      </c>
      <c r="AM95" s="17">
        <f t="shared" si="95"/>
        <v>132218.91666666666</v>
      </c>
      <c r="AN95" s="1">
        <f t="shared" si="96"/>
        <v>1415346329.2258422</v>
      </c>
    </row>
    <row r="96" spans="1:48" x14ac:dyDescent="0.15">
      <c r="C96" s="7">
        <v>7</v>
      </c>
      <c r="D96" s="8">
        <v>19.544569869354799</v>
      </c>
      <c r="E96" s="10">
        <f t="shared" si="97"/>
        <v>15.9029130320333</v>
      </c>
      <c r="F96" s="7" t="s">
        <v>83</v>
      </c>
      <c r="G96" s="1">
        <v>8</v>
      </c>
      <c r="H96" s="9">
        <f t="shared" si="81"/>
        <v>19.544569869354799</v>
      </c>
      <c r="I96" s="9">
        <f t="shared" si="82"/>
        <v>292.69456986935478</v>
      </c>
      <c r="J96" s="9">
        <f t="shared" si="83"/>
        <v>0.18834091325232175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19.082098444656648</v>
      </c>
      <c r="P96" s="9">
        <f t="shared" si="86"/>
        <v>3.5939398478373414</v>
      </c>
      <c r="Q96" s="12">
        <f t="shared" si="87"/>
        <v>1.6172729315268037</v>
      </c>
      <c r="R96" s="9">
        <f t="shared" si="88"/>
        <v>2.3873737500000001</v>
      </c>
      <c r="S96" s="13">
        <f t="shared" si="89"/>
        <v>0.67742762586997685</v>
      </c>
      <c r="T96" s="2">
        <f t="shared" si="90"/>
        <v>0.51</v>
      </c>
      <c r="U96" s="14">
        <f t="shared" si="91"/>
        <v>0.34548808919368817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0.15061965889189699</v>
      </c>
      <c r="AK96" s="9">
        <f t="shared" si="93"/>
        <v>10.4025</v>
      </c>
      <c r="AL96" s="1">
        <f t="shared" si="94"/>
        <v>0.45</v>
      </c>
      <c r="AM96" s="17">
        <f t="shared" si="95"/>
        <v>132218.91666666666</v>
      </c>
      <c r="AN96" s="1">
        <f t="shared" si="96"/>
        <v>2071633754.4516912</v>
      </c>
    </row>
    <row r="97" spans="1:50" x14ac:dyDescent="0.15">
      <c r="C97" s="7">
        <v>8</v>
      </c>
      <c r="D97" s="8">
        <v>18.1156821235484</v>
      </c>
      <c r="E97" s="10">
        <f t="shared" si="97"/>
        <v>19.544569869354799</v>
      </c>
      <c r="F97" s="7" t="s">
        <v>83</v>
      </c>
      <c r="G97" s="1">
        <v>9</v>
      </c>
      <c r="H97" s="9">
        <f t="shared" si="81"/>
        <v>18.1156821235484</v>
      </c>
      <c r="I97" s="9">
        <f t="shared" si="82"/>
        <v>291.2656821235484</v>
      </c>
      <c r="J97" s="9">
        <f t="shared" si="83"/>
        <v>0.15998139783536861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20.793433596819305</v>
      </c>
      <c r="P97" s="9">
        <f t="shared" si="86"/>
        <v>3.3265625726160688</v>
      </c>
      <c r="Q97" s="12">
        <f t="shared" si="87"/>
        <v>1.496953157677231</v>
      </c>
      <c r="R97" s="9">
        <f t="shared" si="88"/>
        <v>2.3873737500000001</v>
      </c>
      <c r="S97" s="13">
        <f t="shared" si="89"/>
        <v>0.62702924402902183</v>
      </c>
      <c r="T97" s="2">
        <f t="shared" si="90"/>
        <v>0.51</v>
      </c>
      <c r="U97" s="14">
        <f t="shared" si="91"/>
        <v>0.31978491445480112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0.14287015170812253</v>
      </c>
      <c r="AK97" s="9">
        <f t="shared" si="93"/>
        <v>10.4025</v>
      </c>
      <c r="AL97" s="1">
        <f t="shared" si="94"/>
        <v>0.45</v>
      </c>
      <c r="AM97" s="17">
        <f t="shared" si="95"/>
        <v>132218.91666666666</v>
      </c>
      <c r="AN97" s="1">
        <f t="shared" si="96"/>
        <v>1965046468.4334998</v>
      </c>
    </row>
    <row r="98" spans="1:50" x14ac:dyDescent="0.15">
      <c r="C98" s="7">
        <v>9</v>
      </c>
      <c r="D98" s="8">
        <v>12.2439634409667</v>
      </c>
      <c r="E98" s="10">
        <f t="shared" si="97"/>
        <v>18.1156821235484</v>
      </c>
      <c r="F98" s="7" t="s">
        <v>83</v>
      </c>
      <c r="G98" s="1">
        <v>10</v>
      </c>
      <c r="H98" s="9">
        <f t="shared" si="81"/>
        <v>12.2439634409667</v>
      </c>
      <c r="I98" s="9">
        <f t="shared" si="82"/>
        <v>285.39396344096667</v>
      </c>
      <c r="J98" s="9">
        <f t="shared" si="83"/>
        <v>8.0421513691117399E-2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22.772146024203238</v>
      </c>
      <c r="P98" s="9">
        <f t="shared" si="86"/>
        <v>1.8313704532615853</v>
      </c>
      <c r="Q98" s="12">
        <f t="shared" si="87"/>
        <v>0.82411670396771342</v>
      </c>
      <c r="R98" s="9">
        <f t="shared" si="88"/>
        <v>2.3873737500000001</v>
      </c>
      <c r="S98" s="13">
        <f t="shared" si="89"/>
        <v>0.34519802522236553</v>
      </c>
      <c r="T98" s="2">
        <f t="shared" si="90"/>
        <v>0.51</v>
      </c>
      <c r="U98" s="14">
        <f t="shared" si="91"/>
        <v>0.17605099286340642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9.6328374348317036E-2</v>
      </c>
      <c r="AK98" s="9">
        <f t="shared" si="93"/>
        <v>10.4025</v>
      </c>
      <c r="AL98" s="1">
        <f t="shared" si="94"/>
        <v>0.45</v>
      </c>
      <c r="AM98" s="17">
        <f t="shared" si="95"/>
        <v>132218.91666666666</v>
      </c>
      <c r="AN98" s="1">
        <f t="shared" si="96"/>
        <v>1324907474.0944571</v>
      </c>
    </row>
    <row r="99" spans="1:50" x14ac:dyDescent="0.15">
      <c r="C99" s="7">
        <v>10</v>
      </c>
      <c r="D99" s="8">
        <v>9.3779164110645201</v>
      </c>
      <c r="E99" s="10">
        <f t="shared" si="97"/>
        <v>12.2439634409667</v>
      </c>
      <c r="F99" s="7" t="s">
        <v>83</v>
      </c>
      <c r="G99" s="1">
        <v>11</v>
      </c>
      <c r="H99" s="9">
        <f t="shared" si="81"/>
        <v>9.3779164110645201</v>
      </c>
      <c r="I99" s="9">
        <f t="shared" si="82"/>
        <v>282.5279164110645</v>
      </c>
      <c r="J99" s="9">
        <f t="shared" si="83"/>
        <v>5.6893928697837319E-2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19.89373679239457</v>
      </c>
      <c r="O99" s="9">
        <f t="shared" si="98"/>
        <v>6.3523137785470851</v>
      </c>
      <c r="P99" s="9">
        <f t="shared" si="86"/>
        <v>0.36140808718294742</v>
      </c>
      <c r="Q99" s="12">
        <f t="shared" si="87"/>
        <v>0.16263363923232635</v>
      </c>
      <c r="R99" s="9">
        <f t="shared" si="88"/>
        <v>2.3873737500000001</v>
      </c>
      <c r="S99" s="13">
        <f t="shared" si="89"/>
        <v>6.8122404056895722E-2</v>
      </c>
      <c r="T99" s="2">
        <f t="shared" si="90"/>
        <v>0.51</v>
      </c>
      <c r="U99" s="14">
        <f t="shared" si="91"/>
        <v>3.474242606901682E-2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4.0811841459808575E-2</v>
      </c>
      <c r="AK99" s="9">
        <f t="shared" si="93"/>
        <v>10.4025</v>
      </c>
      <c r="AL99" s="1">
        <f t="shared" si="94"/>
        <v>0.45</v>
      </c>
      <c r="AM99" s="17">
        <f t="shared" si="95"/>
        <v>132218.91666666666</v>
      </c>
      <c r="AN99" s="1">
        <f t="shared" si="96"/>
        <v>561329038.79533935</v>
      </c>
    </row>
    <row r="100" spans="1:50" x14ac:dyDescent="0.15">
      <c r="C100" s="7">
        <v>11</v>
      </c>
      <c r="D100" s="8">
        <v>4.1627170981333297</v>
      </c>
      <c r="E100" s="10">
        <f t="shared" si="97"/>
        <v>9.3779164110645201</v>
      </c>
      <c r="F100" s="7" t="s">
        <v>85</v>
      </c>
      <c r="G100" s="1">
        <v>12</v>
      </c>
      <c r="H100" s="9">
        <f t="shared" si="81"/>
        <v>4.1627170981333297</v>
      </c>
      <c r="I100" s="9">
        <f t="shared" si="82"/>
        <v>277.31271709813331</v>
      </c>
      <c r="J100" s="9">
        <f t="shared" si="83"/>
        <v>2.9757121631998906E-2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11.296180691364137</v>
      </c>
      <c r="P100" s="9">
        <f t="shared" si="86"/>
        <v>0.33614182280996013</v>
      </c>
      <c r="Q100" s="12">
        <f t="shared" si="87"/>
        <v>0.15126382026448207</v>
      </c>
      <c r="R100" s="9">
        <f t="shared" si="88"/>
        <v>2.3873737500000001</v>
      </c>
      <c r="S100" s="13">
        <f t="shared" si="89"/>
        <v>6.3359924379030333E-2</v>
      </c>
      <c r="T100" s="2">
        <f t="shared" si="90"/>
        <v>0.51</v>
      </c>
      <c r="U100" s="14">
        <f t="shared" si="91"/>
        <v>3.2313561433305472E-2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4.0079538772141599E-2</v>
      </c>
      <c r="AK100" s="9">
        <f t="shared" si="93"/>
        <v>10.4025</v>
      </c>
      <c r="AL100" s="1">
        <f t="shared" si="94"/>
        <v>0.45</v>
      </c>
      <c r="AM100" s="17">
        <f t="shared" si="95"/>
        <v>132218.91666666666</v>
      </c>
      <c r="AN100" s="1">
        <f t="shared" si="96"/>
        <v>551256894.31295514</v>
      </c>
      <c r="AO100" s="1">
        <f>SUM(AN89:AN100)</f>
        <v>11046581570.400663</v>
      </c>
    </row>
    <row r="101" spans="1:50" x14ac:dyDescent="0.15">
      <c r="C101" s="7">
        <v>12</v>
      </c>
      <c r="D101" s="8">
        <v>1.37526398932258</v>
      </c>
      <c r="E101" s="10">
        <f t="shared" si="97"/>
        <v>4.1627170981333297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2.0454492775161301</v>
      </c>
      <c r="E105" s="7"/>
      <c r="F105" s="7"/>
      <c r="G105" s="1">
        <v>1</v>
      </c>
      <c r="H105" s="9">
        <f t="shared" ref="H105:H116" si="99">E106</f>
        <v>2.0454492775161301</v>
      </c>
      <c r="I105" s="9">
        <f t="shared" ref="I105:I116" si="100">H105+273.15</f>
        <v>275.1954492775161</v>
      </c>
      <c r="J105" s="9">
        <f t="shared" ref="J105:J116" si="101">EXP(($C$15*(I105-$C$13))/($C$16*I105*$C$13))</f>
        <v>2.2712914672421824E-2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1.4715475018972602E-2</v>
      </c>
      <c r="Q105" s="12">
        <f t="shared" ref="Q105:Q116" si="105">P105*$B$107</f>
        <v>4.41464250569178E-3</v>
      </c>
      <c r="R105" s="9">
        <f t="shared" ref="R105:R116" si="106">L105*$B$107</f>
        <v>0.19436706250000002</v>
      </c>
      <c r="S105" s="13">
        <f t="shared" ref="S105:S116" si="107">Q105/R105</f>
        <v>2.2712914672421824E-2</v>
      </c>
      <c r="T105" s="2">
        <f t="shared" ref="T105:T116" si="108">$B$106/100</f>
        <v>0.01</v>
      </c>
      <c r="U105" s="14">
        <f t="shared" ref="U105:U116" si="109">S105*T105</f>
        <v>2.2712914672421824E-4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5.7171291467242183E-3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2856.75</v>
      </c>
      <c r="AX105" s="1">
        <f t="shared" ref="AX105:AX116" si="116">AW105*10000*AV105*0.67*AU105*AT105</f>
        <v>2126903.1414061501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-1.7788726576451599</v>
      </c>
      <c r="E106" s="10">
        <f t="shared" ref="E106:E117" si="117">D105</f>
        <v>2.0454492775161301</v>
      </c>
      <c r="F106" s="7" t="s">
        <v>83</v>
      </c>
      <c r="G106" s="1">
        <v>2</v>
      </c>
      <c r="H106" s="9">
        <f t="shared" si="99"/>
        <v>-1.7788726576451599</v>
      </c>
      <c r="I106" s="9">
        <f t="shared" si="100"/>
        <v>271.37112734235484</v>
      </c>
      <c r="J106" s="9">
        <f t="shared" si="101"/>
        <v>1.3795172480674656E-2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1.2810649416476942</v>
      </c>
      <c r="P106" s="9">
        <f t="shared" si="104"/>
        <v>1.7672511828975355E-2</v>
      </c>
      <c r="Q106" s="12">
        <f t="shared" si="105"/>
        <v>5.3017535486926063E-3</v>
      </c>
      <c r="R106" s="9">
        <f t="shared" si="106"/>
        <v>0.19436706250000002</v>
      </c>
      <c r="S106" s="13">
        <f t="shared" si="107"/>
        <v>2.7277016385904407E-2</v>
      </c>
      <c r="T106" s="2">
        <f t="shared" si="108"/>
        <v>0.01</v>
      </c>
      <c r="U106" s="14">
        <f t="shared" si="109"/>
        <v>2.727701638590441E-4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5.7627701638590439E-3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2856.75</v>
      </c>
      <c r="AX106" s="1">
        <f t="shared" si="116"/>
        <v>2143882.6463691704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-1.27716837596429</v>
      </c>
      <c r="E107" s="10">
        <f t="shared" si="117"/>
        <v>-1.7788726576451599</v>
      </c>
      <c r="F107" s="7" t="s">
        <v>83</v>
      </c>
      <c r="G107" s="1">
        <v>3</v>
      </c>
      <c r="H107" s="9">
        <f t="shared" si="99"/>
        <v>-1.27716837596429</v>
      </c>
      <c r="I107" s="9">
        <f t="shared" si="100"/>
        <v>271.87283162403571</v>
      </c>
      <c r="J107" s="9">
        <f t="shared" si="101"/>
        <v>1.4739490447721231E-2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1.9112826381520525</v>
      </c>
      <c r="P107" s="9">
        <f t="shared" si="104"/>
        <v>2.817133218793761E-2</v>
      </c>
      <c r="Q107" s="12">
        <f t="shared" si="105"/>
        <v>8.4513996563812827E-3</v>
      </c>
      <c r="R107" s="9">
        <f t="shared" si="106"/>
        <v>0.19436706250000002</v>
      </c>
      <c r="S107" s="13">
        <f t="shared" si="107"/>
        <v>4.3481645231847249E-2</v>
      </c>
      <c r="T107" s="2">
        <f t="shared" si="108"/>
        <v>0.01</v>
      </c>
      <c r="U107" s="14">
        <f t="shared" si="109"/>
        <v>4.3481645231847248E-4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5.9248164523184729E-3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2856.75</v>
      </c>
      <c r="AX107" s="1">
        <f t="shared" si="116"/>
        <v>2204167.5815407061</v>
      </c>
    </row>
    <row r="108" spans="1:50" x14ac:dyDescent="0.15">
      <c r="C108" s="7">
        <v>3</v>
      </c>
      <c r="D108" s="8">
        <v>-0.59932720609677403</v>
      </c>
      <c r="E108" s="10">
        <f t="shared" si="117"/>
        <v>-1.27716837596429</v>
      </c>
      <c r="F108" s="7" t="s">
        <v>83</v>
      </c>
      <c r="G108" s="1">
        <v>4</v>
      </c>
      <c r="H108" s="9">
        <f t="shared" si="99"/>
        <v>-0.59932720609677403</v>
      </c>
      <c r="I108" s="9">
        <f t="shared" si="100"/>
        <v>272.55067279390323</v>
      </c>
      <c r="J108" s="9">
        <f t="shared" si="101"/>
        <v>1.6112577044485391E-2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2.5310015142974485</v>
      </c>
      <c r="P108" s="9">
        <f t="shared" si="104"/>
        <v>4.0780956898826833E-2</v>
      </c>
      <c r="Q108" s="12">
        <f t="shared" si="105"/>
        <v>1.2234287069648049E-2</v>
      </c>
      <c r="R108" s="9">
        <f t="shared" si="106"/>
        <v>0.19436706250000002</v>
      </c>
      <c r="S108" s="13">
        <f t="shared" si="107"/>
        <v>6.2944240203496662E-2</v>
      </c>
      <c r="T108" s="2">
        <f t="shared" si="108"/>
        <v>0.01</v>
      </c>
      <c r="U108" s="14">
        <f t="shared" si="109"/>
        <v>6.2944240203496665E-4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6.1194424020349671E-3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2856.75</v>
      </c>
      <c r="AX108" s="1">
        <f t="shared" si="116"/>
        <v>2276572.8977803001</v>
      </c>
    </row>
    <row r="109" spans="1:50" x14ac:dyDescent="0.15">
      <c r="C109" s="7">
        <v>4</v>
      </c>
      <c r="D109" s="8">
        <v>8.2265399585333299</v>
      </c>
      <c r="E109" s="10">
        <f t="shared" si="117"/>
        <v>-0.59932720609677403</v>
      </c>
      <c r="F109" s="7" t="s">
        <v>83</v>
      </c>
      <c r="G109" s="1">
        <v>5</v>
      </c>
      <c r="H109" s="9">
        <f t="shared" si="99"/>
        <v>8.2265399585333299</v>
      </c>
      <c r="I109" s="9">
        <f t="shared" si="100"/>
        <v>281.37653995853333</v>
      </c>
      <c r="J109" s="9">
        <f t="shared" si="101"/>
        <v>4.941073027587569E-2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2.365709529528691</v>
      </c>
      <c r="O109" s="9">
        <f t="shared" si="118"/>
        <v>0.7724012362032644</v>
      </c>
      <c r="P109" s="9">
        <f t="shared" si="104"/>
        <v>3.8164909146792443E-2</v>
      </c>
      <c r="Q109" s="12">
        <f t="shared" si="105"/>
        <v>1.1449472744037733E-2</v>
      </c>
      <c r="R109" s="9">
        <f t="shared" si="106"/>
        <v>0.19436706250000002</v>
      </c>
      <c r="S109" s="13">
        <f t="shared" si="107"/>
        <v>5.8906445345068337E-2</v>
      </c>
      <c r="T109" s="2">
        <f t="shared" si="108"/>
        <v>0.01</v>
      </c>
      <c r="U109" s="14">
        <f t="shared" si="109"/>
        <v>5.890644534506834E-4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6.0790644534506836E-3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2856.75</v>
      </c>
      <c r="AX109" s="1">
        <f t="shared" si="116"/>
        <v>2261551.3750048955</v>
      </c>
    </row>
    <row r="110" spans="1:50" x14ac:dyDescent="0.15">
      <c r="C110" s="7">
        <v>5</v>
      </c>
      <c r="D110" s="8">
        <v>12.1352913295806</v>
      </c>
      <c r="E110" s="10">
        <f t="shared" si="117"/>
        <v>8.2265399585333299</v>
      </c>
      <c r="F110" s="7" t="s">
        <v>85</v>
      </c>
      <c r="G110" s="1">
        <v>6</v>
      </c>
      <c r="H110" s="9">
        <f t="shared" si="99"/>
        <v>12.1352913295806</v>
      </c>
      <c r="I110" s="9">
        <f t="shared" si="100"/>
        <v>285.28529132958056</v>
      </c>
      <c r="J110" s="9">
        <f t="shared" si="101"/>
        <v>7.9383117803288522E-2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1.3821265353898056</v>
      </c>
      <c r="P110" s="9">
        <f t="shared" si="104"/>
        <v>0.10971751357789995</v>
      </c>
      <c r="Q110" s="12">
        <f t="shared" si="105"/>
        <v>3.2915254073369982E-2</v>
      </c>
      <c r="R110" s="9">
        <f t="shared" si="106"/>
        <v>0.19436706250000002</v>
      </c>
      <c r="S110" s="13">
        <f t="shared" si="107"/>
        <v>0.16934584311768347</v>
      </c>
      <c r="T110" s="2">
        <f t="shared" si="108"/>
        <v>0.01</v>
      </c>
      <c r="U110" s="14">
        <f t="shared" si="109"/>
        <v>1.6934584311768348E-3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7.1834584311768349E-3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2856.75</v>
      </c>
      <c r="AX110" s="1">
        <f t="shared" si="116"/>
        <v>2672411.2594491136</v>
      </c>
    </row>
    <row r="111" spans="1:50" x14ac:dyDescent="0.15">
      <c r="C111" s="7">
        <v>6</v>
      </c>
      <c r="D111" s="8">
        <v>15.9029130320333</v>
      </c>
      <c r="E111" s="10">
        <f t="shared" si="117"/>
        <v>12.1352913295806</v>
      </c>
      <c r="F111" s="7" t="s">
        <v>83</v>
      </c>
      <c r="G111" s="1">
        <v>7</v>
      </c>
      <c r="H111" s="9">
        <f t="shared" si="99"/>
        <v>15.9029130320333</v>
      </c>
      <c r="I111" s="9">
        <f t="shared" si="100"/>
        <v>289.0529130320333</v>
      </c>
      <c r="J111" s="9">
        <f t="shared" si="101"/>
        <v>0.12385961177464133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1.9202992301452388</v>
      </c>
      <c r="P111" s="9">
        <f t="shared" si="104"/>
        <v>0.23784751713693192</v>
      </c>
      <c r="Q111" s="12">
        <f t="shared" si="105"/>
        <v>7.135425514107957E-2</v>
      </c>
      <c r="R111" s="9">
        <f t="shared" si="106"/>
        <v>0.19436706250000002</v>
      </c>
      <c r="S111" s="13">
        <f t="shared" si="107"/>
        <v>0.3671108377278664</v>
      </c>
      <c r="T111" s="2">
        <f t="shared" si="108"/>
        <v>0.01</v>
      </c>
      <c r="U111" s="14">
        <f t="shared" si="109"/>
        <v>3.6711083772786642E-3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1.3621108377278663E-2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2856.75</v>
      </c>
      <c r="AX111" s="1">
        <f t="shared" si="116"/>
        <v>5067364.6604025373</v>
      </c>
    </row>
    <row r="112" spans="1:50" x14ac:dyDescent="0.15">
      <c r="C112" s="7">
        <v>7</v>
      </c>
      <c r="D112" s="8">
        <v>19.544569869354799</v>
      </c>
      <c r="E112" s="10">
        <f t="shared" si="117"/>
        <v>15.9029130320333</v>
      </c>
      <c r="F112" s="7" t="s">
        <v>83</v>
      </c>
      <c r="G112" s="1">
        <v>8</v>
      </c>
      <c r="H112" s="9">
        <f t="shared" si="99"/>
        <v>19.544569869354799</v>
      </c>
      <c r="I112" s="9">
        <f t="shared" si="100"/>
        <v>292.69456986935478</v>
      </c>
      <c r="J112" s="9">
        <f t="shared" si="101"/>
        <v>0.18834091325232175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2.3303419213416405</v>
      </c>
      <c r="P112" s="9">
        <f t="shared" si="104"/>
        <v>0.43889872565565469</v>
      </c>
      <c r="Q112" s="12">
        <f t="shared" si="105"/>
        <v>0.13166961769669641</v>
      </c>
      <c r="R112" s="9">
        <f t="shared" si="106"/>
        <v>0.19436706250000002</v>
      </c>
      <c r="S112" s="13">
        <f t="shared" si="107"/>
        <v>0.67742762586997685</v>
      </c>
      <c r="T112" s="2">
        <f t="shared" si="108"/>
        <v>0.01</v>
      </c>
      <c r="U112" s="14">
        <f t="shared" si="109"/>
        <v>6.7742762586997683E-3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1.672427625869977E-2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2856.75</v>
      </c>
      <c r="AX112" s="1">
        <f t="shared" si="116"/>
        <v>6221814.2706736196</v>
      </c>
    </row>
    <row r="113" spans="1:53" x14ac:dyDescent="0.15">
      <c r="C113" s="7">
        <v>8</v>
      </c>
      <c r="D113" s="8">
        <v>18.1156821235484</v>
      </c>
      <c r="E113" s="10">
        <f t="shared" si="117"/>
        <v>19.544569869354799</v>
      </c>
      <c r="F113" s="7" t="s">
        <v>83</v>
      </c>
      <c r="G113" s="1">
        <v>9</v>
      </c>
      <c r="H113" s="9">
        <f t="shared" si="99"/>
        <v>18.1156821235484</v>
      </c>
      <c r="I113" s="9">
        <f t="shared" si="100"/>
        <v>291.2656821235484</v>
      </c>
      <c r="J113" s="9">
        <f t="shared" si="101"/>
        <v>0.15998139783536861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2.5393334040193194</v>
      </c>
      <c r="P113" s="9">
        <f t="shared" si="104"/>
        <v>0.40624610754505552</v>
      </c>
      <c r="Q113" s="12">
        <f t="shared" si="105"/>
        <v>0.12187383226351665</v>
      </c>
      <c r="R113" s="9">
        <f t="shared" si="106"/>
        <v>0.19436706250000002</v>
      </c>
      <c r="S113" s="13">
        <f t="shared" si="107"/>
        <v>0.62702924402902183</v>
      </c>
      <c r="T113" s="2">
        <f t="shared" si="108"/>
        <v>0.01</v>
      </c>
      <c r="U113" s="14">
        <f t="shared" si="109"/>
        <v>6.2702924402902186E-3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1.6220292440290218E-2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2856.75</v>
      </c>
      <c r="AX113" s="1">
        <f t="shared" si="116"/>
        <v>6034320.7334308354</v>
      </c>
    </row>
    <row r="114" spans="1:53" x14ac:dyDescent="0.15">
      <c r="C114" s="7">
        <v>9</v>
      </c>
      <c r="D114" s="8">
        <v>12.2439634409667</v>
      </c>
      <c r="E114" s="10">
        <f t="shared" si="117"/>
        <v>18.1156821235484</v>
      </c>
      <c r="F114" s="7" t="s">
        <v>83</v>
      </c>
      <c r="G114" s="1">
        <v>10</v>
      </c>
      <c r="H114" s="9">
        <f t="shared" si="99"/>
        <v>12.2439634409667</v>
      </c>
      <c r="I114" s="9">
        <f t="shared" si="100"/>
        <v>285.39396344096667</v>
      </c>
      <c r="J114" s="9">
        <f t="shared" si="101"/>
        <v>8.0421513691117399E-2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2.7809775048075975</v>
      </c>
      <c r="P114" s="9">
        <f t="shared" si="104"/>
        <v>0.22365042047757372</v>
      </c>
      <c r="Q114" s="12">
        <f t="shared" si="105"/>
        <v>6.7095126143272107E-2</v>
      </c>
      <c r="R114" s="9">
        <f t="shared" si="106"/>
        <v>0.19436706250000002</v>
      </c>
      <c r="S114" s="13">
        <f t="shared" si="107"/>
        <v>0.34519802522236553</v>
      </c>
      <c r="T114" s="2">
        <f t="shared" si="108"/>
        <v>0.01</v>
      </c>
      <c r="U114" s="14">
        <f t="shared" si="109"/>
        <v>3.4519802522236555E-3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1.3401980252223656E-2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2856.75</v>
      </c>
      <c r="AX114" s="1">
        <f t="shared" si="116"/>
        <v>4985843.9730804786</v>
      </c>
    </row>
    <row r="115" spans="1:53" x14ac:dyDescent="0.15">
      <c r="C115" s="7">
        <v>10</v>
      </c>
      <c r="D115" s="8">
        <v>9.3779164110645201</v>
      </c>
      <c r="E115" s="10">
        <f t="shared" si="117"/>
        <v>12.2439634409667</v>
      </c>
      <c r="F115" s="7" t="s">
        <v>83</v>
      </c>
      <c r="G115" s="1">
        <v>11</v>
      </c>
      <c r="H115" s="9">
        <f t="shared" si="99"/>
        <v>9.3779164110645201</v>
      </c>
      <c r="I115" s="9">
        <f t="shared" si="100"/>
        <v>282.5279164110645</v>
      </c>
      <c r="J115" s="9">
        <f t="shared" si="101"/>
        <v>5.6893928697837319E-2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2.4294607301135227</v>
      </c>
      <c r="O115" s="9">
        <f t="shared" si="118"/>
        <v>0.77575656254983461</v>
      </c>
      <c r="P115" s="9">
        <f t="shared" si="104"/>
        <v>4.4135838556589667E-2</v>
      </c>
      <c r="Q115" s="12">
        <f t="shared" si="105"/>
        <v>1.32407515669769E-2</v>
      </c>
      <c r="R115" s="9">
        <f t="shared" si="106"/>
        <v>0.19436706250000002</v>
      </c>
      <c r="S115" s="13">
        <f t="shared" si="107"/>
        <v>6.8122404056895694E-2</v>
      </c>
      <c r="T115" s="2">
        <f t="shared" si="108"/>
        <v>0.01</v>
      </c>
      <c r="U115" s="14">
        <f t="shared" si="109"/>
        <v>6.8122404056895696E-4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6.1712240405689574E-3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2856.75</v>
      </c>
      <c r="AX115" s="1">
        <f t="shared" si="116"/>
        <v>2295836.8547136863</v>
      </c>
    </row>
    <row r="116" spans="1:53" x14ac:dyDescent="0.15">
      <c r="C116" s="7">
        <v>11</v>
      </c>
      <c r="D116" s="8">
        <v>4.1627170981333297</v>
      </c>
      <c r="E116" s="10">
        <f t="shared" si="117"/>
        <v>9.3779164110645201</v>
      </c>
      <c r="F116" s="7" t="s">
        <v>85</v>
      </c>
      <c r="G116" s="1">
        <v>12</v>
      </c>
      <c r="H116" s="9">
        <f t="shared" si="99"/>
        <v>4.1627170981333297</v>
      </c>
      <c r="I116" s="9">
        <f t="shared" si="100"/>
        <v>277.31271709813331</v>
      </c>
      <c r="J116" s="9">
        <f t="shared" si="101"/>
        <v>2.9757121631998906E-2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1.3795109323265784</v>
      </c>
      <c r="P116" s="9">
        <f t="shared" si="104"/>
        <v>4.1050274605914205E-2</v>
      </c>
      <c r="Q116" s="12">
        <f t="shared" si="105"/>
        <v>1.2315082381774261E-2</v>
      </c>
      <c r="R116" s="9">
        <f t="shared" si="106"/>
        <v>0.19436706250000002</v>
      </c>
      <c r="S116" s="13">
        <f t="shared" si="107"/>
        <v>6.3359924379030319E-2</v>
      </c>
      <c r="T116" s="2">
        <f t="shared" si="108"/>
        <v>0.01</v>
      </c>
      <c r="U116" s="14">
        <f t="shared" si="109"/>
        <v>6.3359924379030326E-4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6.1235992437903035E-3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2856.75</v>
      </c>
      <c r="AX116" s="1">
        <f t="shared" si="116"/>
        <v>2278119.338233341</v>
      </c>
      <c r="AY116" s="1">
        <f>SUM(AX105:AX116)</f>
        <v>40568788.732084841</v>
      </c>
    </row>
    <row r="117" spans="1:53" x14ac:dyDescent="0.15">
      <c r="C117" s="7">
        <v>12</v>
      </c>
      <c r="D117" s="8">
        <v>1.37526398932258</v>
      </c>
      <c r="E117" s="10">
        <f t="shared" si="117"/>
        <v>4.1627170981333297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2.0454492775161301</v>
      </c>
      <c r="E121" s="7"/>
      <c r="F121" s="7"/>
      <c r="G121" s="1">
        <v>1</v>
      </c>
      <c r="H121" s="9">
        <f t="shared" ref="H121:H132" si="119">E122</f>
        <v>2.0454492775161301</v>
      </c>
      <c r="I121" s="9">
        <f t="shared" ref="I121:I132" si="120">H121+273.15</f>
        <v>275.1954492775161</v>
      </c>
      <c r="J121" s="9">
        <f t="shared" ref="J121:J132" si="121">EXP(($C$15*(I121-$C$13))/($C$16*I121*$C$13))</f>
        <v>2.2712914672421824E-2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6.4663668072384934E-3</v>
      </c>
      <c r="Q121" s="12">
        <f t="shared" ref="Q121:Q132" si="125">P121*$B$123</f>
        <v>2.1339010463887029E-3</v>
      </c>
      <c r="R121" s="9">
        <f t="shared" ref="R121:R132" si="126">L121*$B$123</f>
        <v>9.3951000000000007E-2</v>
      </c>
      <c r="S121" s="13">
        <f t="shared" ref="S121:S132" si="127">Q121/R121</f>
        <v>2.2712914672421824E-2</v>
      </c>
      <c r="T121" s="2">
        <f t="shared" ref="T121:T132" si="128">$B$122/100</f>
        <v>0.01</v>
      </c>
      <c r="U121" s="14">
        <f t="shared" ref="U121:U132" si="129">S121*T121</f>
        <v>2.2712914672421824E-4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5.7171291467242183E-3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-1.7788726576451599</v>
      </c>
      <c r="E122" s="10">
        <f t="shared" ref="E122:E133" si="139">D121</f>
        <v>2.0454492775161301</v>
      </c>
      <c r="F122" s="7" t="s">
        <v>83</v>
      </c>
      <c r="G122" s="1">
        <v>2</v>
      </c>
      <c r="H122" s="9">
        <f t="shared" si="119"/>
        <v>-1.7788726576451599</v>
      </c>
      <c r="I122" s="9">
        <f t="shared" si="120"/>
        <v>271.37112734235484</v>
      </c>
      <c r="J122" s="9">
        <f t="shared" si="121"/>
        <v>1.3795172480674656E-2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0.56293363319276157</v>
      </c>
      <c r="P122" s="9">
        <f t="shared" si="124"/>
        <v>7.7657665650669857E-3</v>
      </c>
      <c r="Q122" s="12">
        <f t="shared" si="125"/>
        <v>2.5627029664721055E-3</v>
      </c>
      <c r="R122" s="9">
        <f t="shared" si="126"/>
        <v>9.3951000000000007E-2</v>
      </c>
      <c r="S122" s="13">
        <f t="shared" si="127"/>
        <v>2.727701638590441E-2</v>
      </c>
      <c r="T122" s="2">
        <f t="shared" si="128"/>
        <v>0.01</v>
      </c>
      <c r="U122" s="14">
        <f t="shared" si="129"/>
        <v>2.727701638590441E-4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5.7627701638590439E-3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-1.27716837596429</v>
      </c>
      <c r="E123" s="10">
        <f t="shared" si="139"/>
        <v>-1.7788726576451599</v>
      </c>
      <c r="F123" s="7" t="s">
        <v>83</v>
      </c>
      <c r="G123" s="1">
        <v>3</v>
      </c>
      <c r="H123" s="9">
        <f t="shared" si="119"/>
        <v>-1.27716837596429</v>
      </c>
      <c r="I123" s="9">
        <f t="shared" si="120"/>
        <v>271.87283162403571</v>
      </c>
      <c r="J123" s="9">
        <f t="shared" si="121"/>
        <v>1.4739490447721231E-2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0.83986786662769464</v>
      </c>
      <c r="P123" s="9">
        <f t="shared" si="124"/>
        <v>1.2379224397506914E-2</v>
      </c>
      <c r="Q123" s="12">
        <f t="shared" si="125"/>
        <v>4.0851440511772818E-3</v>
      </c>
      <c r="R123" s="9">
        <f t="shared" si="126"/>
        <v>9.3951000000000007E-2</v>
      </c>
      <c r="S123" s="13">
        <f t="shared" si="127"/>
        <v>4.3481645231847256E-2</v>
      </c>
      <c r="T123" s="2">
        <f t="shared" si="128"/>
        <v>0.01</v>
      </c>
      <c r="U123" s="14">
        <f t="shared" si="129"/>
        <v>4.3481645231847259E-4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5.9248164523184729E-3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-0.59932720609677403</v>
      </c>
      <c r="E124" s="10">
        <f t="shared" si="139"/>
        <v>-1.27716837596429</v>
      </c>
      <c r="F124" s="7" t="s">
        <v>83</v>
      </c>
      <c r="G124" s="1">
        <v>4</v>
      </c>
      <c r="H124" s="9">
        <f t="shared" si="119"/>
        <v>-0.59932720609677403</v>
      </c>
      <c r="I124" s="9">
        <f t="shared" si="120"/>
        <v>272.55067279390323</v>
      </c>
      <c r="J124" s="9">
        <f t="shared" si="121"/>
        <v>1.6112577044485391E-2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1.1121886422301877</v>
      </c>
      <c r="P124" s="9">
        <f t="shared" si="124"/>
        <v>1.7920225185935498E-2</v>
      </c>
      <c r="Q124" s="12">
        <f t="shared" si="125"/>
        <v>5.9136743113587147E-3</v>
      </c>
      <c r="R124" s="9">
        <f t="shared" si="126"/>
        <v>9.3951000000000007E-2</v>
      </c>
      <c r="S124" s="13">
        <f t="shared" si="127"/>
        <v>6.2944240203496649E-2</v>
      </c>
      <c r="T124" s="2">
        <f t="shared" si="128"/>
        <v>0.01</v>
      </c>
      <c r="U124" s="14">
        <f t="shared" si="129"/>
        <v>6.2944240203496654E-4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6.1194424020349662E-3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8.2265399585333299</v>
      </c>
      <c r="E125" s="10">
        <f t="shared" si="139"/>
        <v>-0.59932720609677403</v>
      </c>
      <c r="F125" s="7" t="s">
        <v>83</v>
      </c>
      <c r="G125" s="1">
        <v>5</v>
      </c>
      <c r="H125" s="9">
        <f t="shared" si="119"/>
        <v>8.2265399585333299</v>
      </c>
      <c r="I125" s="9">
        <f t="shared" si="120"/>
        <v>281.37653995853333</v>
      </c>
      <c r="J125" s="9">
        <f t="shared" si="121"/>
        <v>4.941073027587569E-2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1.0395549961920396</v>
      </c>
      <c r="O125" s="9">
        <f t="shared" si="140"/>
        <v>0.3394134208522126</v>
      </c>
      <c r="P125" s="9">
        <f t="shared" si="124"/>
        <v>1.6770664989740957E-2</v>
      </c>
      <c r="Q125" s="12">
        <f t="shared" si="125"/>
        <v>5.5343194466145164E-3</v>
      </c>
      <c r="R125" s="9">
        <f t="shared" si="126"/>
        <v>9.3951000000000007E-2</v>
      </c>
      <c r="S125" s="13">
        <f t="shared" si="127"/>
        <v>5.8906445345068344E-2</v>
      </c>
      <c r="T125" s="2">
        <f t="shared" si="128"/>
        <v>0.01</v>
      </c>
      <c r="U125" s="14">
        <f t="shared" si="129"/>
        <v>5.890644534506834E-4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6.0790644534506836E-3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12.1352913295806</v>
      </c>
      <c r="E126" s="10">
        <f t="shared" si="139"/>
        <v>8.2265399585333299</v>
      </c>
      <c r="F126" s="7" t="s">
        <v>85</v>
      </c>
      <c r="G126" s="1">
        <v>6</v>
      </c>
      <c r="H126" s="9">
        <f t="shared" si="119"/>
        <v>12.1352913295806</v>
      </c>
      <c r="I126" s="9">
        <f t="shared" si="120"/>
        <v>285.28529132958056</v>
      </c>
      <c r="J126" s="9">
        <f t="shared" si="121"/>
        <v>7.9383117803288522E-2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0.60734275586247155</v>
      </c>
      <c r="P126" s="9">
        <f t="shared" si="124"/>
        <v>4.8212761535604477E-2</v>
      </c>
      <c r="Q126" s="12">
        <f t="shared" si="125"/>
        <v>1.5910211306749477E-2</v>
      </c>
      <c r="R126" s="9">
        <f t="shared" si="126"/>
        <v>9.3951000000000007E-2</v>
      </c>
      <c r="S126" s="13">
        <f t="shared" si="127"/>
        <v>0.16934584311768344</v>
      </c>
      <c r="T126" s="2">
        <f t="shared" si="128"/>
        <v>0.01</v>
      </c>
      <c r="U126" s="14">
        <f t="shared" si="129"/>
        <v>1.6934584311768344E-3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7.1834584311768349E-3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15.9029130320333</v>
      </c>
      <c r="E127" s="10">
        <f t="shared" si="139"/>
        <v>12.1352913295806</v>
      </c>
      <c r="F127" s="7" t="s">
        <v>83</v>
      </c>
      <c r="G127" s="1">
        <v>7</v>
      </c>
      <c r="H127" s="9">
        <f t="shared" si="119"/>
        <v>15.9029130320333</v>
      </c>
      <c r="I127" s="9">
        <f t="shared" si="120"/>
        <v>289.0529130320333</v>
      </c>
      <c r="J127" s="9">
        <f t="shared" si="121"/>
        <v>0.12385961177464133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0.84382999432686701</v>
      </c>
      <c r="P127" s="9">
        <f t="shared" si="124"/>
        <v>0.10451645550112354</v>
      </c>
      <c r="Q127" s="12">
        <f t="shared" si="125"/>
        <v>3.4490430315370767E-2</v>
      </c>
      <c r="R127" s="9">
        <f t="shared" si="126"/>
        <v>9.3951000000000007E-2</v>
      </c>
      <c r="S127" s="13">
        <f t="shared" si="127"/>
        <v>0.36711083772786629</v>
      </c>
      <c r="T127" s="2">
        <f t="shared" si="128"/>
        <v>0.01</v>
      </c>
      <c r="U127" s="14">
        <f t="shared" si="129"/>
        <v>3.6711083772786629E-3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1.3621108377278663E-2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19.544569869354799</v>
      </c>
      <c r="E128" s="10">
        <f t="shared" si="139"/>
        <v>15.9029130320333</v>
      </c>
      <c r="F128" s="7" t="s">
        <v>83</v>
      </c>
      <c r="G128" s="1">
        <v>8</v>
      </c>
      <c r="H128" s="9">
        <f t="shared" si="119"/>
        <v>19.544569869354799</v>
      </c>
      <c r="I128" s="9">
        <f t="shared" si="120"/>
        <v>292.69456986935478</v>
      </c>
      <c r="J128" s="9">
        <f t="shared" si="121"/>
        <v>0.18834091325232175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1.0240135388257434</v>
      </c>
      <c r="P128" s="9">
        <f t="shared" si="124"/>
        <v>0.19286364508518233</v>
      </c>
      <c r="Q128" s="12">
        <f t="shared" si="125"/>
        <v>6.3645002878110174E-2</v>
      </c>
      <c r="R128" s="9">
        <f t="shared" si="126"/>
        <v>9.3951000000000007E-2</v>
      </c>
      <c r="S128" s="13">
        <f t="shared" si="127"/>
        <v>0.67742762586997662</v>
      </c>
      <c r="T128" s="2">
        <f t="shared" si="128"/>
        <v>0.01</v>
      </c>
      <c r="U128" s="14">
        <f t="shared" si="129"/>
        <v>6.7742762586997666E-3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1.6724276258699766E-2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18.1156821235484</v>
      </c>
      <c r="E129" s="10">
        <f t="shared" si="139"/>
        <v>19.544569869354799</v>
      </c>
      <c r="F129" s="7" t="s">
        <v>83</v>
      </c>
      <c r="G129" s="1">
        <v>9</v>
      </c>
      <c r="H129" s="9">
        <f t="shared" si="119"/>
        <v>18.1156821235484</v>
      </c>
      <c r="I129" s="9">
        <f t="shared" si="120"/>
        <v>291.2656821235484</v>
      </c>
      <c r="J129" s="9">
        <f t="shared" si="121"/>
        <v>0.15998139783536861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1.115849893740561</v>
      </c>
      <c r="P129" s="9">
        <f t="shared" si="124"/>
        <v>0.17851522577506246</v>
      </c>
      <c r="Q129" s="12">
        <f t="shared" si="125"/>
        <v>5.8910024505770611E-2</v>
      </c>
      <c r="R129" s="9">
        <f t="shared" si="126"/>
        <v>9.3951000000000007E-2</v>
      </c>
      <c r="S129" s="13">
        <f t="shared" si="127"/>
        <v>0.6270292440290216</v>
      </c>
      <c r="T129" s="2">
        <f t="shared" si="128"/>
        <v>0.01</v>
      </c>
      <c r="U129" s="14">
        <f t="shared" si="129"/>
        <v>6.270292440290216E-3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1.6220292440290215E-2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12.2439634409667</v>
      </c>
      <c r="E130" s="10">
        <f t="shared" si="139"/>
        <v>18.1156821235484</v>
      </c>
      <c r="F130" s="7" t="s">
        <v>83</v>
      </c>
      <c r="G130" s="1">
        <v>10</v>
      </c>
      <c r="H130" s="9">
        <f t="shared" si="119"/>
        <v>12.2439634409667</v>
      </c>
      <c r="I130" s="9">
        <f t="shared" si="120"/>
        <v>285.39396344096667</v>
      </c>
      <c r="J130" s="9">
        <f t="shared" si="121"/>
        <v>8.0421513691117399E-2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1.2220346679654985</v>
      </c>
      <c r="P130" s="9">
        <f t="shared" si="124"/>
        <v>9.8277877780807446E-2</v>
      </c>
      <c r="Q130" s="12">
        <f t="shared" si="125"/>
        <v>3.2431699667666458E-2</v>
      </c>
      <c r="R130" s="9">
        <f t="shared" si="126"/>
        <v>9.3951000000000007E-2</v>
      </c>
      <c r="S130" s="13">
        <f t="shared" si="127"/>
        <v>0.34519802522236542</v>
      </c>
      <c r="T130" s="2">
        <f t="shared" si="128"/>
        <v>0.01</v>
      </c>
      <c r="U130" s="14">
        <f t="shared" si="129"/>
        <v>3.4519802522236542E-3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1.3401980252223653E-2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9.3779164110645201</v>
      </c>
      <c r="E131" s="10">
        <f t="shared" si="139"/>
        <v>12.2439634409667</v>
      </c>
      <c r="F131" s="7" t="s">
        <v>83</v>
      </c>
      <c r="G131" s="1">
        <v>11</v>
      </c>
      <c r="H131" s="9">
        <f t="shared" si="119"/>
        <v>9.3779164110645201</v>
      </c>
      <c r="I131" s="9">
        <f t="shared" si="120"/>
        <v>282.5279164110645</v>
      </c>
      <c r="J131" s="9">
        <f t="shared" si="121"/>
        <v>5.6893928697837319E-2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1.0675689506754564</v>
      </c>
      <c r="O131" s="9">
        <f t="shared" si="140"/>
        <v>0.34088783950923451</v>
      </c>
      <c r="P131" s="9">
        <f t="shared" si="124"/>
        <v>1.9394448434998199E-2</v>
      </c>
      <c r="Q131" s="12">
        <f t="shared" si="125"/>
        <v>6.400167983549406E-3</v>
      </c>
      <c r="R131" s="9">
        <f t="shared" si="126"/>
        <v>9.3951000000000007E-2</v>
      </c>
      <c r="S131" s="13">
        <f t="shared" si="127"/>
        <v>6.812240405689568E-2</v>
      </c>
      <c r="T131" s="2">
        <f t="shared" si="128"/>
        <v>0.01</v>
      </c>
      <c r="U131" s="14">
        <f t="shared" si="129"/>
        <v>6.8122404056895685E-4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6.1712240405689565E-3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4.1627170981333297</v>
      </c>
      <c r="E132" s="10">
        <f t="shared" si="139"/>
        <v>9.3779164110645201</v>
      </c>
      <c r="F132" s="7" t="s">
        <v>85</v>
      </c>
      <c r="G132" s="1">
        <v>12</v>
      </c>
      <c r="H132" s="9">
        <f t="shared" si="119"/>
        <v>4.1627170981333297</v>
      </c>
      <c r="I132" s="9">
        <f t="shared" si="120"/>
        <v>277.31271709813331</v>
      </c>
      <c r="J132" s="9">
        <f t="shared" si="121"/>
        <v>2.9757121631998906E-2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0.60619339107423631</v>
      </c>
      <c r="P132" s="9">
        <f t="shared" si="124"/>
        <v>1.803857047070993E-2</v>
      </c>
      <c r="Q132" s="12">
        <f t="shared" si="125"/>
        <v>5.9527282553342772E-3</v>
      </c>
      <c r="R132" s="9">
        <f t="shared" si="126"/>
        <v>9.3951000000000007E-2</v>
      </c>
      <c r="S132" s="13">
        <f t="shared" si="127"/>
        <v>6.3359924379030305E-2</v>
      </c>
      <c r="T132" s="2">
        <f t="shared" si="128"/>
        <v>0.01</v>
      </c>
      <c r="U132" s="14">
        <f t="shared" si="129"/>
        <v>6.3359924379030304E-4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6.1235992437903035E-3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1.37526398932258</v>
      </c>
      <c r="E133" s="10">
        <f t="shared" si="139"/>
        <v>4.1627170981333297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2.0454492775161301</v>
      </c>
      <c r="E136" s="7"/>
      <c r="F136" s="7"/>
      <c r="G136" s="1">
        <v>1</v>
      </c>
      <c r="H136" s="9">
        <f t="shared" ref="H136:H147" si="141">E137</f>
        <v>2.0454492775161301</v>
      </c>
      <c r="I136" s="9">
        <f t="shared" ref="I136:I147" si="142">H136+273.15</f>
        <v>275.1954492775161</v>
      </c>
      <c r="J136" s="9">
        <f t="shared" ref="J136:J147" si="143">EXP(($C$15*(I136-$C$13))/($C$16*I136*$C$13))</f>
        <v>2.2712914672421824E-2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1.7240190563529552E-2</v>
      </c>
      <c r="Q136" s="12">
        <f t="shared" ref="Q136:Q147" si="147">P136*$B$138</f>
        <v>4.4824495465176839E-3</v>
      </c>
      <c r="R136" s="9">
        <f t="shared" ref="R136:R147" si="148">L136*$B$138</f>
        <v>0.19735245833333334</v>
      </c>
      <c r="S136" s="13">
        <f t="shared" ref="S136:S147" si="149">Q136/R136</f>
        <v>2.2712914672421827E-2</v>
      </c>
      <c r="T136" s="2">
        <f t="shared" ref="T136:T147" si="150">$B$137/100</f>
        <v>0.01</v>
      </c>
      <c r="U136" s="14">
        <f t="shared" ref="U136:U147" si="151">S136*T136</f>
        <v>2.2712914672421827E-4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5.7171291467242183E-3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-1.7788726576451599</v>
      </c>
      <c r="E137" s="10">
        <f t="shared" ref="E137:E148" si="159">D136</f>
        <v>2.0454492775161301</v>
      </c>
      <c r="F137" s="7" t="s">
        <v>83</v>
      </c>
      <c r="G137" s="1">
        <v>2</v>
      </c>
      <c r="H137" s="9">
        <f t="shared" si="141"/>
        <v>-1.7788726576451599</v>
      </c>
      <c r="I137" s="9">
        <f t="shared" si="142"/>
        <v>271.37112734235484</v>
      </c>
      <c r="J137" s="9">
        <f t="shared" si="143"/>
        <v>1.3795172480674656E-2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1.5008556427698039</v>
      </c>
      <c r="P137" s="9">
        <f t="shared" si="146"/>
        <v>2.070456246060327E-2</v>
      </c>
      <c r="Q137" s="12">
        <f t="shared" si="147"/>
        <v>5.3831862397568505E-3</v>
      </c>
      <c r="R137" s="9">
        <f t="shared" si="148"/>
        <v>0.19735245833333334</v>
      </c>
      <c r="S137" s="13">
        <f t="shared" si="149"/>
        <v>2.7277016385904407E-2</v>
      </c>
      <c r="T137" s="2">
        <f t="shared" si="150"/>
        <v>0.01</v>
      </c>
      <c r="U137" s="14">
        <f t="shared" si="151"/>
        <v>2.727701638590441E-4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5.7627701638590439E-3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-1.27716837596429</v>
      </c>
      <c r="E138" s="10">
        <f t="shared" si="159"/>
        <v>-1.7788726576451599</v>
      </c>
      <c r="F138" s="7" t="s">
        <v>83</v>
      </c>
      <c r="G138" s="1">
        <v>3</v>
      </c>
      <c r="H138" s="9">
        <f t="shared" si="141"/>
        <v>-1.27716837596429</v>
      </c>
      <c r="I138" s="9">
        <f t="shared" si="142"/>
        <v>271.87283162403571</v>
      </c>
      <c r="J138" s="9">
        <f t="shared" si="143"/>
        <v>1.4739490447721231E-2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2.2391989969758672</v>
      </c>
      <c r="P138" s="9">
        <f t="shared" si="146"/>
        <v>3.3004652226472753E-2</v>
      </c>
      <c r="Q138" s="12">
        <f t="shared" si="147"/>
        <v>8.5812095788829167E-3</v>
      </c>
      <c r="R138" s="9">
        <f t="shared" si="148"/>
        <v>0.19735245833333334</v>
      </c>
      <c r="S138" s="13">
        <f t="shared" si="149"/>
        <v>4.3481645231847249E-2</v>
      </c>
      <c r="T138" s="2">
        <f t="shared" si="150"/>
        <v>0.01</v>
      </c>
      <c r="U138" s="14">
        <f t="shared" si="151"/>
        <v>4.3481645231847248E-4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5.9248164523184729E-3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-0.59932720609677403</v>
      </c>
      <c r="E139" s="10">
        <f t="shared" si="159"/>
        <v>-1.27716837596429</v>
      </c>
      <c r="F139" s="7" t="s">
        <v>83</v>
      </c>
      <c r="G139" s="1">
        <v>4</v>
      </c>
      <c r="H139" s="9">
        <f t="shared" si="141"/>
        <v>-0.59932720609677403</v>
      </c>
      <c r="I139" s="9">
        <f t="shared" si="142"/>
        <v>272.55067279390323</v>
      </c>
      <c r="J139" s="9">
        <f t="shared" si="143"/>
        <v>1.6112577044485391E-2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2.9652422614160612</v>
      </c>
      <c r="P139" s="9">
        <f t="shared" si="146"/>
        <v>4.7777694392630375E-2</v>
      </c>
      <c r="Q139" s="12">
        <f t="shared" si="147"/>
        <v>1.2422200542083898E-2</v>
      </c>
      <c r="R139" s="9">
        <f t="shared" si="148"/>
        <v>0.19735245833333334</v>
      </c>
      <c r="S139" s="13">
        <f t="shared" si="149"/>
        <v>6.2944240203496649E-2</v>
      </c>
      <c r="T139" s="2">
        <f t="shared" si="150"/>
        <v>0.01</v>
      </c>
      <c r="U139" s="14">
        <f t="shared" si="151"/>
        <v>6.2944240203496654E-4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6.1194424020349662E-3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8.2265399585333299</v>
      </c>
      <c r="E140" s="10">
        <f t="shared" si="159"/>
        <v>-0.59932720609677403</v>
      </c>
      <c r="F140" s="7" t="s">
        <v>83</v>
      </c>
      <c r="G140" s="1">
        <v>5</v>
      </c>
      <c r="H140" s="9">
        <f t="shared" si="141"/>
        <v>8.2265399585333299</v>
      </c>
      <c r="I140" s="9">
        <f t="shared" si="142"/>
        <v>281.37653995853333</v>
      </c>
      <c r="J140" s="9">
        <f t="shared" si="143"/>
        <v>4.941073027587569E-2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3.6765124836900975</v>
      </c>
      <c r="P140" s="9">
        <f t="shared" si="146"/>
        <v>0.18165916668750123</v>
      </c>
      <c r="Q140" s="12">
        <f t="shared" si="147"/>
        <v>4.7231383338750321E-2</v>
      </c>
      <c r="R140" s="9">
        <f t="shared" si="148"/>
        <v>0.19735245833333334</v>
      </c>
      <c r="S140" s="13">
        <f t="shared" si="149"/>
        <v>0.23932503165972885</v>
      </c>
      <c r="T140" s="2">
        <f t="shared" si="150"/>
        <v>0.01</v>
      </c>
      <c r="U140" s="14">
        <f t="shared" si="151"/>
        <v>2.3932503165972887E-3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7.8832503165972879E-3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12.1352913295806</v>
      </c>
      <c r="E141" s="10">
        <f t="shared" si="159"/>
        <v>8.2265399585333299</v>
      </c>
      <c r="F141" s="7" t="s">
        <v>85</v>
      </c>
      <c r="G141" s="1">
        <v>6</v>
      </c>
      <c r="H141" s="9">
        <f t="shared" si="141"/>
        <v>12.1352913295806</v>
      </c>
      <c r="I141" s="9">
        <f t="shared" si="142"/>
        <v>285.28529132958056</v>
      </c>
      <c r="J141" s="9">
        <f t="shared" si="143"/>
        <v>7.9383117803288522E-2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4.2539012336692634</v>
      </c>
      <c r="P141" s="9">
        <f t="shared" si="146"/>
        <v>0.33768794275592151</v>
      </c>
      <c r="Q141" s="12">
        <f t="shared" si="147"/>
        <v>8.7798865116539601E-2</v>
      </c>
      <c r="R141" s="9">
        <f t="shared" si="148"/>
        <v>0.19735245833333334</v>
      </c>
      <c r="S141" s="13">
        <f t="shared" si="149"/>
        <v>0.44488356445119664</v>
      </c>
      <c r="T141" s="2">
        <f t="shared" si="150"/>
        <v>0.01</v>
      </c>
      <c r="U141" s="14">
        <f t="shared" si="151"/>
        <v>4.4488356445119663E-3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9.9388356445119681E-3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15.9029130320333</v>
      </c>
      <c r="E142" s="10">
        <f t="shared" si="159"/>
        <v>12.1352913295806</v>
      </c>
      <c r="F142" s="7" t="s">
        <v>83</v>
      </c>
      <c r="G142" s="1">
        <v>7</v>
      </c>
      <c r="H142" s="9">
        <f t="shared" si="141"/>
        <v>15.9029130320333</v>
      </c>
      <c r="I142" s="9">
        <f t="shared" si="142"/>
        <v>289.0529130320333</v>
      </c>
      <c r="J142" s="9">
        <f t="shared" si="143"/>
        <v>0.12385961177464133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4.6752612075800091</v>
      </c>
      <c r="P142" s="9">
        <f t="shared" si="146"/>
        <v>0.57907603811590069</v>
      </c>
      <c r="Q142" s="12">
        <f t="shared" si="147"/>
        <v>0.15055976991013417</v>
      </c>
      <c r="R142" s="9">
        <f t="shared" si="148"/>
        <v>0.19735245833333334</v>
      </c>
      <c r="S142" s="13">
        <f t="shared" si="149"/>
        <v>0.76289786902899825</v>
      </c>
      <c r="T142" s="2">
        <f t="shared" si="150"/>
        <v>0.01</v>
      </c>
      <c r="U142" s="14">
        <f t="shared" si="151"/>
        <v>7.628978690289983E-3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1.7578978690289983E-2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19.544569869354799</v>
      </c>
      <c r="E143" s="10">
        <f t="shared" si="159"/>
        <v>15.9029130320333</v>
      </c>
      <c r="F143" s="7" t="s">
        <v>83</v>
      </c>
      <c r="G143" s="1">
        <v>8</v>
      </c>
      <c r="H143" s="9">
        <f t="shared" si="141"/>
        <v>19.544569869354799</v>
      </c>
      <c r="I143" s="9">
        <f t="shared" si="142"/>
        <v>292.69456986935478</v>
      </c>
      <c r="J143" s="9">
        <f t="shared" si="143"/>
        <v>0.18834091325232175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4.8552330861307755</v>
      </c>
      <c r="P143" s="9">
        <f t="shared" si="146"/>
        <v>0.91443903349475875</v>
      </c>
      <c r="Q143" s="12">
        <f t="shared" si="147"/>
        <v>0.23775414870863729</v>
      </c>
      <c r="R143" s="9">
        <f t="shared" si="148"/>
        <v>0.19735245833333334</v>
      </c>
      <c r="S143" s="13">
        <f t="shared" si="149"/>
        <v>1.2047184550752565</v>
      </c>
      <c r="T143" s="2">
        <f t="shared" si="150"/>
        <v>0.01</v>
      </c>
      <c r="U143" s="14">
        <f t="shared" si="151"/>
        <v>1.2047184550752566E-2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2.1997184550752565E-2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18.1156821235484</v>
      </c>
      <c r="E144" s="10">
        <f t="shared" si="159"/>
        <v>19.544569869354799</v>
      </c>
      <c r="F144" s="7" t="s">
        <v>83</v>
      </c>
      <c r="G144" s="1">
        <v>9</v>
      </c>
      <c r="H144" s="9">
        <f t="shared" si="141"/>
        <v>18.1156821235484</v>
      </c>
      <c r="I144" s="9">
        <f t="shared" si="142"/>
        <v>291.2656821235484</v>
      </c>
      <c r="J144" s="9">
        <f t="shared" si="143"/>
        <v>0.15998139783536861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4.6998419693026836</v>
      </c>
      <c r="P144" s="9">
        <f t="shared" si="146"/>
        <v>0.75188728785437486</v>
      </c>
      <c r="Q144" s="12">
        <f t="shared" si="147"/>
        <v>0.19549069484213746</v>
      </c>
      <c r="R144" s="9">
        <f t="shared" si="148"/>
        <v>0.19735245833333334</v>
      </c>
      <c r="S144" s="13">
        <f t="shared" si="149"/>
        <v>0.99056630200141049</v>
      </c>
      <c r="T144" s="2">
        <f t="shared" si="150"/>
        <v>0.01</v>
      </c>
      <c r="U144" s="14">
        <f t="shared" si="151"/>
        <v>9.9056630200141053E-3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1.9855663020014104E-2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12.2439634409667</v>
      </c>
      <c r="E145" s="10">
        <f t="shared" si="159"/>
        <v>18.1156821235484</v>
      </c>
      <c r="F145" s="7" t="s">
        <v>83</v>
      </c>
      <c r="G145" s="1">
        <v>10</v>
      </c>
      <c r="H145" s="9">
        <f t="shared" si="141"/>
        <v>12.2439634409667</v>
      </c>
      <c r="I145" s="9">
        <f t="shared" si="142"/>
        <v>285.39396344096667</v>
      </c>
      <c r="J145" s="9">
        <f t="shared" si="143"/>
        <v>8.0421513691117399E-2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4.7070025981149755</v>
      </c>
      <c r="P145" s="9">
        <f t="shared" si="146"/>
        <v>0.37854427388842865</v>
      </c>
      <c r="Q145" s="12">
        <f t="shared" si="147"/>
        <v>9.842151121099145E-2</v>
      </c>
      <c r="R145" s="9">
        <f t="shared" si="148"/>
        <v>0.19735245833333334</v>
      </c>
      <c r="S145" s="13">
        <f t="shared" si="149"/>
        <v>0.49870932463762374</v>
      </c>
      <c r="T145" s="2">
        <f t="shared" si="150"/>
        <v>0.01</v>
      </c>
      <c r="U145" s="14">
        <f t="shared" si="151"/>
        <v>4.9870932463762377E-3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1.4937093246376237E-2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9.3779164110645201</v>
      </c>
      <c r="E146" s="10">
        <f t="shared" si="159"/>
        <v>12.2439634409667</v>
      </c>
      <c r="F146" s="7" t="s">
        <v>83</v>
      </c>
      <c r="G146" s="1">
        <v>11</v>
      </c>
      <c r="H146" s="9">
        <f t="shared" si="141"/>
        <v>9.3779164110645201</v>
      </c>
      <c r="I146" s="9">
        <f t="shared" si="142"/>
        <v>282.5279164110645</v>
      </c>
      <c r="J146" s="9">
        <f t="shared" si="143"/>
        <v>5.6893928697837319E-2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5.0875062408932132</v>
      </c>
      <c r="P146" s="9">
        <f t="shared" si="146"/>
        <v>0.28944821731918086</v>
      </c>
      <c r="Q146" s="12">
        <f t="shared" si="147"/>
        <v>7.5256536502987026E-2</v>
      </c>
      <c r="R146" s="9">
        <f t="shared" si="148"/>
        <v>0.19735245833333334</v>
      </c>
      <c r="S146" s="13">
        <f t="shared" si="149"/>
        <v>0.38133062612210694</v>
      </c>
      <c r="T146" s="2">
        <f t="shared" si="150"/>
        <v>0.01</v>
      </c>
      <c r="U146" s="14">
        <f t="shared" si="151"/>
        <v>3.8133062612210693E-3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9.3033062612210699E-3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4.1627170981333297</v>
      </c>
      <c r="E147" s="10">
        <f t="shared" si="159"/>
        <v>9.3779164110645201</v>
      </c>
      <c r="F147" s="7" t="s">
        <v>85</v>
      </c>
      <c r="G147" s="1">
        <v>12</v>
      </c>
      <c r="H147" s="9">
        <f t="shared" si="141"/>
        <v>4.1627170981333297</v>
      </c>
      <c r="I147" s="9">
        <f t="shared" si="142"/>
        <v>277.31271709813331</v>
      </c>
      <c r="J147" s="9">
        <f t="shared" si="143"/>
        <v>2.9757121631998906E-2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5.5571059402406995</v>
      </c>
      <c r="P147" s="9">
        <f t="shared" si="146"/>
        <v>0.16536347738564613</v>
      </c>
      <c r="Q147" s="12">
        <f t="shared" si="147"/>
        <v>4.2994504120268E-2</v>
      </c>
      <c r="R147" s="9">
        <f t="shared" si="148"/>
        <v>0.19735245833333334</v>
      </c>
      <c r="S147" s="13">
        <f t="shared" si="149"/>
        <v>0.21785644062081652</v>
      </c>
      <c r="T147" s="2">
        <f t="shared" si="150"/>
        <v>0.01</v>
      </c>
      <c r="U147" s="14">
        <f t="shared" si="151"/>
        <v>2.1785644062081652E-3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7.6685644062081653E-3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1.37526398932258</v>
      </c>
      <c r="E148" s="10">
        <f t="shared" si="159"/>
        <v>4.1627170981333297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5475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12587020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130200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1893300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27690100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461300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48937104.24097532</v>
      </c>
      <c r="J13" s="6" t="s">
        <v>37</v>
      </c>
      <c r="K13" s="6">
        <f>I13/(10000*1000)</f>
        <v>4.8937104240975318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4.1109012549677404</v>
      </c>
      <c r="E26" s="7"/>
      <c r="F26" s="7"/>
      <c r="G26" s="1">
        <v>1</v>
      </c>
      <c r="H26" s="9">
        <f t="shared" ref="H26:H37" si="0">E27</f>
        <v>4.1109012549677404</v>
      </c>
      <c r="I26" s="9">
        <f t="shared" ref="I26:I37" si="1">H26+273.15</f>
        <v>277.26090125496773</v>
      </c>
      <c r="J26" s="9">
        <f t="shared" ref="J26:J37" si="2">EXP(($C$15*(I26-$C$13))/($C$16*I26*$C$13))</f>
        <v>2.9562501953839387E-2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1.1982301129952855</v>
      </c>
      <c r="Q26" s="12">
        <f t="shared" ref="Q26:Q37" si="6">P26*$B$28</f>
        <v>0.11982301129952855</v>
      </c>
      <c r="R26" s="9">
        <f t="shared" ref="R26:R37" si="7">L26*$B$28</f>
        <v>4.0532094166666672</v>
      </c>
      <c r="S26" s="13">
        <f t="shared" ref="S26:S37" si="8">Q26/R26</f>
        <v>2.9562501953839387E-2</v>
      </c>
      <c r="T26" s="2">
        <f t="shared" ref="T26:T37" si="9">$B$27/100</f>
        <v>0.34</v>
      </c>
      <c r="U26" s="14">
        <f t="shared" ref="U26:U37" si="10">S26*T26</f>
        <v>1.0051250664305393E-2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2.2951250664305395E-2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456.25</v>
      </c>
      <c r="AU26" s="1">
        <f t="shared" ref="AU26:AU37" si="17">AT26*10000*AS26*0.67*AR26*AQ26</f>
        <v>836381.00739827764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0.37755651099999998</v>
      </c>
      <c r="E27" s="10">
        <f t="shared" ref="E27:E38" si="18">D26</f>
        <v>4.1109012549677404</v>
      </c>
      <c r="F27" s="7" t="s">
        <v>83</v>
      </c>
      <c r="G27" s="1">
        <v>2</v>
      </c>
      <c r="H27" s="9">
        <f t="shared" si="0"/>
        <v>0.37755651099999998</v>
      </c>
      <c r="I27" s="9">
        <f t="shared" si="1"/>
        <v>273.527556511</v>
      </c>
      <c r="J27" s="9">
        <f t="shared" si="2"/>
        <v>1.8305256983270464E-2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79.865958220338044</v>
      </c>
      <c r="P27" s="9">
        <f t="shared" si="5"/>
        <v>1.4619668894384301</v>
      </c>
      <c r="Q27" s="12">
        <f t="shared" si="6"/>
        <v>0.14619668894384302</v>
      </c>
      <c r="R27" s="9">
        <f t="shared" si="7"/>
        <v>4.0532094166666672</v>
      </c>
      <c r="S27" s="13">
        <f t="shared" si="8"/>
        <v>3.6069364771207459E-2</v>
      </c>
      <c r="T27" s="2">
        <f t="shared" si="9"/>
        <v>0.34</v>
      </c>
      <c r="U27" s="14">
        <f t="shared" si="10"/>
        <v>1.2263584022210536E-2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2.5163584022210535E-2</v>
      </c>
      <c r="AR27" s="9">
        <f t="shared" si="14"/>
        <v>119.21204166666666</v>
      </c>
      <c r="AS27" s="1">
        <f t="shared" si="15"/>
        <v>0.1</v>
      </c>
      <c r="AT27" s="1">
        <f t="shared" si="16"/>
        <v>456.25</v>
      </c>
      <c r="AU27" s="1">
        <f t="shared" si="17"/>
        <v>917002.04324724118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-0.51377508985714304</v>
      </c>
      <c r="E28" s="10">
        <f t="shared" si="18"/>
        <v>0.37755651099999998</v>
      </c>
      <c r="F28" s="7" t="s">
        <v>83</v>
      </c>
      <c r="G28" s="1">
        <v>3</v>
      </c>
      <c r="H28" s="9">
        <f t="shared" si="0"/>
        <v>-0.51377508985714304</v>
      </c>
      <c r="I28" s="9">
        <f t="shared" si="1"/>
        <v>272.63622491014286</v>
      </c>
      <c r="J28" s="9">
        <f t="shared" si="2"/>
        <v>1.6294219457049855E-2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118.93608549756628</v>
      </c>
      <c r="P28" s="9">
        <f t="shared" si="5"/>
        <v>1.9379706784597897</v>
      </c>
      <c r="Q28" s="12">
        <f t="shared" si="6"/>
        <v>0.19379706784597897</v>
      </c>
      <c r="R28" s="9">
        <f t="shared" si="7"/>
        <v>4.0532094166666672</v>
      </c>
      <c r="S28" s="13">
        <f t="shared" si="8"/>
        <v>4.7813238331355798E-2</v>
      </c>
      <c r="T28" s="2">
        <f t="shared" si="9"/>
        <v>0.34</v>
      </c>
      <c r="U28" s="14">
        <f t="shared" si="10"/>
        <v>1.6256501032660971E-2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2.9156501032660972E-2</v>
      </c>
      <c r="AR28" s="9">
        <f t="shared" si="14"/>
        <v>119.21204166666666</v>
      </c>
      <c r="AS28" s="1">
        <f t="shared" si="15"/>
        <v>0.1</v>
      </c>
      <c r="AT28" s="1">
        <f t="shared" si="16"/>
        <v>456.25</v>
      </c>
      <c r="AU28" s="1">
        <f t="shared" si="17"/>
        <v>1062510.451503708</v>
      </c>
    </row>
    <row r="29" spans="1:47" x14ac:dyDescent="0.15">
      <c r="C29" s="7">
        <v>3</v>
      </c>
      <c r="D29" s="8">
        <v>0.145267840387097</v>
      </c>
      <c r="E29" s="10">
        <f t="shared" si="18"/>
        <v>-0.51377508985714304</v>
      </c>
      <c r="F29" s="7" t="s">
        <v>83</v>
      </c>
      <c r="G29" s="1">
        <v>4</v>
      </c>
      <c r="H29" s="9">
        <f t="shared" si="0"/>
        <v>0.145267840387097</v>
      </c>
      <c r="I29" s="9">
        <f t="shared" si="1"/>
        <v>273.29526784038706</v>
      </c>
      <c r="J29" s="9">
        <f t="shared" si="2"/>
        <v>1.7759708946167973E-2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157.53020898577316</v>
      </c>
      <c r="P29" s="9">
        <f t="shared" si="5"/>
        <v>2.797690661816346</v>
      </c>
      <c r="Q29" s="12">
        <f t="shared" si="6"/>
        <v>0.27976906618163461</v>
      </c>
      <c r="R29" s="9">
        <f t="shared" si="7"/>
        <v>4.0532094166666672</v>
      </c>
      <c r="S29" s="13">
        <f t="shared" si="8"/>
        <v>6.9024083737502726E-2</v>
      </c>
      <c r="T29" s="2">
        <f t="shared" si="9"/>
        <v>0.34</v>
      </c>
      <c r="U29" s="14">
        <f t="shared" si="10"/>
        <v>2.3468188470750929E-2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3.6368188470750927E-2</v>
      </c>
      <c r="AR29" s="9">
        <f t="shared" si="14"/>
        <v>119.21204166666666</v>
      </c>
      <c r="AS29" s="1">
        <f t="shared" si="15"/>
        <v>0.1</v>
      </c>
      <c r="AT29" s="1">
        <f t="shared" si="16"/>
        <v>456.25</v>
      </c>
      <c r="AU29" s="1">
        <f t="shared" si="17"/>
        <v>1325316.1039160155</v>
      </c>
    </row>
    <row r="30" spans="1:47" x14ac:dyDescent="0.15">
      <c r="C30" s="7">
        <v>4</v>
      </c>
      <c r="D30" s="8">
        <v>8.2021924874333294</v>
      </c>
      <c r="E30" s="10">
        <f t="shared" si="18"/>
        <v>0.145267840387097</v>
      </c>
      <c r="F30" s="7" t="s">
        <v>83</v>
      </c>
      <c r="G30" s="1">
        <v>5</v>
      </c>
      <c r="H30" s="9">
        <f t="shared" si="0"/>
        <v>8.2021924874333294</v>
      </c>
      <c r="I30" s="9">
        <f t="shared" si="1"/>
        <v>281.35219248743329</v>
      </c>
      <c r="J30" s="9">
        <f t="shared" si="2"/>
        <v>4.9262988739242342E-2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146.99589240775896</v>
      </c>
      <c r="O30" s="9">
        <f t="shared" si="19"/>
        <v>48.268720082864519</v>
      </c>
      <c r="P30" s="9">
        <f t="shared" si="5"/>
        <v>2.3778614138997956</v>
      </c>
      <c r="Q30" s="12">
        <f t="shared" si="6"/>
        <v>0.23778614138997956</v>
      </c>
      <c r="R30" s="9">
        <f t="shared" si="7"/>
        <v>4.0532094166666672</v>
      </c>
      <c r="S30" s="13">
        <f t="shared" si="8"/>
        <v>5.8666137607450174E-2</v>
      </c>
      <c r="T30" s="2">
        <f t="shared" si="9"/>
        <v>0.34</v>
      </c>
      <c r="U30" s="14">
        <f t="shared" si="10"/>
        <v>1.994648678653306E-2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3.2846486786533062E-2</v>
      </c>
      <c r="AR30" s="9">
        <f t="shared" si="14"/>
        <v>119.21204166666666</v>
      </c>
      <c r="AS30" s="1">
        <f t="shared" si="15"/>
        <v>0.1</v>
      </c>
      <c r="AT30" s="1">
        <f t="shared" si="16"/>
        <v>456.25</v>
      </c>
      <c r="AU30" s="1">
        <f t="shared" si="17"/>
        <v>1196979.550693525</v>
      </c>
    </row>
    <row r="31" spans="1:47" x14ac:dyDescent="0.15">
      <c r="C31" s="7">
        <v>5</v>
      </c>
      <c r="D31" s="8">
        <v>11.9415634250323</v>
      </c>
      <c r="E31" s="10">
        <f t="shared" si="18"/>
        <v>8.2021924874333294</v>
      </c>
      <c r="F31" s="7" t="s">
        <v>85</v>
      </c>
      <c r="G31" s="1">
        <v>6</v>
      </c>
      <c r="H31" s="9">
        <f t="shared" si="0"/>
        <v>11.9415634250323</v>
      </c>
      <c r="I31" s="9">
        <f t="shared" si="1"/>
        <v>285.09156342503229</v>
      </c>
      <c r="J31" s="9">
        <f t="shared" si="2"/>
        <v>7.7563224462682129E-2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86.422952835631392</v>
      </c>
      <c r="P31" s="9">
        <f t="shared" si="5"/>
        <v>6.7032428895178686</v>
      </c>
      <c r="Q31" s="12">
        <f t="shared" si="6"/>
        <v>0.67032428895178686</v>
      </c>
      <c r="R31" s="9">
        <f t="shared" si="7"/>
        <v>4.0532094166666672</v>
      </c>
      <c r="S31" s="13">
        <f t="shared" si="8"/>
        <v>0.16538111408589817</v>
      </c>
      <c r="T31" s="2">
        <f t="shared" si="9"/>
        <v>0.34</v>
      </c>
      <c r="U31" s="14">
        <f t="shared" si="10"/>
        <v>5.6229578789205384E-2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6.9129578789205379E-2</v>
      </c>
      <c r="AR31" s="9">
        <f t="shared" si="14"/>
        <v>119.21204166666666</v>
      </c>
      <c r="AS31" s="1">
        <f t="shared" si="15"/>
        <v>0.1</v>
      </c>
      <c r="AT31" s="1">
        <f t="shared" si="16"/>
        <v>456.25</v>
      </c>
      <c r="AU31" s="1">
        <f t="shared" si="17"/>
        <v>2519194.6005215244</v>
      </c>
    </row>
    <row r="32" spans="1:47" x14ac:dyDescent="0.15">
      <c r="C32" s="7">
        <v>6</v>
      </c>
      <c r="D32" s="8">
        <v>15.8079594503333</v>
      </c>
      <c r="E32" s="10">
        <f t="shared" si="18"/>
        <v>11.9415634250323</v>
      </c>
      <c r="F32" s="7" t="s">
        <v>83</v>
      </c>
      <c r="G32" s="1">
        <v>7</v>
      </c>
      <c r="H32" s="9">
        <f t="shared" si="0"/>
        <v>15.8079594503333</v>
      </c>
      <c r="I32" s="9">
        <f t="shared" si="1"/>
        <v>288.95795945033331</v>
      </c>
      <c r="J32" s="9">
        <f t="shared" si="2"/>
        <v>0.12249614865518824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120.25180411278019</v>
      </c>
      <c r="P32" s="9">
        <f t="shared" si="5"/>
        <v>14.730382872653699</v>
      </c>
      <c r="Q32" s="12">
        <f t="shared" si="6"/>
        <v>1.47303828726537</v>
      </c>
      <c r="R32" s="9">
        <f t="shared" si="7"/>
        <v>4.0532094166666672</v>
      </c>
      <c r="S32" s="13">
        <f t="shared" si="8"/>
        <v>0.3634251616036131</v>
      </c>
      <c r="T32" s="2">
        <f t="shared" si="9"/>
        <v>0.34</v>
      </c>
      <c r="U32" s="14">
        <f t="shared" si="10"/>
        <v>0.12356455494522846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0.14921455494522845</v>
      </c>
      <c r="AR32" s="9">
        <f t="shared" si="14"/>
        <v>119.21204166666666</v>
      </c>
      <c r="AS32" s="1">
        <f t="shared" si="15"/>
        <v>0.1</v>
      </c>
      <c r="AT32" s="1">
        <f t="shared" si="16"/>
        <v>456.25</v>
      </c>
      <c r="AU32" s="1">
        <f t="shared" si="17"/>
        <v>5437621.7492003422</v>
      </c>
    </row>
    <row r="33" spans="1:48" x14ac:dyDescent="0.15">
      <c r="C33" s="7">
        <v>7</v>
      </c>
      <c r="D33" s="8">
        <v>19.6476260212903</v>
      </c>
      <c r="E33" s="10">
        <f t="shared" si="18"/>
        <v>15.8079594503333</v>
      </c>
      <c r="F33" s="7" t="s">
        <v>83</v>
      </c>
      <c r="G33" s="1">
        <v>8</v>
      </c>
      <c r="H33" s="9">
        <f t="shared" si="0"/>
        <v>19.6476260212903</v>
      </c>
      <c r="I33" s="9">
        <f t="shared" si="1"/>
        <v>292.79762602129028</v>
      </c>
      <c r="J33" s="9">
        <f t="shared" si="2"/>
        <v>0.1905590950012874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146.05351540679317</v>
      </c>
      <c r="P33" s="9">
        <f t="shared" si="5"/>
        <v>27.831825717675091</v>
      </c>
      <c r="Q33" s="12">
        <f t="shared" si="6"/>
        <v>2.7831825717675094</v>
      </c>
      <c r="R33" s="9">
        <f t="shared" si="7"/>
        <v>4.0532094166666672</v>
      </c>
      <c r="S33" s="13">
        <f t="shared" si="8"/>
        <v>0.68666142941520658</v>
      </c>
      <c r="T33" s="2">
        <f t="shared" si="9"/>
        <v>0.34</v>
      </c>
      <c r="U33" s="14">
        <f t="shared" si="10"/>
        <v>0.23346488600117024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0.25911488600117022</v>
      </c>
      <c r="AR33" s="9">
        <f t="shared" si="14"/>
        <v>119.21204166666666</v>
      </c>
      <c r="AS33" s="1">
        <f t="shared" si="15"/>
        <v>0.1</v>
      </c>
      <c r="AT33" s="1">
        <f t="shared" si="16"/>
        <v>456.25</v>
      </c>
      <c r="AU33" s="1">
        <f t="shared" si="17"/>
        <v>9442569.0588878188</v>
      </c>
    </row>
    <row r="34" spans="1:48" x14ac:dyDescent="0.15">
      <c r="C34" s="7">
        <v>8</v>
      </c>
      <c r="D34" s="8">
        <v>18.182831315483899</v>
      </c>
      <c r="E34" s="10">
        <f t="shared" si="18"/>
        <v>19.6476260212903</v>
      </c>
      <c r="F34" s="7" t="s">
        <v>83</v>
      </c>
      <c r="G34" s="1">
        <v>9</v>
      </c>
      <c r="H34" s="9">
        <f t="shared" si="0"/>
        <v>18.182831315483899</v>
      </c>
      <c r="I34" s="9">
        <f t="shared" si="1"/>
        <v>291.33283131548387</v>
      </c>
      <c r="J34" s="9">
        <f t="shared" si="2"/>
        <v>0.16121883030911696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158.75378385578475</v>
      </c>
      <c r="P34" s="9">
        <f t="shared" si="5"/>
        <v>25.594099340375994</v>
      </c>
      <c r="Q34" s="12">
        <f t="shared" si="6"/>
        <v>2.5594099340375998</v>
      </c>
      <c r="R34" s="9">
        <f t="shared" si="7"/>
        <v>4.0532094166666672</v>
      </c>
      <c r="S34" s="13">
        <f t="shared" si="8"/>
        <v>0.63145267636885183</v>
      </c>
      <c r="T34" s="2">
        <f t="shared" si="9"/>
        <v>0.34</v>
      </c>
      <c r="U34" s="14">
        <f t="shared" si="10"/>
        <v>0.21469390996540963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0.24034390996540964</v>
      </c>
      <c r="AR34" s="9">
        <f t="shared" si="14"/>
        <v>119.21204166666666</v>
      </c>
      <c r="AS34" s="1">
        <f t="shared" si="15"/>
        <v>0.1</v>
      </c>
      <c r="AT34" s="1">
        <f t="shared" si="16"/>
        <v>456.25</v>
      </c>
      <c r="AU34" s="1">
        <f t="shared" si="17"/>
        <v>8758524.0769272018</v>
      </c>
    </row>
    <row r="35" spans="1:48" x14ac:dyDescent="0.15">
      <c r="C35" s="7">
        <v>9</v>
      </c>
      <c r="D35" s="8">
        <v>13.469093249566701</v>
      </c>
      <c r="E35" s="10">
        <f t="shared" si="18"/>
        <v>18.182831315483899</v>
      </c>
      <c r="F35" s="7" t="s">
        <v>83</v>
      </c>
      <c r="G35" s="1">
        <v>10</v>
      </c>
      <c r="H35" s="9">
        <f t="shared" si="0"/>
        <v>13.469093249566701</v>
      </c>
      <c r="I35" s="9">
        <f t="shared" si="1"/>
        <v>286.61909324956667</v>
      </c>
      <c r="J35" s="9">
        <f t="shared" si="2"/>
        <v>9.3047683847897342E-2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173.69177868207541</v>
      </c>
      <c r="P35" s="9">
        <f t="shared" si="5"/>
        <v>16.161617709788707</v>
      </c>
      <c r="Q35" s="12">
        <f t="shared" si="6"/>
        <v>1.6161617709788709</v>
      </c>
      <c r="R35" s="9">
        <f t="shared" si="7"/>
        <v>4.0532094166666672</v>
      </c>
      <c r="S35" s="13">
        <f t="shared" si="8"/>
        <v>0.39873631111515373</v>
      </c>
      <c r="T35" s="2">
        <f t="shared" si="9"/>
        <v>0.34</v>
      </c>
      <c r="U35" s="14">
        <f t="shared" si="10"/>
        <v>0.13557034577915228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0.16122034577915229</v>
      </c>
      <c r="AR35" s="9">
        <f t="shared" si="14"/>
        <v>119.21204166666666</v>
      </c>
      <c r="AS35" s="1">
        <f t="shared" si="15"/>
        <v>0.1</v>
      </c>
      <c r="AT35" s="1">
        <f t="shared" si="16"/>
        <v>456.25</v>
      </c>
      <c r="AU35" s="1">
        <f t="shared" si="17"/>
        <v>5875132.3484770516</v>
      </c>
    </row>
    <row r="36" spans="1:48" x14ac:dyDescent="0.15">
      <c r="C36" s="7">
        <v>10</v>
      </c>
      <c r="D36" s="8">
        <v>10.8667520181613</v>
      </c>
      <c r="E36" s="10">
        <f t="shared" si="18"/>
        <v>13.469093249566701</v>
      </c>
      <c r="F36" s="7" t="s">
        <v>83</v>
      </c>
      <c r="G36" s="1">
        <v>11</v>
      </c>
      <c r="H36" s="9">
        <f t="shared" si="0"/>
        <v>10.8667520181613</v>
      </c>
      <c r="I36" s="9">
        <f t="shared" si="1"/>
        <v>284.0167520181613</v>
      </c>
      <c r="J36" s="9">
        <f t="shared" si="2"/>
        <v>6.8159233038396133E-2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149.65365292367235</v>
      </c>
      <c r="O36" s="9">
        <f t="shared" si="19"/>
        <v>48.408602215281007</v>
      </c>
      <c r="P36" s="9">
        <f t="shared" si="5"/>
        <v>3.2994931994543575</v>
      </c>
      <c r="Q36" s="12">
        <f t="shared" si="6"/>
        <v>0.32994931994543575</v>
      </c>
      <c r="R36" s="9">
        <f t="shared" si="7"/>
        <v>4.0532094166666672</v>
      </c>
      <c r="S36" s="13">
        <f t="shared" si="8"/>
        <v>8.1404459041443736E-2</v>
      </c>
      <c r="T36" s="2">
        <f t="shared" si="9"/>
        <v>0.34</v>
      </c>
      <c r="U36" s="14">
        <f t="shared" si="10"/>
        <v>2.7677516074090872E-2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4.0577516074090873E-2</v>
      </c>
      <c r="AR36" s="9">
        <f t="shared" si="14"/>
        <v>119.21204166666666</v>
      </c>
      <c r="AS36" s="1">
        <f t="shared" si="15"/>
        <v>0.1</v>
      </c>
      <c r="AT36" s="1">
        <f t="shared" si="16"/>
        <v>456.25</v>
      </c>
      <c r="AU36" s="1">
        <f t="shared" si="17"/>
        <v>1478710.8671402351</v>
      </c>
    </row>
    <row r="37" spans="1:48" x14ac:dyDescent="0.15">
      <c r="C37" s="7">
        <v>11</v>
      </c>
      <c r="D37" s="8">
        <v>4.8603831759</v>
      </c>
      <c r="E37" s="10">
        <f t="shared" si="18"/>
        <v>10.8667520181613</v>
      </c>
      <c r="F37" s="7" t="s">
        <v>85</v>
      </c>
      <c r="G37" s="1">
        <v>12</v>
      </c>
      <c r="H37" s="9">
        <f t="shared" si="0"/>
        <v>4.8603831759</v>
      </c>
      <c r="I37" s="9">
        <f t="shared" si="1"/>
        <v>278.01038317589996</v>
      </c>
      <c r="J37" s="9">
        <f t="shared" si="2"/>
        <v>3.2498046530091217E-2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85.641203182493314</v>
      </c>
      <c r="P37" s="9">
        <f t="shared" si="5"/>
        <v>2.7831718059176636</v>
      </c>
      <c r="Q37" s="12">
        <f t="shared" si="6"/>
        <v>0.27831718059176636</v>
      </c>
      <c r="R37" s="9">
        <f t="shared" si="7"/>
        <v>4.0532094166666672</v>
      </c>
      <c r="S37" s="13">
        <f t="shared" si="8"/>
        <v>6.8665877328552283E-2</v>
      </c>
      <c r="T37" s="2">
        <f t="shared" si="9"/>
        <v>0.34</v>
      </c>
      <c r="U37" s="14">
        <f t="shared" si="10"/>
        <v>2.3346398291707777E-2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3.6246398291707775E-2</v>
      </c>
      <c r="AR37" s="9">
        <f t="shared" si="14"/>
        <v>119.21204166666666</v>
      </c>
      <c r="AS37" s="1">
        <f t="shared" si="15"/>
        <v>0.1</v>
      </c>
      <c r="AT37" s="1">
        <f t="shared" si="16"/>
        <v>456.25</v>
      </c>
      <c r="AU37" s="1">
        <f t="shared" si="17"/>
        <v>1320877.8711534867</v>
      </c>
      <c r="AV37" s="1">
        <f>SUM(AU26:AU37)</f>
        <v>40170819.729066424</v>
      </c>
    </row>
    <row r="38" spans="1:48" x14ac:dyDescent="0.15">
      <c r="C38" s="7">
        <v>12</v>
      </c>
      <c r="D38" s="8">
        <v>3.82454333587097</v>
      </c>
      <c r="E38" s="10">
        <f t="shared" si="18"/>
        <v>4.8603831759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4.1109012549677404</v>
      </c>
      <c r="E42" s="7"/>
      <c r="F42" s="7"/>
      <c r="G42" s="1">
        <v>1</v>
      </c>
      <c r="H42" s="9">
        <f t="shared" ref="H42:H53" si="20">E43</f>
        <v>4.1109012549677404</v>
      </c>
      <c r="I42" s="9">
        <f t="shared" ref="I42:I53" si="21">H42+273.15</f>
        <v>277.26090125496773</v>
      </c>
      <c r="J42" s="9">
        <f t="shared" ref="J42:J53" si="22">EXP(($C$15*(I42-$C$13))/($C$16*I42*$C$13))</f>
        <v>2.9562501953839387E-2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1.7399380056206595</v>
      </c>
      <c r="Q42" s="12">
        <f t="shared" ref="Q42:Q53" si="26">P42*$B$44</f>
        <v>0.41758512134895825</v>
      </c>
      <c r="R42" s="9">
        <f t="shared" ref="R42:R53" si="27">L42*$B$44</f>
        <v>14.125500000000001</v>
      </c>
      <c r="S42" s="13">
        <f t="shared" ref="S42:S53" si="28">Q42/R42</f>
        <v>2.9562501953839384E-2</v>
      </c>
      <c r="T42" s="2">
        <f t="shared" ref="T42:T53" si="29">$B$43/100</f>
        <v>0.43</v>
      </c>
      <c r="U42" s="14">
        <f t="shared" ref="U42:U53" si="30">S42*T42</f>
        <v>1.2711875840150934E-2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2.1131875840150933E-2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1048918.3333333333</v>
      </c>
      <c r="AU42" s="1">
        <f t="shared" ref="AU42:AU53" si="38">AT42*10000*AS42*0.67*AR42*AQ42</f>
        <v>4878540370.1594839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0.37755651099999998</v>
      </c>
      <c r="E43" s="10">
        <f t="shared" ref="E43:E54" si="39">D42</f>
        <v>4.1109012549677404</v>
      </c>
      <c r="F43" s="7" t="s">
        <v>83</v>
      </c>
      <c r="G43" s="1">
        <v>2</v>
      </c>
      <c r="H43" s="9">
        <f t="shared" si="20"/>
        <v>0.37755651099999998</v>
      </c>
      <c r="I43" s="9">
        <f t="shared" si="21"/>
        <v>273.527556511</v>
      </c>
      <c r="J43" s="9">
        <f t="shared" si="22"/>
        <v>1.8305256983270464E-2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115.97256199437935</v>
      </c>
      <c r="P43" s="9">
        <f t="shared" si="25"/>
        <v>2.1229075503153791</v>
      </c>
      <c r="Q43" s="12">
        <f t="shared" si="26"/>
        <v>0.509497812075691</v>
      </c>
      <c r="R43" s="9">
        <f t="shared" si="27"/>
        <v>14.125500000000001</v>
      </c>
      <c r="S43" s="13">
        <f t="shared" si="28"/>
        <v>3.6069364771207459E-2</v>
      </c>
      <c r="T43" s="2">
        <f t="shared" si="29"/>
        <v>0.43</v>
      </c>
      <c r="U43" s="14">
        <f t="shared" si="30"/>
        <v>1.5509826851619207E-2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2.3929826851619207E-2</v>
      </c>
      <c r="AR43" s="9">
        <f t="shared" si="35"/>
        <v>136.875</v>
      </c>
      <c r="AS43" s="1">
        <f t="shared" si="36"/>
        <v>0.24</v>
      </c>
      <c r="AT43" s="1">
        <f t="shared" si="37"/>
        <v>1048918.3333333333</v>
      </c>
      <c r="AU43" s="1">
        <f t="shared" si="38"/>
        <v>5524480042.8335705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-0.51377508985714304</v>
      </c>
      <c r="E44" s="10">
        <f t="shared" si="39"/>
        <v>0.37755651099999998</v>
      </c>
      <c r="F44" s="7" t="s">
        <v>83</v>
      </c>
      <c r="G44" s="1">
        <v>3</v>
      </c>
      <c r="H44" s="9">
        <f t="shared" si="20"/>
        <v>-0.51377508985714304</v>
      </c>
      <c r="I44" s="9">
        <f t="shared" si="21"/>
        <v>272.63622491014286</v>
      </c>
      <c r="J44" s="9">
        <f t="shared" si="22"/>
        <v>1.6294219457049855E-2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172.70590444406398</v>
      </c>
      <c r="P44" s="9">
        <f t="shared" si="25"/>
        <v>2.8141079085398601</v>
      </c>
      <c r="Q44" s="12">
        <f t="shared" si="26"/>
        <v>0.67538589804956639</v>
      </c>
      <c r="R44" s="9">
        <f t="shared" si="27"/>
        <v>14.125500000000001</v>
      </c>
      <c r="S44" s="13">
        <f t="shared" si="28"/>
        <v>4.7813238331355798E-2</v>
      </c>
      <c r="T44" s="2">
        <f t="shared" si="29"/>
        <v>0.43</v>
      </c>
      <c r="U44" s="14">
        <f t="shared" si="30"/>
        <v>2.0559692482482992E-2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2.8979692482482992E-2</v>
      </c>
      <c r="AR44" s="9">
        <f t="shared" si="35"/>
        <v>136.875</v>
      </c>
      <c r="AS44" s="1">
        <f t="shared" si="36"/>
        <v>0.24</v>
      </c>
      <c r="AT44" s="1">
        <f t="shared" si="37"/>
        <v>1048918.3333333333</v>
      </c>
      <c r="AU44" s="1">
        <f t="shared" si="38"/>
        <v>6690300509.0527163</v>
      </c>
    </row>
    <row r="45" spans="1:48" x14ac:dyDescent="0.15">
      <c r="C45" s="7">
        <v>3</v>
      </c>
      <c r="D45" s="8">
        <v>0.145267840387097</v>
      </c>
      <c r="E45" s="10">
        <f t="shared" si="39"/>
        <v>-0.51377508985714304</v>
      </c>
      <c r="F45" s="7" t="s">
        <v>83</v>
      </c>
      <c r="G45" s="1">
        <v>4</v>
      </c>
      <c r="H45" s="9">
        <f t="shared" si="20"/>
        <v>0.145267840387097</v>
      </c>
      <c r="I45" s="9">
        <f t="shared" si="21"/>
        <v>273.29526784038706</v>
      </c>
      <c r="J45" s="9">
        <f t="shared" si="22"/>
        <v>1.7759708946167973E-2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228.74804653552414</v>
      </c>
      <c r="P45" s="9">
        <f t="shared" si="25"/>
        <v>4.0624987284753962</v>
      </c>
      <c r="Q45" s="12">
        <f t="shared" si="26"/>
        <v>0.9749996948340951</v>
      </c>
      <c r="R45" s="9">
        <f t="shared" si="27"/>
        <v>14.125500000000001</v>
      </c>
      <c r="S45" s="13">
        <f t="shared" si="28"/>
        <v>6.9024083737502753E-2</v>
      </c>
      <c r="T45" s="2">
        <f t="shared" si="29"/>
        <v>0.43</v>
      </c>
      <c r="U45" s="14">
        <f t="shared" si="30"/>
        <v>2.9680356007126183E-2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3.8100356007126183E-2</v>
      </c>
      <c r="AR45" s="9">
        <f t="shared" si="35"/>
        <v>136.875</v>
      </c>
      <c r="AS45" s="1">
        <f t="shared" si="36"/>
        <v>0.24</v>
      </c>
      <c r="AT45" s="1">
        <f t="shared" si="37"/>
        <v>1048918.3333333333</v>
      </c>
      <c r="AU45" s="1">
        <f t="shared" si="38"/>
        <v>8795912218.3109455</v>
      </c>
    </row>
    <row r="46" spans="1:48" x14ac:dyDescent="0.15">
      <c r="C46" s="7">
        <v>4</v>
      </c>
      <c r="D46" s="8">
        <v>8.2021924874333294</v>
      </c>
      <c r="E46" s="10">
        <f t="shared" si="39"/>
        <v>0.145267840387097</v>
      </c>
      <c r="F46" s="7" t="s">
        <v>83</v>
      </c>
      <c r="G46" s="1">
        <v>5</v>
      </c>
      <c r="H46" s="9">
        <f t="shared" si="20"/>
        <v>8.2021924874333294</v>
      </c>
      <c r="I46" s="9">
        <f t="shared" si="21"/>
        <v>281.35219248743329</v>
      </c>
      <c r="J46" s="9">
        <f t="shared" si="22"/>
        <v>4.9262988739242342E-2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213.4512704166963</v>
      </c>
      <c r="O46" s="9">
        <f t="shared" si="40"/>
        <v>70.090527390352435</v>
      </c>
      <c r="P46" s="9">
        <f t="shared" si="25"/>
        <v>3.452868861558489</v>
      </c>
      <c r="Q46" s="12">
        <f t="shared" si="26"/>
        <v>0.82868852677403737</v>
      </c>
      <c r="R46" s="9">
        <f t="shared" si="27"/>
        <v>14.125500000000001</v>
      </c>
      <c r="S46" s="13">
        <f t="shared" si="28"/>
        <v>5.8666137607450167E-2</v>
      </c>
      <c r="T46" s="2">
        <f t="shared" si="29"/>
        <v>0.43</v>
      </c>
      <c r="U46" s="14">
        <f t="shared" si="30"/>
        <v>2.5226439171203572E-2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3.3646439171203572E-2</v>
      </c>
      <c r="AR46" s="9">
        <f t="shared" si="35"/>
        <v>136.875</v>
      </c>
      <c r="AS46" s="1">
        <f t="shared" si="36"/>
        <v>0.24</v>
      </c>
      <c r="AT46" s="1">
        <f t="shared" si="37"/>
        <v>1048918.3333333333</v>
      </c>
      <c r="AU46" s="1">
        <f t="shared" si="38"/>
        <v>7767673492.428566</v>
      </c>
    </row>
    <row r="47" spans="1:48" x14ac:dyDescent="0.15">
      <c r="C47" s="7">
        <v>5</v>
      </c>
      <c r="D47" s="8">
        <v>11.9415634250323</v>
      </c>
      <c r="E47" s="10">
        <f t="shared" si="39"/>
        <v>8.2021924874333294</v>
      </c>
      <c r="F47" s="7" t="s">
        <v>85</v>
      </c>
      <c r="G47" s="1">
        <v>6</v>
      </c>
      <c r="H47" s="9">
        <f t="shared" si="20"/>
        <v>11.9415634250323</v>
      </c>
      <c r="I47" s="9">
        <f t="shared" si="21"/>
        <v>285.09156342503229</v>
      </c>
      <c r="J47" s="9">
        <f t="shared" si="22"/>
        <v>7.7563224462682129E-2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125.49390852879397</v>
      </c>
      <c r="P47" s="9">
        <f t="shared" si="25"/>
        <v>9.7337121959181463</v>
      </c>
      <c r="Q47" s="12">
        <f t="shared" si="26"/>
        <v>2.3360909270203551</v>
      </c>
      <c r="R47" s="9">
        <f t="shared" si="27"/>
        <v>14.125500000000001</v>
      </c>
      <c r="S47" s="13">
        <f t="shared" si="28"/>
        <v>0.1653811140858982</v>
      </c>
      <c r="T47" s="2">
        <f t="shared" si="29"/>
        <v>0.43</v>
      </c>
      <c r="U47" s="14">
        <f t="shared" si="30"/>
        <v>7.1113879056936224E-2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7.9533879056936235E-2</v>
      </c>
      <c r="AR47" s="9">
        <f t="shared" si="35"/>
        <v>136.875</v>
      </c>
      <c r="AS47" s="1">
        <f t="shared" si="36"/>
        <v>0.24</v>
      </c>
      <c r="AT47" s="1">
        <f t="shared" si="37"/>
        <v>1048918.3333333333</v>
      </c>
      <c r="AU47" s="1">
        <f t="shared" si="38"/>
        <v>18361324981.733093</v>
      </c>
    </row>
    <row r="48" spans="1:48" x14ac:dyDescent="0.15">
      <c r="C48" s="7">
        <v>6</v>
      </c>
      <c r="D48" s="8">
        <v>15.8079594503333</v>
      </c>
      <c r="E48" s="10">
        <f t="shared" si="39"/>
        <v>11.9415634250323</v>
      </c>
      <c r="F48" s="7" t="s">
        <v>83</v>
      </c>
      <c r="G48" s="1">
        <v>7</v>
      </c>
      <c r="H48" s="9">
        <f t="shared" si="20"/>
        <v>15.8079594503333</v>
      </c>
      <c r="I48" s="9">
        <f t="shared" si="21"/>
        <v>288.95795945033331</v>
      </c>
      <c r="J48" s="9">
        <f t="shared" si="22"/>
        <v>0.12249614865518824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174.61644633287582</v>
      </c>
      <c r="P48" s="9">
        <f t="shared" si="25"/>
        <v>21.389842167632654</v>
      </c>
      <c r="Q48" s="12">
        <f t="shared" si="26"/>
        <v>5.1335621202318364</v>
      </c>
      <c r="R48" s="9">
        <f t="shared" si="27"/>
        <v>14.125500000000001</v>
      </c>
      <c r="S48" s="13">
        <f t="shared" si="28"/>
        <v>0.36342516160361305</v>
      </c>
      <c r="T48" s="2">
        <f t="shared" si="29"/>
        <v>0.43</v>
      </c>
      <c r="U48" s="14">
        <f t="shared" si="30"/>
        <v>0.1562728194895536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0.17187281948955357</v>
      </c>
      <c r="AR48" s="9">
        <f t="shared" si="35"/>
        <v>136.875</v>
      </c>
      <c r="AS48" s="1">
        <f t="shared" si="36"/>
        <v>0.24</v>
      </c>
      <c r="AT48" s="1">
        <f t="shared" si="37"/>
        <v>1048918.3333333333</v>
      </c>
      <c r="AU48" s="1">
        <f t="shared" si="38"/>
        <v>39678847952.52195</v>
      </c>
    </row>
    <row r="49" spans="1:48" x14ac:dyDescent="0.15">
      <c r="C49" s="7">
        <v>7</v>
      </c>
      <c r="D49" s="8">
        <v>19.6476260212903</v>
      </c>
      <c r="E49" s="10">
        <f t="shared" si="39"/>
        <v>15.8079594503333</v>
      </c>
      <c r="F49" s="7" t="s">
        <v>83</v>
      </c>
      <c r="G49" s="1">
        <v>8</v>
      </c>
      <c r="H49" s="9">
        <f t="shared" si="20"/>
        <v>19.6476260212903</v>
      </c>
      <c r="I49" s="9">
        <f t="shared" si="21"/>
        <v>292.79762602129028</v>
      </c>
      <c r="J49" s="9">
        <f t="shared" si="22"/>
        <v>0.1905590950012874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212.08285416524319</v>
      </c>
      <c r="P49" s="9">
        <f t="shared" si="25"/>
        <v>40.41431675501876</v>
      </c>
      <c r="Q49" s="12">
        <f t="shared" si="26"/>
        <v>9.6994360212045017</v>
      </c>
      <c r="R49" s="9">
        <f t="shared" si="27"/>
        <v>14.125500000000001</v>
      </c>
      <c r="S49" s="13">
        <f t="shared" si="28"/>
        <v>0.68666142941520658</v>
      </c>
      <c r="T49" s="2">
        <f t="shared" si="29"/>
        <v>0.43</v>
      </c>
      <c r="U49" s="14">
        <f t="shared" si="30"/>
        <v>0.29526441464853881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0.31086441464853881</v>
      </c>
      <c r="AR49" s="9">
        <f t="shared" si="35"/>
        <v>136.875</v>
      </c>
      <c r="AS49" s="1">
        <f t="shared" si="36"/>
        <v>0.24</v>
      </c>
      <c r="AT49" s="1">
        <f t="shared" si="37"/>
        <v>1048918.3333333333</v>
      </c>
      <c r="AU49" s="1">
        <f t="shared" si="38"/>
        <v>71766681196.725311</v>
      </c>
    </row>
    <row r="50" spans="1:48" x14ac:dyDescent="0.15">
      <c r="C50" s="7">
        <v>8</v>
      </c>
      <c r="D50" s="8">
        <v>18.182831315483899</v>
      </c>
      <c r="E50" s="10">
        <f t="shared" si="39"/>
        <v>19.6476260212903</v>
      </c>
      <c r="F50" s="7" t="s">
        <v>83</v>
      </c>
      <c r="G50" s="1">
        <v>9</v>
      </c>
      <c r="H50" s="9">
        <f t="shared" si="20"/>
        <v>18.182831315483899</v>
      </c>
      <c r="I50" s="9">
        <f t="shared" si="21"/>
        <v>291.33283131548387</v>
      </c>
      <c r="J50" s="9">
        <f t="shared" si="22"/>
        <v>0.16121883030911696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230.52478741022441</v>
      </c>
      <c r="P50" s="9">
        <f t="shared" si="25"/>
        <v>37.164936583534228</v>
      </c>
      <c r="Q50" s="12">
        <f t="shared" si="26"/>
        <v>8.9195847800482149</v>
      </c>
      <c r="R50" s="9">
        <f t="shared" si="27"/>
        <v>14.125500000000001</v>
      </c>
      <c r="S50" s="13">
        <f t="shared" si="28"/>
        <v>0.63145267636885172</v>
      </c>
      <c r="T50" s="2">
        <f t="shared" si="29"/>
        <v>0.43</v>
      </c>
      <c r="U50" s="14">
        <f t="shared" si="30"/>
        <v>0.27152465083860622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0.28712465083860622</v>
      </c>
      <c r="AR50" s="9">
        <f t="shared" si="35"/>
        <v>136.875</v>
      </c>
      <c r="AS50" s="1">
        <f t="shared" si="36"/>
        <v>0.24</v>
      </c>
      <c r="AT50" s="1">
        <f t="shared" si="37"/>
        <v>1048918.3333333333</v>
      </c>
      <c r="AU50" s="1">
        <f t="shared" si="38"/>
        <v>66286079427.11071</v>
      </c>
    </row>
    <row r="51" spans="1:48" x14ac:dyDescent="0.15">
      <c r="C51" s="7">
        <v>9</v>
      </c>
      <c r="D51" s="8">
        <v>13.469093249566701</v>
      </c>
      <c r="E51" s="10">
        <f t="shared" si="39"/>
        <v>18.182831315483899</v>
      </c>
      <c r="F51" s="7" t="s">
        <v>83</v>
      </c>
      <c r="G51" s="1">
        <v>10</v>
      </c>
      <c r="H51" s="9">
        <f t="shared" si="20"/>
        <v>13.469093249566701</v>
      </c>
      <c r="I51" s="9">
        <f t="shared" si="21"/>
        <v>286.61909324956667</v>
      </c>
      <c r="J51" s="9">
        <f t="shared" si="22"/>
        <v>9.3047683847897342E-2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252.21610082669017</v>
      </c>
      <c r="P51" s="9">
        <f t="shared" si="25"/>
        <v>23.468124011071264</v>
      </c>
      <c r="Q51" s="12">
        <f t="shared" si="26"/>
        <v>5.6323497626571033</v>
      </c>
      <c r="R51" s="9">
        <f t="shared" si="27"/>
        <v>14.125500000000001</v>
      </c>
      <c r="S51" s="13">
        <f t="shared" si="28"/>
        <v>0.39873631111515367</v>
      </c>
      <c r="T51" s="2">
        <f t="shared" si="29"/>
        <v>0.43</v>
      </c>
      <c r="U51" s="14">
        <f t="shared" si="30"/>
        <v>0.17145661377951607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0.18705661377951605</v>
      </c>
      <c r="AR51" s="9">
        <f t="shared" si="35"/>
        <v>136.875</v>
      </c>
      <c r="AS51" s="1">
        <f t="shared" si="36"/>
        <v>0.24</v>
      </c>
      <c r="AT51" s="1">
        <f t="shared" si="37"/>
        <v>1048918.3333333333</v>
      </c>
      <c r="AU51" s="1">
        <f t="shared" si="38"/>
        <v>43184204219.80777</v>
      </c>
    </row>
    <row r="52" spans="1:48" x14ac:dyDescent="0.15">
      <c r="C52" s="7">
        <v>10</v>
      </c>
      <c r="D52" s="8">
        <v>10.8667520181613</v>
      </c>
      <c r="E52" s="10">
        <f t="shared" si="39"/>
        <v>13.469093249566701</v>
      </c>
      <c r="F52" s="7" t="s">
        <v>83</v>
      </c>
      <c r="G52" s="1">
        <v>11</v>
      </c>
      <c r="H52" s="9">
        <f t="shared" si="20"/>
        <v>10.8667520181613</v>
      </c>
      <c r="I52" s="9">
        <f t="shared" si="21"/>
        <v>284.0167520181613</v>
      </c>
      <c r="J52" s="9">
        <f t="shared" si="22"/>
        <v>6.8159233038396133E-2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217.31057797483794</v>
      </c>
      <c r="O52" s="9">
        <f t="shared" si="40"/>
        <v>70.293648840780975</v>
      </c>
      <c r="P52" s="9">
        <f t="shared" si="25"/>
        <v>4.7911611924579747</v>
      </c>
      <c r="Q52" s="12">
        <f t="shared" si="26"/>
        <v>1.149878686189914</v>
      </c>
      <c r="R52" s="9">
        <f t="shared" si="27"/>
        <v>14.125500000000001</v>
      </c>
      <c r="S52" s="13">
        <f t="shared" si="28"/>
        <v>8.1404459041443764E-2</v>
      </c>
      <c r="T52" s="2">
        <f t="shared" si="29"/>
        <v>0.43</v>
      </c>
      <c r="U52" s="14">
        <f t="shared" si="30"/>
        <v>3.500391738782082E-2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4.3423917387820817E-2</v>
      </c>
      <c r="AR52" s="9">
        <f t="shared" si="35"/>
        <v>136.875</v>
      </c>
      <c r="AS52" s="1">
        <f t="shared" si="36"/>
        <v>0.24</v>
      </c>
      <c r="AT52" s="1">
        <f t="shared" si="37"/>
        <v>1048918.3333333333</v>
      </c>
      <c r="AU52" s="1">
        <f t="shared" si="38"/>
        <v>10024918545.302277</v>
      </c>
    </row>
    <row r="53" spans="1:48" x14ac:dyDescent="0.15">
      <c r="C53" s="7">
        <v>11</v>
      </c>
      <c r="D53" s="8">
        <v>4.8603831759</v>
      </c>
      <c r="E53" s="10">
        <f t="shared" si="39"/>
        <v>10.8667520181613</v>
      </c>
      <c r="F53" s="7" t="s">
        <v>85</v>
      </c>
      <c r="G53" s="1">
        <v>12</v>
      </c>
      <c r="H53" s="9">
        <f t="shared" si="20"/>
        <v>4.8603831759</v>
      </c>
      <c r="I53" s="9">
        <f t="shared" si="21"/>
        <v>278.01038317589996</v>
      </c>
      <c r="J53" s="9">
        <f t="shared" si="22"/>
        <v>3.2498046530091217E-2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124.35873764832299</v>
      </c>
      <c r="P53" s="9">
        <f t="shared" si="25"/>
        <v>4.0414160425186072</v>
      </c>
      <c r="Q53" s="12">
        <f t="shared" si="26"/>
        <v>0.96993985020446571</v>
      </c>
      <c r="R53" s="9">
        <f t="shared" si="27"/>
        <v>14.125500000000001</v>
      </c>
      <c r="S53" s="13">
        <f t="shared" si="28"/>
        <v>6.8665877328552311E-2</v>
      </c>
      <c r="T53" s="2">
        <f t="shared" si="29"/>
        <v>0.43</v>
      </c>
      <c r="U53" s="14">
        <f t="shared" si="30"/>
        <v>2.9526327251277493E-2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3.7946327251277494E-2</v>
      </c>
      <c r="AR53" s="9">
        <f t="shared" si="35"/>
        <v>136.875</v>
      </c>
      <c r="AS53" s="1">
        <f t="shared" si="36"/>
        <v>0.24</v>
      </c>
      <c r="AT53" s="1">
        <f t="shared" si="37"/>
        <v>1048918.3333333333</v>
      </c>
      <c r="AU53" s="1">
        <f t="shared" si="38"/>
        <v>8760352880.8788414</v>
      </c>
      <c r="AV53" s="1">
        <f>SUM(AU42:AU53)</f>
        <v>291719315836.86523</v>
      </c>
    </row>
    <row r="54" spans="1:48" x14ac:dyDescent="0.15">
      <c r="C54" s="7">
        <v>12</v>
      </c>
      <c r="D54" s="8">
        <v>3.82454333587097</v>
      </c>
      <c r="E54" s="10">
        <f t="shared" si="39"/>
        <v>4.8603831759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4.1109012549677404</v>
      </c>
      <c r="E58" s="7"/>
      <c r="F58" s="7"/>
      <c r="G58" s="1">
        <v>1</v>
      </c>
      <c r="H58" s="9">
        <f t="shared" ref="H58:H69" si="41">E59</f>
        <v>4.1109012549677404</v>
      </c>
      <c r="I58" s="9">
        <f t="shared" ref="I58:I69" si="42">H58+273.15</f>
        <v>277.26090125496773</v>
      </c>
      <c r="J58" s="9">
        <f t="shared" ref="J58:J69" si="43">EXP(($C$15*(I58-$C$13))/($C$16*I58*$C$13))</f>
        <v>2.9562501953839387E-2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2.9493522782613763E-3</v>
      </c>
      <c r="Q58" s="12">
        <f t="shared" ref="Q58:Q69" si="47">P58*$B$60</f>
        <v>5.6037693286966153E-4</v>
      </c>
      <c r="R58" s="9">
        <f t="shared" ref="R58:R69" si="48">L58*$B$60</f>
        <v>1.8955666666666669E-2</v>
      </c>
      <c r="S58" s="13">
        <f t="shared" ref="S58:S69" si="49">Q58/R58</f>
        <v>2.9562501953839387E-2</v>
      </c>
      <c r="T58" s="2">
        <f t="shared" ref="T58:T69" si="50">$B$59/100</f>
        <v>0.01</v>
      </c>
      <c r="U58" s="14">
        <f t="shared" ref="U58:U69" si="51">S58*T58</f>
        <v>2.956250195383939E-4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1.2295625019538394E-2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157775</v>
      </c>
      <c r="AU58" s="1">
        <f t="shared" ref="AU58:AU69" si="58">AT58*10000*AS58*0.67*AR58*AQ58</f>
        <v>24637841.931909524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0.37755651099999998</v>
      </c>
      <c r="E59" s="10">
        <f t="shared" ref="E59:E70" si="59">D58</f>
        <v>4.1109012549677404</v>
      </c>
      <c r="F59" s="7" t="s">
        <v>83</v>
      </c>
      <c r="G59" s="1">
        <v>2</v>
      </c>
      <c r="H59" s="9">
        <f t="shared" si="41"/>
        <v>0.37755651099999998</v>
      </c>
      <c r="I59" s="9">
        <f t="shared" si="42"/>
        <v>273.527556511</v>
      </c>
      <c r="J59" s="9">
        <f t="shared" si="43"/>
        <v>1.8305256983270464E-2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0.19658398105507197</v>
      </c>
      <c r="P59" s="9">
        <f t="shared" si="46"/>
        <v>3.5985202920074647E-3</v>
      </c>
      <c r="Q59" s="12">
        <f t="shared" si="47"/>
        <v>6.8371885548141828E-4</v>
      </c>
      <c r="R59" s="9">
        <f t="shared" si="48"/>
        <v>1.8955666666666669E-2</v>
      </c>
      <c r="S59" s="13">
        <f t="shared" si="49"/>
        <v>3.6069364771207459E-2</v>
      </c>
      <c r="T59" s="2">
        <f t="shared" si="50"/>
        <v>0.01</v>
      </c>
      <c r="U59" s="14">
        <f t="shared" si="51"/>
        <v>3.6069364771207461E-4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1.2360693647712076E-2</v>
      </c>
      <c r="AR59" s="9">
        <f t="shared" si="55"/>
        <v>9.9766666666666666</v>
      </c>
      <c r="AS59" s="1">
        <f t="shared" si="56"/>
        <v>0.19</v>
      </c>
      <c r="AT59" s="1">
        <f t="shared" si="57"/>
        <v>157775</v>
      </c>
      <c r="AU59" s="1">
        <f t="shared" si="58"/>
        <v>24768225.753237993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-0.51377508985714304</v>
      </c>
      <c r="E60" s="10">
        <f t="shared" si="59"/>
        <v>0.37755651099999998</v>
      </c>
      <c r="F60" s="7" t="s">
        <v>83</v>
      </c>
      <c r="G60" s="1">
        <v>3</v>
      </c>
      <c r="H60" s="9">
        <f t="shared" si="41"/>
        <v>-0.51377508985714304</v>
      </c>
      <c r="I60" s="9">
        <f t="shared" si="42"/>
        <v>272.63622491014286</v>
      </c>
      <c r="J60" s="9">
        <f t="shared" si="43"/>
        <v>1.6294219457049855E-2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0.29275212742973117</v>
      </c>
      <c r="P60" s="9">
        <f t="shared" si="46"/>
        <v>4.7701674108582646E-3</v>
      </c>
      <c r="Q60" s="12">
        <f t="shared" si="47"/>
        <v>9.0633180806307025E-4</v>
      </c>
      <c r="R60" s="9">
        <f t="shared" si="48"/>
        <v>1.8955666666666669E-2</v>
      </c>
      <c r="S60" s="13">
        <f t="shared" si="49"/>
        <v>4.7813238331355805E-2</v>
      </c>
      <c r="T60" s="2">
        <f t="shared" si="50"/>
        <v>0.01</v>
      </c>
      <c r="U60" s="14">
        <f t="shared" si="51"/>
        <v>4.7813238331355807E-4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1.2478132383313559E-2</v>
      </c>
      <c r="AR60" s="9">
        <f t="shared" si="55"/>
        <v>9.9766666666666666</v>
      </c>
      <c r="AS60" s="1">
        <f t="shared" si="56"/>
        <v>0.19</v>
      </c>
      <c r="AT60" s="1">
        <f t="shared" si="57"/>
        <v>157775</v>
      </c>
      <c r="AU60" s="1">
        <f t="shared" si="58"/>
        <v>25003548.23581491</v>
      </c>
    </row>
    <row r="61" spans="1:48" x14ac:dyDescent="0.15">
      <c r="C61" s="7">
        <v>3</v>
      </c>
      <c r="D61" s="8">
        <v>0.145267840387097</v>
      </c>
      <c r="E61" s="10">
        <f t="shared" si="59"/>
        <v>-0.51377508985714304</v>
      </c>
      <c r="F61" s="7" t="s">
        <v>83</v>
      </c>
      <c r="G61" s="1">
        <v>4</v>
      </c>
      <c r="H61" s="9">
        <f t="shared" si="41"/>
        <v>0.145267840387097</v>
      </c>
      <c r="I61" s="9">
        <f t="shared" si="42"/>
        <v>273.29526784038706</v>
      </c>
      <c r="J61" s="9">
        <f t="shared" si="43"/>
        <v>1.7759708946167973E-2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0.38774862668553955</v>
      </c>
      <c r="P61" s="9">
        <f t="shared" si="46"/>
        <v>6.8863027542115226E-3</v>
      </c>
      <c r="Q61" s="12">
        <f t="shared" si="47"/>
        <v>1.3083975233001894E-3</v>
      </c>
      <c r="R61" s="9">
        <f t="shared" si="48"/>
        <v>1.8955666666666669E-2</v>
      </c>
      <c r="S61" s="13">
        <f t="shared" si="49"/>
        <v>6.9024083737502726E-2</v>
      </c>
      <c r="T61" s="2">
        <f t="shared" si="50"/>
        <v>0.01</v>
      </c>
      <c r="U61" s="14">
        <f t="shared" si="51"/>
        <v>6.9024083737502723E-4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1.2690240837375027E-2</v>
      </c>
      <c r="AR61" s="9">
        <f t="shared" si="55"/>
        <v>9.9766666666666666</v>
      </c>
      <c r="AS61" s="1">
        <f t="shared" si="56"/>
        <v>0.19</v>
      </c>
      <c r="AT61" s="1">
        <f t="shared" si="57"/>
        <v>157775</v>
      </c>
      <c r="AU61" s="1">
        <f t="shared" si="58"/>
        <v>25428568.887899205</v>
      </c>
    </row>
    <row r="62" spans="1:48" x14ac:dyDescent="0.15">
      <c r="C62" s="7">
        <v>4</v>
      </c>
      <c r="D62" s="8">
        <v>8.2021924874333294</v>
      </c>
      <c r="E62" s="10">
        <f t="shared" si="59"/>
        <v>0.145267840387097</v>
      </c>
      <c r="F62" s="7" t="s">
        <v>83</v>
      </c>
      <c r="G62" s="1">
        <v>5</v>
      </c>
      <c r="H62" s="9">
        <f t="shared" si="41"/>
        <v>8.2021924874333294</v>
      </c>
      <c r="I62" s="9">
        <f t="shared" si="42"/>
        <v>281.35219248743329</v>
      </c>
      <c r="J62" s="9">
        <f t="shared" si="43"/>
        <v>4.9262988739242342E-2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0.36181920773476167</v>
      </c>
      <c r="O62" s="9">
        <f t="shared" si="60"/>
        <v>0.11880978286323302</v>
      </c>
      <c r="P62" s="9">
        <f t="shared" si="46"/>
        <v>5.8529249953032754E-3</v>
      </c>
      <c r="Q62" s="12">
        <f t="shared" si="47"/>
        <v>1.1120557491076223E-3</v>
      </c>
      <c r="R62" s="9">
        <f t="shared" si="48"/>
        <v>1.8955666666666669E-2</v>
      </c>
      <c r="S62" s="13">
        <f t="shared" si="49"/>
        <v>5.8666137607450132E-2</v>
      </c>
      <c r="T62" s="2">
        <f t="shared" si="50"/>
        <v>0.01</v>
      </c>
      <c r="U62" s="14">
        <f t="shared" si="51"/>
        <v>5.8666137607450133E-4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1.2586661376074502E-2</v>
      </c>
      <c r="AR62" s="9">
        <f t="shared" si="55"/>
        <v>9.9766666666666666</v>
      </c>
      <c r="AS62" s="1">
        <f t="shared" si="56"/>
        <v>0.19</v>
      </c>
      <c r="AT62" s="1">
        <f t="shared" si="57"/>
        <v>157775</v>
      </c>
      <c r="AU62" s="1">
        <f t="shared" si="58"/>
        <v>25221017.470963549</v>
      </c>
    </row>
    <row r="63" spans="1:48" x14ac:dyDescent="0.15">
      <c r="C63" s="7">
        <v>5</v>
      </c>
      <c r="D63" s="8">
        <v>11.9415634250323</v>
      </c>
      <c r="E63" s="10">
        <f t="shared" si="59"/>
        <v>8.2021924874333294</v>
      </c>
      <c r="F63" s="7" t="s">
        <v>85</v>
      </c>
      <c r="G63" s="1">
        <v>6</v>
      </c>
      <c r="H63" s="9">
        <f t="shared" si="41"/>
        <v>11.9415634250323</v>
      </c>
      <c r="I63" s="9">
        <f t="shared" si="42"/>
        <v>285.09156342503229</v>
      </c>
      <c r="J63" s="9">
        <f t="shared" si="43"/>
        <v>7.7563224462682129E-2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0.21272352453459642</v>
      </c>
      <c r="P63" s="9">
        <f t="shared" si="46"/>
        <v>1.6499522481969772E-2</v>
      </c>
      <c r="Q63" s="12">
        <f t="shared" si="47"/>
        <v>3.134909271574257E-3</v>
      </c>
      <c r="R63" s="9">
        <f t="shared" si="48"/>
        <v>1.8955666666666669E-2</v>
      </c>
      <c r="S63" s="13">
        <f t="shared" si="49"/>
        <v>0.16538111408589815</v>
      </c>
      <c r="T63" s="2">
        <f t="shared" si="50"/>
        <v>0.01</v>
      </c>
      <c r="U63" s="14">
        <f t="shared" si="51"/>
        <v>1.6538111408589814E-3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1.3653811140858983E-2</v>
      </c>
      <c r="AR63" s="9">
        <f t="shared" si="55"/>
        <v>9.9766666666666666</v>
      </c>
      <c r="AS63" s="1">
        <f t="shared" si="56"/>
        <v>0.19</v>
      </c>
      <c r="AT63" s="1">
        <f t="shared" si="57"/>
        <v>157775</v>
      </c>
      <c r="AU63" s="1">
        <f t="shared" si="58"/>
        <v>27359360.758161612</v>
      </c>
    </row>
    <row r="64" spans="1:48" x14ac:dyDescent="0.15">
      <c r="C64" s="7">
        <v>6</v>
      </c>
      <c r="D64" s="8">
        <v>15.8079594503333</v>
      </c>
      <c r="E64" s="10">
        <f t="shared" si="59"/>
        <v>11.9415634250323</v>
      </c>
      <c r="F64" s="7" t="s">
        <v>83</v>
      </c>
      <c r="G64" s="1">
        <v>7</v>
      </c>
      <c r="H64" s="9">
        <f t="shared" si="41"/>
        <v>15.8079594503333</v>
      </c>
      <c r="I64" s="9">
        <f t="shared" si="42"/>
        <v>288.95795945033331</v>
      </c>
      <c r="J64" s="9">
        <f t="shared" si="43"/>
        <v>0.12249614865518824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0.2959906687192933</v>
      </c>
      <c r="P64" s="9">
        <f t="shared" si="46"/>
        <v>3.6257716955987125E-2</v>
      </c>
      <c r="Q64" s="12">
        <f t="shared" si="47"/>
        <v>6.8889662216375536E-3</v>
      </c>
      <c r="R64" s="9">
        <f t="shared" si="48"/>
        <v>1.8955666666666669E-2</v>
      </c>
      <c r="S64" s="13">
        <f t="shared" si="49"/>
        <v>0.36342516160361293</v>
      </c>
      <c r="T64" s="2">
        <f t="shared" si="50"/>
        <v>0.01</v>
      </c>
      <c r="U64" s="14">
        <f t="shared" si="51"/>
        <v>3.6342516160361295E-3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2.373425161603613E-2</v>
      </c>
      <c r="AR64" s="9">
        <f t="shared" si="55"/>
        <v>9.9766666666666666</v>
      </c>
      <c r="AS64" s="1">
        <f t="shared" si="56"/>
        <v>0.19</v>
      </c>
      <c r="AT64" s="1">
        <f t="shared" si="57"/>
        <v>157775</v>
      </c>
      <c r="AU64" s="1">
        <f t="shared" si="58"/>
        <v>47558439.587971397</v>
      </c>
    </row>
    <row r="65" spans="1:48" x14ac:dyDescent="0.15">
      <c r="C65" s="7">
        <v>7</v>
      </c>
      <c r="D65" s="8">
        <v>19.6476260212903</v>
      </c>
      <c r="E65" s="10">
        <f t="shared" si="59"/>
        <v>15.8079594503333</v>
      </c>
      <c r="F65" s="7" t="s">
        <v>83</v>
      </c>
      <c r="G65" s="1">
        <v>8</v>
      </c>
      <c r="H65" s="9">
        <f t="shared" si="41"/>
        <v>19.6476260212903</v>
      </c>
      <c r="I65" s="9">
        <f t="shared" si="42"/>
        <v>292.79762602129028</v>
      </c>
      <c r="J65" s="9">
        <f t="shared" si="43"/>
        <v>0.1905590950012874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0.35949961842997286</v>
      </c>
      <c r="P65" s="9">
        <f t="shared" si="46"/>
        <v>6.8505921941323766E-2</v>
      </c>
      <c r="Q65" s="12">
        <f t="shared" si="47"/>
        <v>1.3016125168851516E-2</v>
      </c>
      <c r="R65" s="9">
        <f t="shared" si="48"/>
        <v>1.8955666666666669E-2</v>
      </c>
      <c r="S65" s="13">
        <f t="shared" si="49"/>
        <v>0.68666142941520636</v>
      </c>
      <c r="T65" s="2">
        <f t="shared" si="50"/>
        <v>0.01</v>
      </c>
      <c r="U65" s="14">
        <f t="shared" si="51"/>
        <v>6.8666142941520639E-3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2.6966614294152064E-2</v>
      </c>
      <c r="AR65" s="9">
        <f t="shared" si="55"/>
        <v>9.9766666666666666</v>
      </c>
      <c r="AS65" s="1">
        <f t="shared" si="56"/>
        <v>0.19</v>
      </c>
      <c r="AT65" s="1">
        <f t="shared" si="57"/>
        <v>157775</v>
      </c>
      <c r="AU65" s="1">
        <f t="shared" si="58"/>
        <v>54035413.357379168</v>
      </c>
    </row>
    <row r="66" spans="1:48" x14ac:dyDescent="0.15">
      <c r="C66" s="7">
        <v>8</v>
      </c>
      <c r="D66" s="8">
        <v>18.182831315483899</v>
      </c>
      <c r="E66" s="10">
        <f t="shared" si="59"/>
        <v>19.6476260212903</v>
      </c>
      <c r="F66" s="7" t="s">
        <v>83</v>
      </c>
      <c r="G66" s="1">
        <v>9</v>
      </c>
      <c r="H66" s="9">
        <f t="shared" si="41"/>
        <v>18.182831315483899</v>
      </c>
      <c r="I66" s="9">
        <f t="shared" si="42"/>
        <v>291.33283131548387</v>
      </c>
      <c r="J66" s="9">
        <f t="shared" si="43"/>
        <v>0.16121883030911696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0.39076036315531576</v>
      </c>
      <c r="P66" s="9">
        <f t="shared" si="46"/>
        <v>6.2997928679065771E-2</v>
      </c>
      <c r="Q66" s="12">
        <f t="shared" si="47"/>
        <v>1.1969606449022497E-2</v>
      </c>
      <c r="R66" s="9">
        <f t="shared" si="48"/>
        <v>1.8955666666666669E-2</v>
      </c>
      <c r="S66" s="13">
        <f t="shared" si="49"/>
        <v>0.63145267636885161</v>
      </c>
      <c r="T66" s="2">
        <f t="shared" si="50"/>
        <v>0.01</v>
      </c>
      <c r="U66" s="14">
        <f t="shared" si="51"/>
        <v>6.3145267636885161E-3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2.6414526763688516E-2</v>
      </c>
      <c r="AR66" s="9">
        <f t="shared" si="55"/>
        <v>9.9766666666666666</v>
      </c>
      <c r="AS66" s="1">
        <f t="shared" si="56"/>
        <v>0.19</v>
      </c>
      <c r="AT66" s="1">
        <f t="shared" si="57"/>
        <v>157775</v>
      </c>
      <c r="AU66" s="1">
        <f t="shared" si="58"/>
        <v>52929146.267538309</v>
      </c>
    </row>
    <row r="67" spans="1:48" x14ac:dyDescent="0.15">
      <c r="C67" s="7">
        <v>9</v>
      </c>
      <c r="D67" s="8">
        <v>13.469093249566701</v>
      </c>
      <c r="E67" s="10">
        <f t="shared" si="59"/>
        <v>18.182831315483899</v>
      </c>
      <c r="F67" s="7" t="s">
        <v>83</v>
      </c>
      <c r="G67" s="1">
        <v>10</v>
      </c>
      <c r="H67" s="9">
        <f t="shared" si="41"/>
        <v>13.469093249566701</v>
      </c>
      <c r="I67" s="9">
        <f t="shared" si="42"/>
        <v>286.61909324956667</v>
      </c>
      <c r="J67" s="9">
        <f t="shared" si="43"/>
        <v>9.3047683847897342E-2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0.42752910114291665</v>
      </c>
      <c r="P67" s="9">
        <f t="shared" si="46"/>
        <v>3.9780592638921836E-2</v>
      </c>
      <c r="Q67" s="12">
        <f t="shared" si="47"/>
        <v>7.5583126013951491E-3</v>
      </c>
      <c r="R67" s="9">
        <f t="shared" si="48"/>
        <v>1.8955666666666669E-2</v>
      </c>
      <c r="S67" s="13">
        <f t="shared" si="49"/>
        <v>0.39873631111515367</v>
      </c>
      <c r="T67" s="2">
        <f t="shared" si="50"/>
        <v>0.01</v>
      </c>
      <c r="U67" s="14">
        <f t="shared" si="51"/>
        <v>3.9873631111515366E-3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2.4087363111151536E-2</v>
      </c>
      <c r="AR67" s="9">
        <f t="shared" si="55"/>
        <v>9.9766666666666666</v>
      </c>
      <c r="AS67" s="1">
        <f t="shared" si="56"/>
        <v>0.19</v>
      </c>
      <c r="AT67" s="1">
        <f t="shared" si="57"/>
        <v>157775</v>
      </c>
      <c r="AU67" s="1">
        <f t="shared" si="58"/>
        <v>48266000.625915296</v>
      </c>
    </row>
    <row r="68" spans="1:48" x14ac:dyDescent="0.15">
      <c r="C68" s="7">
        <v>10</v>
      </c>
      <c r="D68" s="8">
        <v>10.8667520181613</v>
      </c>
      <c r="E68" s="10">
        <f t="shared" si="59"/>
        <v>13.469093249566701</v>
      </c>
      <c r="F68" s="7" t="s">
        <v>83</v>
      </c>
      <c r="G68" s="1">
        <v>11</v>
      </c>
      <c r="H68" s="9">
        <f t="shared" si="41"/>
        <v>10.8667520181613</v>
      </c>
      <c r="I68" s="9">
        <f t="shared" si="42"/>
        <v>284.0167520181613</v>
      </c>
      <c r="J68" s="9">
        <f t="shared" si="43"/>
        <v>6.8159233038396133E-2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0.36836108307879506</v>
      </c>
      <c r="O68" s="9">
        <f t="shared" si="60"/>
        <v>0.11915409209186639</v>
      </c>
      <c r="P68" s="9">
        <f t="shared" si="46"/>
        <v>8.121451530368036E-3</v>
      </c>
      <c r="Q68" s="12">
        <f t="shared" si="47"/>
        <v>1.5430757907699268E-3</v>
      </c>
      <c r="R68" s="9">
        <f t="shared" si="48"/>
        <v>1.8955666666666669E-2</v>
      </c>
      <c r="S68" s="13">
        <f t="shared" si="49"/>
        <v>8.1404459041443722E-2</v>
      </c>
      <c r="T68" s="2">
        <f t="shared" si="50"/>
        <v>0.01</v>
      </c>
      <c r="U68" s="14">
        <f t="shared" si="51"/>
        <v>8.1404459041443727E-4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1.2814044590414438E-2</v>
      </c>
      <c r="AR68" s="9">
        <f t="shared" si="55"/>
        <v>9.9766666666666666</v>
      </c>
      <c r="AS68" s="1">
        <f t="shared" si="56"/>
        <v>0.19</v>
      </c>
      <c r="AT68" s="1">
        <f t="shared" si="57"/>
        <v>157775</v>
      </c>
      <c r="AU68" s="1">
        <f t="shared" si="58"/>
        <v>25676645.524354458</v>
      </c>
    </row>
    <row r="69" spans="1:48" x14ac:dyDescent="0.15">
      <c r="C69" s="7">
        <v>11</v>
      </c>
      <c r="D69" s="8">
        <v>4.8603831759</v>
      </c>
      <c r="E69" s="10">
        <f t="shared" si="59"/>
        <v>10.8667520181613</v>
      </c>
      <c r="F69" s="7" t="s">
        <v>85</v>
      </c>
      <c r="G69" s="1">
        <v>12</v>
      </c>
      <c r="H69" s="9">
        <f t="shared" si="41"/>
        <v>4.8603831759</v>
      </c>
      <c r="I69" s="9">
        <f t="shared" si="42"/>
        <v>278.01038317589996</v>
      </c>
      <c r="J69" s="9">
        <f t="shared" si="43"/>
        <v>3.2498046530091217E-2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0.21079930722816503</v>
      </c>
      <c r="P69" s="9">
        <f t="shared" si="46"/>
        <v>6.850565694811901E-3</v>
      </c>
      <c r="Q69" s="12">
        <f t="shared" si="47"/>
        <v>1.3016074820142612E-3</v>
      </c>
      <c r="R69" s="9">
        <f t="shared" si="48"/>
        <v>1.8955666666666669E-2</v>
      </c>
      <c r="S69" s="13">
        <f t="shared" si="49"/>
        <v>6.8665877328552283E-2</v>
      </c>
      <c r="T69" s="2">
        <f t="shared" si="50"/>
        <v>0.01</v>
      </c>
      <c r="U69" s="14">
        <f t="shared" si="51"/>
        <v>6.8665877328552289E-4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1.2686658773285522E-2</v>
      </c>
      <c r="AR69" s="9">
        <f t="shared" si="55"/>
        <v>9.9766666666666666</v>
      </c>
      <c r="AS69" s="1">
        <f t="shared" si="56"/>
        <v>0.19</v>
      </c>
      <c r="AT69" s="1">
        <f t="shared" si="57"/>
        <v>157775</v>
      </c>
      <c r="AU69" s="1">
        <f t="shared" si="58"/>
        <v>25421391.186181158</v>
      </c>
      <c r="AV69" s="1">
        <f>SUM(AU58:AU69)</f>
        <v>406305599.58732653</v>
      </c>
    </row>
    <row r="70" spans="1:48" x14ac:dyDescent="0.15">
      <c r="C70" s="7">
        <v>12</v>
      </c>
      <c r="D70" s="8">
        <v>3.82454333587097</v>
      </c>
      <c r="E70" s="10">
        <f t="shared" si="59"/>
        <v>4.8603831759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4.1109012549677404</v>
      </c>
      <c r="E73" s="7"/>
      <c r="F73" s="7"/>
      <c r="G73" s="1">
        <v>1</v>
      </c>
      <c r="H73" s="9">
        <f t="shared" ref="H73:H84" si="61">E74</f>
        <v>4.1109012549677404</v>
      </c>
      <c r="I73" s="9">
        <f t="shared" ref="I73:I84" si="62">H73+273.15</f>
        <v>277.26090125496773</v>
      </c>
      <c r="J73" s="9">
        <f t="shared" ref="J73:J84" si="63">EXP(($C$15*(I73-$C$13))/($C$16*I73*$C$13))</f>
        <v>2.9562501953839387E-2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3.2370939639454134E-3</v>
      </c>
      <c r="Q73" s="12">
        <f t="shared" ref="Q73:Q84" si="67">P73*$B$75</f>
        <v>5.8267691351017437E-4</v>
      </c>
      <c r="R73" s="9">
        <f t="shared" ref="R73:R84" si="68">L73*$B$75</f>
        <v>1.9710000000000002E-2</v>
      </c>
      <c r="S73" s="13">
        <f t="shared" ref="S73:S84" si="69">Q73/R73</f>
        <v>2.9562501953839387E-2</v>
      </c>
      <c r="T73" s="2">
        <f t="shared" ref="T73:T84" si="70">$B$74/100</f>
        <v>0.01</v>
      </c>
      <c r="U73" s="14">
        <f t="shared" ref="U73:U84" si="71">S73*T73</f>
        <v>2.956250195383939E-4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1.2895625019538394E-2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10850</v>
      </c>
      <c r="AU73" s="1">
        <f t="shared" ref="AU73:AU84" si="78">AT73*10000*AS73*0.67*AR73*AQ73</f>
        <v>1847708.9452276223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0.37755651099999998</v>
      </c>
      <c r="E74" s="10">
        <f t="shared" ref="E74:E85" si="79">D73</f>
        <v>4.1109012549677404</v>
      </c>
      <c r="F74" s="7" t="s">
        <v>83</v>
      </c>
      <c r="G74" s="1">
        <v>2</v>
      </c>
      <c r="H74" s="9">
        <f t="shared" si="61"/>
        <v>0.37755651099999998</v>
      </c>
      <c r="I74" s="9">
        <f t="shared" si="62"/>
        <v>273.527556511</v>
      </c>
      <c r="J74" s="9">
        <f t="shared" si="63"/>
        <v>1.8305256983270464E-2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0.21576290603605461</v>
      </c>
      <c r="P74" s="9">
        <f t="shared" si="66"/>
        <v>3.9495954424472179E-3</v>
      </c>
      <c r="Q74" s="12">
        <f t="shared" si="67"/>
        <v>7.1092717964049918E-4</v>
      </c>
      <c r="R74" s="9">
        <f t="shared" si="68"/>
        <v>1.9710000000000002E-2</v>
      </c>
      <c r="S74" s="13">
        <f t="shared" si="69"/>
        <v>3.6069364771207466E-2</v>
      </c>
      <c r="T74" s="2">
        <f t="shared" si="70"/>
        <v>0.01</v>
      </c>
      <c r="U74" s="14">
        <f t="shared" si="71"/>
        <v>3.6069364771207466E-4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1.2960693647712076E-2</v>
      </c>
      <c r="AR74" s="9">
        <f t="shared" si="75"/>
        <v>10.950000000000001</v>
      </c>
      <c r="AS74" s="1">
        <f t="shared" si="76"/>
        <v>0.18</v>
      </c>
      <c r="AT74" s="1">
        <f t="shared" si="77"/>
        <v>10850</v>
      </c>
      <c r="AU74" s="1">
        <f t="shared" si="78"/>
        <v>1857032.0983239661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-0.51377508985714304</v>
      </c>
      <c r="E75" s="10">
        <f t="shared" si="79"/>
        <v>0.37755651099999998</v>
      </c>
      <c r="F75" s="7" t="s">
        <v>83</v>
      </c>
      <c r="G75" s="1">
        <v>3</v>
      </c>
      <c r="H75" s="9">
        <f t="shared" si="61"/>
        <v>-0.51377508985714304</v>
      </c>
      <c r="I75" s="9">
        <f t="shared" si="62"/>
        <v>272.63622491014286</v>
      </c>
      <c r="J75" s="9">
        <f t="shared" si="63"/>
        <v>1.6294219457049855E-2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0.3213133105936074</v>
      </c>
      <c r="P75" s="9">
        <f t="shared" si="66"/>
        <v>5.2355495972834613E-3</v>
      </c>
      <c r="Q75" s="12">
        <f t="shared" si="67"/>
        <v>9.4239892751102295E-4</v>
      </c>
      <c r="R75" s="9">
        <f t="shared" si="68"/>
        <v>1.9710000000000002E-2</v>
      </c>
      <c r="S75" s="13">
        <f t="shared" si="69"/>
        <v>4.7813238331355805E-2</v>
      </c>
      <c r="T75" s="2">
        <f t="shared" si="70"/>
        <v>0.01</v>
      </c>
      <c r="U75" s="14">
        <f t="shared" si="71"/>
        <v>4.7813238331355807E-4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1.3078132383313559E-2</v>
      </c>
      <c r="AR75" s="9">
        <f t="shared" si="75"/>
        <v>10.950000000000001</v>
      </c>
      <c r="AS75" s="1">
        <f t="shared" si="76"/>
        <v>0.18</v>
      </c>
      <c r="AT75" s="1">
        <f t="shared" si="77"/>
        <v>10850</v>
      </c>
      <c r="AU75" s="1">
        <f t="shared" si="78"/>
        <v>1873858.9370354139</v>
      </c>
    </row>
    <row r="76" spans="1:48" x14ac:dyDescent="0.15">
      <c r="C76" s="7">
        <v>3</v>
      </c>
      <c r="D76" s="8">
        <v>0.145267840387097</v>
      </c>
      <c r="E76" s="10">
        <f t="shared" si="79"/>
        <v>-0.51377508985714304</v>
      </c>
      <c r="F76" s="7" t="s">
        <v>83</v>
      </c>
      <c r="G76" s="1">
        <v>4</v>
      </c>
      <c r="H76" s="9">
        <f t="shared" si="61"/>
        <v>0.145267840387097</v>
      </c>
      <c r="I76" s="9">
        <f t="shared" si="62"/>
        <v>273.29526784038706</v>
      </c>
      <c r="J76" s="9">
        <f t="shared" si="63"/>
        <v>1.7759708946167973E-2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0.42557776099632394</v>
      </c>
      <c r="P76" s="9">
        <f t="shared" si="66"/>
        <v>7.5581371692565492E-3</v>
      </c>
      <c r="Q76" s="12">
        <f t="shared" si="67"/>
        <v>1.3604646904661788E-3</v>
      </c>
      <c r="R76" s="9">
        <f t="shared" si="68"/>
        <v>1.9710000000000002E-2</v>
      </c>
      <c r="S76" s="13">
        <f t="shared" si="69"/>
        <v>6.9024083737502726E-2</v>
      </c>
      <c r="T76" s="2">
        <f t="shared" si="70"/>
        <v>0.01</v>
      </c>
      <c r="U76" s="14">
        <f t="shared" si="71"/>
        <v>6.9024083737502723E-4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1.3290240837375027E-2</v>
      </c>
      <c r="AR76" s="9">
        <f t="shared" si="75"/>
        <v>10.950000000000001</v>
      </c>
      <c r="AS76" s="1">
        <f t="shared" si="76"/>
        <v>0.18</v>
      </c>
      <c r="AT76" s="1">
        <f t="shared" si="77"/>
        <v>10850</v>
      </c>
      <c r="AU76" s="1">
        <f t="shared" si="78"/>
        <v>1904250.2276734388</v>
      </c>
    </row>
    <row r="77" spans="1:48" x14ac:dyDescent="0.15">
      <c r="C77" s="7">
        <v>4</v>
      </c>
      <c r="D77" s="8">
        <v>8.2021924874333294</v>
      </c>
      <c r="E77" s="10">
        <f t="shared" si="79"/>
        <v>0.145267840387097</v>
      </c>
      <c r="F77" s="7" t="s">
        <v>83</v>
      </c>
      <c r="G77" s="1">
        <v>5</v>
      </c>
      <c r="H77" s="9">
        <f t="shared" si="61"/>
        <v>8.2021924874333294</v>
      </c>
      <c r="I77" s="9">
        <f t="shared" si="62"/>
        <v>281.35219248743329</v>
      </c>
      <c r="J77" s="9">
        <f t="shared" si="63"/>
        <v>4.9262988739242342E-2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0.397118642635714</v>
      </c>
      <c r="O77" s="9">
        <f t="shared" si="80"/>
        <v>0.1304009811913534</v>
      </c>
      <c r="P77" s="9">
        <f t="shared" si="66"/>
        <v>6.4239420680157954E-3</v>
      </c>
      <c r="Q77" s="12">
        <f t="shared" si="67"/>
        <v>1.1563095722428431E-3</v>
      </c>
      <c r="R77" s="9">
        <f t="shared" si="68"/>
        <v>1.9710000000000002E-2</v>
      </c>
      <c r="S77" s="13">
        <f t="shared" si="69"/>
        <v>5.8666137607450174E-2</v>
      </c>
      <c r="T77" s="2">
        <f t="shared" si="70"/>
        <v>0.01</v>
      </c>
      <c r="U77" s="14">
        <f t="shared" si="71"/>
        <v>5.8666137607450177E-4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1.3186661376074502E-2</v>
      </c>
      <c r="AR77" s="9">
        <f t="shared" si="75"/>
        <v>10.950000000000001</v>
      </c>
      <c r="AS77" s="1">
        <f t="shared" si="76"/>
        <v>0.18</v>
      </c>
      <c r="AT77" s="1">
        <f t="shared" si="77"/>
        <v>10850</v>
      </c>
      <c r="AU77" s="1">
        <f t="shared" si="78"/>
        <v>1889409.1713541935</v>
      </c>
    </row>
    <row r="78" spans="1:48" x14ac:dyDescent="0.15">
      <c r="C78" s="7">
        <v>5</v>
      </c>
      <c r="D78" s="8">
        <v>11.9415634250323</v>
      </c>
      <c r="E78" s="10">
        <f t="shared" si="79"/>
        <v>8.2021924874333294</v>
      </c>
      <c r="F78" s="7" t="s">
        <v>85</v>
      </c>
      <c r="G78" s="1">
        <v>6</v>
      </c>
      <c r="H78" s="9">
        <f t="shared" si="61"/>
        <v>11.9415634250323</v>
      </c>
      <c r="I78" s="9">
        <f t="shared" si="62"/>
        <v>285.09156342503229</v>
      </c>
      <c r="J78" s="9">
        <f t="shared" si="63"/>
        <v>7.7563224462682129E-2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0.23347703912333762</v>
      </c>
      <c r="P78" s="9">
        <f t="shared" si="66"/>
        <v>1.8109231992405852E-2</v>
      </c>
      <c r="Q78" s="12">
        <f t="shared" si="67"/>
        <v>3.2596617586330531E-3</v>
      </c>
      <c r="R78" s="9">
        <f t="shared" si="68"/>
        <v>1.9710000000000002E-2</v>
      </c>
      <c r="S78" s="13">
        <f t="shared" si="69"/>
        <v>0.16538111408589817</v>
      </c>
      <c r="T78" s="2">
        <f t="shared" si="70"/>
        <v>0.01</v>
      </c>
      <c r="U78" s="14">
        <f t="shared" si="71"/>
        <v>1.6538111408589819E-3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1.4253811140858982E-2</v>
      </c>
      <c r="AR78" s="9">
        <f t="shared" si="75"/>
        <v>10.950000000000001</v>
      </c>
      <c r="AS78" s="1">
        <f t="shared" si="76"/>
        <v>0.18</v>
      </c>
      <c r="AT78" s="1">
        <f t="shared" si="77"/>
        <v>10850</v>
      </c>
      <c r="AU78" s="1">
        <f t="shared" si="78"/>
        <v>2042312.35854383</v>
      </c>
    </row>
    <row r="79" spans="1:48" x14ac:dyDescent="0.15">
      <c r="C79" s="7">
        <v>6</v>
      </c>
      <c r="D79" s="8">
        <v>15.8079594503333</v>
      </c>
      <c r="E79" s="10">
        <f t="shared" si="79"/>
        <v>11.9415634250323</v>
      </c>
      <c r="F79" s="7" t="s">
        <v>83</v>
      </c>
      <c r="G79" s="1">
        <v>7</v>
      </c>
      <c r="H79" s="9">
        <f t="shared" si="61"/>
        <v>15.8079594503333</v>
      </c>
      <c r="I79" s="9">
        <f t="shared" si="62"/>
        <v>288.95795945033331</v>
      </c>
      <c r="J79" s="9">
        <f t="shared" si="63"/>
        <v>0.12249614865518824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0.32486780713093183</v>
      </c>
      <c r="P79" s="9">
        <f t="shared" si="66"/>
        <v>3.9795055195595647E-2</v>
      </c>
      <c r="Q79" s="12">
        <f t="shared" si="67"/>
        <v>7.1631099352072163E-3</v>
      </c>
      <c r="R79" s="9">
        <f t="shared" si="68"/>
        <v>1.9710000000000002E-2</v>
      </c>
      <c r="S79" s="13">
        <f t="shared" si="69"/>
        <v>0.36342516160361316</v>
      </c>
      <c r="T79" s="2">
        <f t="shared" si="70"/>
        <v>0.01</v>
      </c>
      <c r="U79" s="14">
        <f t="shared" si="71"/>
        <v>3.6342516160361316E-3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2.5234251616036131E-2</v>
      </c>
      <c r="AR79" s="9">
        <f t="shared" si="75"/>
        <v>10.950000000000001</v>
      </c>
      <c r="AS79" s="1">
        <f t="shared" si="76"/>
        <v>0.18</v>
      </c>
      <c r="AT79" s="1">
        <f t="shared" si="77"/>
        <v>10850</v>
      </c>
      <c r="AU79" s="1">
        <f t="shared" si="78"/>
        <v>3615610.1287398883</v>
      </c>
    </row>
    <row r="80" spans="1:48" x14ac:dyDescent="0.15">
      <c r="C80" s="7">
        <v>7</v>
      </c>
      <c r="D80" s="8">
        <v>19.6476260212903</v>
      </c>
      <c r="E80" s="10">
        <f t="shared" si="79"/>
        <v>15.8079594503333</v>
      </c>
      <c r="F80" s="7" t="s">
        <v>83</v>
      </c>
      <c r="G80" s="1">
        <v>8</v>
      </c>
      <c r="H80" s="9">
        <f t="shared" si="61"/>
        <v>19.6476260212903</v>
      </c>
      <c r="I80" s="9">
        <f t="shared" si="62"/>
        <v>292.79762602129028</v>
      </c>
      <c r="J80" s="9">
        <f t="shared" si="63"/>
        <v>0.1905590950012874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0.39457275193533614</v>
      </c>
      <c r="P80" s="9">
        <f t="shared" si="66"/>
        <v>7.5189426520965122E-2</v>
      </c>
      <c r="Q80" s="12">
        <f t="shared" si="67"/>
        <v>1.3534096773773721E-2</v>
      </c>
      <c r="R80" s="9">
        <f t="shared" si="68"/>
        <v>1.9710000000000002E-2</v>
      </c>
      <c r="S80" s="13">
        <f t="shared" si="69"/>
        <v>0.68666142941520647</v>
      </c>
      <c r="T80" s="2">
        <f t="shared" si="70"/>
        <v>0.01</v>
      </c>
      <c r="U80" s="14">
        <f t="shared" si="71"/>
        <v>6.8666142941520647E-3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2.8466614294152065E-2</v>
      </c>
      <c r="AR80" s="9">
        <f t="shared" si="75"/>
        <v>10.950000000000001</v>
      </c>
      <c r="AS80" s="1">
        <f t="shared" si="76"/>
        <v>0.18</v>
      </c>
      <c r="AT80" s="1">
        <f t="shared" si="77"/>
        <v>10850</v>
      </c>
      <c r="AU80" s="1">
        <f t="shared" si="78"/>
        <v>4078749.0169694806</v>
      </c>
    </row>
    <row r="81" spans="1:48" x14ac:dyDescent="0.15">
      <c r="C81" s="7">
        <v>8</v>
      </c>
      <c r="D81" s="8">
        <v>18.182831315483899</v>
      </c>
      <c r="E81" s="10">
        <f t="shared" si="79"/>
        <v>19.6476260212903</v>
      </c>
      <c r="F81" s="7" t="s">
        <v>83</v>
      </c>
      <c r="G81" s="1">
        <v>9</v>
      </c>
      <c r="H81" s="9">
        <f t="shared" si="61"/>
        <v>18.182831315483899</v>
      </c>
      <c r="I81" s="9">
        <f t="shared" si="62"/>
        <v>291.33283131548387</v>
      </c>
      <c r="J81" s="9">
        <f t="shared" si="63"/>
        <v>0.16121883030911696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0.42888332541437107</v>
      </c>
      <c r="P81" s="9">
        <f t="shared" si="66"/>
        <v>6.9144068062389277E-2</v>
      </c>
      <c r="Q81" s="12">
        <f t="shared" si="67"/>
        <v>1.244593225123007E-2</v>
      </c>
      <c r="R81" s="9">
        <f t="shared" si="68"/>
        <v>1.9710000000000002E-2</v>
      </c>
      <c r="S81" s="13">
        <f t="shared" si="69"/>
        <v>0.63145267636885172</v>
      </c>
      <c r="T81" s="2">
        <f t="shared" si="70"/>
        <v>0.01</v>
      </c>
      <c r="U81" s="14">
        <f t="shared" si="71"/>
        <v>6.3145267636885169E-3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2.7914526763688517E-2</v>
      </c>
      <c r="AR81" s="9">
        <f t="shared" si="75"/>
        <v>10.950000000000001</v>
      </c>
      <c r="AS81" s="1">
        <f t="shared" si="76"/>
        <v>0.18</v>
      </c>
      <c r="AT81" s="1">
        <f t="shared" si="77"/>
        <v>10850</v>
      </c>
      <c r="AU81" s="1">
        <f t="shared" si="78"/>
        <v>3999644.8970031696</v>
      </c>
    </row>
    <row r="82" spans="1:48" x14ac:dyDescent="0.15">
      <c r="C82" s="7">
        <v>9</v>
      </c>
      <c r="D82" s="8">
        <v>13.469093249566701</v>
      </c>
      <c r="E82" s="10">
        <f t="shared" si="79"/>
        <v>18.182831315483899</v>
      </c>
      <c r="F82" s="7" t="s">
        <v>83</v>
      </c>
      <c r="G82" s="1">
        <v>10</v>
      </c>
      <c r="H82" s="9">
        <f t="shared" si="61"/>
        <v>13.469093249566701</v>
      </c>
      <c r="I82" s="9">
        <f t="shared" si="62"/>
        <v>286.61909324956667</v>
      </c>
      <c r="J82" s="9">
        <f t="shared" si="63"/>
        <v>9.3047683847897342E-2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0.4692392573519818</v>
      </c>
      <c r="P82" s="9">
        <f t="shared" si="66"/>
        <v>4.3661626067109341E-2</v>
      </c>
      <c r="Q82" s="12">
        <f t="shared" si="67"/>
        <v>7.8590926920796816E-3</v>
      </c>
      <c r="R82" s="9">
        <f t="shared" si="68"/>
        <v>1.9710000000000002E-2</v>
      </c>
      <c r="S82" s="13">
        <f t="shared" si="69"/>
        <v>0.39873631111515379</v>
      </c>
      <c r="T82" s="2">
        <f t="shared" si="70"/>
        <v>0.01</v>
      </c>
      <c r="U82" s="14">
        <f t="shared" si="71"/>
        <v>3.9873631111515383E-3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2.5587363111151541E-2</v>
      </c>
      <c r="AR82" s="9">
        <f t="shared" si="75"/>
        <v>10.950000000000001</v>
      </c>
      <c r="AS82" s="1">
        <f t="shared" si="76"/>
        <v>0.18</v>
      </c>
      <c r="AT82" s="1">
        <f t="shared" si="77"/>
        <v>10850</v>
      </c>
      <c r="AU82" s="1">
        <f t="shared" si="78"/>
        <v>3666204.5952507327</v>
      </c>
    </row>
    <row r="83" spans="1:48" x14ac:dyDescent="0.15">
      <c r="C83" s="7">
        <v>10</v>
      </c>
      <c r="D83" s="8">
        <v>10.8667520181613</v>
      </c>
      <c r="E83" s="10">
        <f t="shared" si="79"/>
        <v>13.469093249566701</v>
      </c>
      <c r="F83" s="7" t="s">
        <v>83</v>
      </c>
      <c r="G83" s="1">
        <v>11</v>
      </c>
      <c r="H83" s="9">
        <f t="shared" si="61"/>
        <v>10.8667520181613</v>
      </c>
      <c r="I83" s="9">
        <f t="shared" si="62"/>
        <v>284.0167520181613</v>
      </c>
      <c r="J83" s="9">
        <f t="shared" si="63"/>
        <v>6.8159233038396133E-2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0.40429874972062885</v>
      </c>
      <c r="O83" s="9">
        <f t="shared" si="80"/>
        <v>0.13077888156424367</v>
      </c>
      <c r="P83" s="9">
        <f t="shared" si="66"/>
        <v>8.913788265038091E-3</v>
      </c>
      <c r="Q83" s="12">
        <f t="shared" si="67"/>
        <v>1.6044818877068564E-3</v>
      </c>
      <c r="R83" s="9">
        <f t="shared" si="68"/>
        <v>1.9710000000000002E-2</v>
      </c>
      <c r="S83" s="13">
        <f t="shared" si="69"/>
        <v>8.140445904144375E-2</v>
      </c>
      <c r="T83" s="2">
        <f t="shared" si="70"/>
        <v>0.01</v>
      </c>
      <c r="U83" s="14">
        <f t="shared" si="71"/>
        <v>8.1404459041443749E-4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1.3414044590414438E-2</v>
      </c>
      <c r="AR83" s="9">
        <f t="shared" si="75"/>
        <v>10.950000000000001</v>
      </c>
      <c r="AS83" s="1">
        <f t="shared" si="76"/>
        <v>0.18</v>
      </c>
      <c r="AT83" s="1">
        <f t="shared" si="77"/>
        <v>10850</v>
      </c>
      <c r="AU83" s="1">
        <f t="shared" si="78"/>
        <v>1921989.0578268499</v>
      </c>
    </row>
    <row r="84" spans="1:48" x14ac:dyDescent="0.15">
      <c r="C84" s="7">
        <v>11</v>
      </c>
      <c r="D84" s="8">
        <v>4.8603831759</v>
      </c>
      <c r="E84" s="10">
        <f t="shared" si="79"/>
        <v>10.8667520181613</v>
      </c>
      <c r="F84" s="7" t="s">
        <v>85</v>
      </c>
      <c r="G84" s="1">
        <v>12</v>
      </c>
      <c r="H84" s="9">
        <f t="shared" si="61"/>
        <v>4.8603831759</v>
      </c>
      <c r="I84" s="9">
        <f t="shared" si="62"/>
        <v>278.01038317589996</v>
      </c>
      <c r="J84" s="9">
        <f t="shared" si="63"/>
        <v>3.2498046530091217E-2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0.2313650932992056</v>
      </c>
      <c r="P84" s="9">
        <f t="shared" si="66"/>
        <v>7.5189135674764793E-3</v>
      </c>
      <c r="Q84" s="12">
        <f t="shared" si="67"/>
        <v>1.3534044421457663E-3</v>
      </c>
      <c r="R84" s="9">
        <f t="shared" si="68"/>
        <v>1.9710000000000002E-2</v>
      </c>
      <c r="S84" s="13">
        <f t="shared" si="69"/>
        <v>6.8665877328552311E-2</v>
      </c>
      <c r="T84" s="2">
        <f t="shared" si="70"/>
        <v>0.01</v>
      </c>
      <c r="U84" s="14">
        <f t="shared" si="71"/>
        <v>6.8665877328552311E-4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1.3286658773285524E-2</v>
      </c>
      <c r="AR84" s="9">
        <f t="shared" si="75"/>
        <v>10.950000000000001</v>
      </c>
      <c r="AS84" s="1">
        <f t="shared" si="76"/>
        <v>0.18</v>
      </c>
      <c r="AT84" s="1">
        <f t="shared" si="77"/>
        <v>10850</v>
      </c>
      <c r="AU84" s="1">
        <f t="shared" si="78"/>
        <v>1903736.9829217866</v>
      </c>
      <c r="AV84" s="1">
        <f>SUM(AU73:AU84)</f>
        <v>30600506.416870374</v>
      </c>
    </row>
    <row r="85" spans="1:48" x14ac:dyDescent="0.15">
      <c r="C85" s="7">
        <v>12</v>
      </c>
      <c r="D85" s="8">
        <v>3.82454333587097</v>
      </c>
      <c r="E85" s="10">
        <f t="shared" si="79"/>
        <v>4.8603831759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4.1109012549677404</v>
      </c>
      <c r="E89" s="7"/>
      <c r="F89" s="7"/>
      <c r="G89" s="1">
        <v>1</v>
      </c>
      <c r="H89" s="9">
        <f t="shared" ref="H89:H100" si="81">E90</f>
        <v>4.1109012549677404</v>
      </c>
      <c r="I89" s="9">
        <f t="shared" ref="I89:I100" si="82">H89+273.15</f>
        <v>277.26090125496773</v>
      </c>
      <c r="J89" s="9">
        <f t="shared" ref="J89:J100" si="83">EXP(($C$15*(I89-$C$13))/($C$16*I89*$C$13))</f>
        <v>2.9562501953839387E-2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0.15683720255315525</v>
      </c>
      <c r="Q89" s="12">
        <f t="shared" ref="Q89:Q100" si="87">P89*$B$91</f>
        <v>7.0576741148919861E-2</v>
      </c>
      <c r="R89" s="9">
        <f t="shared" ref="R89:R100" si="88">L89*$B$91</f>
        <v>2.3873737500000001</v>
      </c>
      <c r="S89" s="13">
        <f t="shared" ref="S89:S100" si="89">Q89/R89</f>
        <v>2.9562501953839384E-2</v>
      </c>
      <c r="T89" s="2">
        <f t="shared" ref="T89:T100" si="90">$B$90/100</f>
        <v>0.51</v>
      </c>
      <c r="U89" s="14">
        <f t="shared" ref="U89:U100" si="91">S89*T89</f>
        <v>1.5076875996458086E-2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3.4882678112932115E-2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2307508.3333333335</v>
      </c>
      <c r="AN89" s="1">
        <f t="shared" ref="AN89:AN100" si="96">AM89*10000*AK89*AJ89</f>
        <v>8373187626.9566793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0.37755651099999998</v>
      </c>
      <c r="E90" s="10">
        <f t="shared" ref="E90:E101" si="97">D89</f>
        <v>4.1109012549677404</v>
      </c>
      <c r="F90" s="7" t="s">
        <v>83</v>
      </c>
      <c r="G90" s="1">
        <v>2</v>
      </c>
      <c r="H90" s="9">
        <f t="shared" si="81"/>
        <v>0.37755651099999998</v>
      </c>
      <c r="I90" s="9">
        <f t="shared" si="82"/>
        <v>273.527556511</v>
      </c>
      <c r="J90" s="9">
        <f t="shared" si="83"/>
        <v>1.8305256983270464E-2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10.453712797446844</v>
      </c>
      <c r="P90" s="9">
        <f t="shared" si="86"/>
        <v>0.19135789918656765</v>
      </c>
      <c r="Q90" s="12">
        <f t="shared" si="87"/>
        <v>8.611105463395545E-2</v>
      </c>
      <c r="R90" s="9">
        <f t="shared" si="88"/>
        <v>2.3873737500000001</v>
      </c>
      <c r="S90" s="13">
        <f t="shared" si="89"/>
        <v>3.6069364771207459E-2</v>
      </c>
      <c r="T90" s="2">
        <f t="shared" si="90"/>
        <v>0.51</v>
      </c>
      <c r="U90" s="14">
        <f t="shared" si="91"/>
        <v>1.8395376033315803E-2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3.5883205874044713E-2</v>
      </c>
      <c r="AK90" s="9">
        <f t="shared" si="93"/>
        <v>10.4025</v>
      </c>
      <c r="AL90" s="1">
        <f t="shared" si="94"/>
        <v>0.45</v>
      </c>
      <c r="AM90" s="17">
        <f t="shared" si="95"/>
        <v>2307508.3333333335</v>
      </c>
      <c r="AN90" s="1">
        <f t="shared" si="96"/>
        <v>8613352864.3462029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-0.51377508985714304</v>
      </c>
      <c r="E91" s="10">
        <f t="shared" si="97"/>
        <v>0.37755651099999998</v>
      </c>
      <c r="F91" s="7" t="s">
        <v>83</v>
      </c>
      <c r="G91" s="1">
        <v>3</v>
      </c>
      <c r="H91" s="9">
        <f t="shared" si="81"/>
        <v>-0.51377508985714304</v>
      </c>
      <c r="I91" s="9">
        <f t="shared" si="82"/>
        <v>272.63622491014286</v>
      </c>
      <c r="J91" s="9">
        <f t="shared" si="83"/>
        <v>1.6294219457049855E-2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15.567629898260277</v>
      </c>
      <c r="P91" s="9">
        <f t="shared" si="86"/>
        <v>0.25366237798838365</v>
      </c>
      <c r="Q91" s="12">
        <f t="shared" si="87"/>
        <v>0.11414807009477264</v>
      </c>
      <c r="R91" s="9">
        <f t="shared" si="88"/>
        <v>2.3873737500000001</v>
      </c>
      <c r="S91" s="13">
        <f t="shared" si="89"/>
        <v>4.7813238331355798E-2</v>
      </c>
      <c r="T91" s="2">
        <f t="shared" si="90"/>
        <v>0.51</v>
      </c>
      <c r="U91" s="14">
        <f t="shared" si="91"/>
        <v>2.4384751548991456E-2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3.7689002592020925E-2</v>
      </c>
      <c r="AK91" s="9">
        <f t="shared" si="93"/>
        <v>10.4025</v>
      </c>
      <c r="AL91" s="1">
        <f t="shared" si="94"/>
        <v>0.45</v>
      </c>
      <c r="AM91" s="17">
        <f t="shared" si="95"/>
        <v>2307508.3333333335</v>
      </c>
      <c r="AN91" s="1">
        <f t="shared" si="96"/>
        <v>9046813698.024332</v>
      </c>
    </row>
    <row r="92" spans="1:48" x14ac:dyDescent="0.15">
      <c r="C92" s="7">
        <v>3</v>
      </c>
      <c r="D92" s="8">
        <v>0.145267840387097</v>
      </c>
      <c r="E92" s="10">
        <f t="shared" si="97"/>
        <v>-0.51377508985714304</v>
      </c>
      <c r="F92" s="7" t="s">
        <v>83</v>
      </c>
      <c r="G92" s="1">
        <v>4</v>
      </c>
      <c r="H92" s="9">
        <f t="shared" si="81"/>
        <v>0.145267840387097</v>
      </c>
      <c r="I92" s="9">
        <f t="shared" si="82"/>
        <v>273.29526784038706</v>
      </c>
      <c r="J92" s="9">
        <f t="shared" si="83"/>
        <v>1.7759708946167973E-2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20.619242520271893</v>
      </c>
      <c r="P92" s="9">
        <f t="shared" si="86"/>
        <v>0.36619174585047981</v>
      </c>
      <c r="Q92" s="12">
        <f t="shared" si="87"/>
        <v>0.16478628563271591</v>
      </c>
      <c r="R92" s="9">
        <f t="shared" si="88"/>
        <v>2.3873737500000001</v>
      </c>
      <c r="S92" s="13">
        <f t="shared" si="89"/>
        <v>6.9024083737502726E-2</v>
      </c>
      <c r="T92" s="2">
        <f t="shared" si="90"/>
        <v>0.51</v>
      </c>
      <c r="U92" s="14">
        <f t="shared" si="91"/>
        <v>3.5202282706126388E-2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4.0950488235897108E-2</v>
      </c>
      <c r="AK92" s="9">
        <f t="shared" si="93"/>
        <v>10.4025</v>
      </c>
      <c r="AL92" s="1">
        <f t="shared" si="94"/>
        <v>0.45</v>
      </c>
      <c r="AM92" s="17">
        <f t="shared" si="95"/>
        <v>2307508.3333333335</v>
      </c>
      <c r="AN92" s="1">
        <f t="shared" si="96"/>
        <v>9829695997.0951862</v>
      </c>
    </row>
    <row r="93" spans="1:48" x14ac:dyDescent="0.15">
      <c r="C93" s="7">
        <v>4</v>
      </c>
      <c r="D93" s="8">
        <v>8.2021924874333294</v>
      </c>
      <c r="E93" s="10">
        <f t="shared" si="97"/>
        <v>0.145267840387097</v>
      </c>
      <c r="F93" s="7" t="s">
        <v>83</v>
      </c>
      <c r="G93" s="1">
        <v>5</v>
      </c>
      <c r="H93" s="9">
        <f t="shared" si="81"/>
        <v>8.2021924874333294</v>
      </c>
      <c r="I93" s="9">
        <f t="shared" si="82"/>
        <v>281.35219248743329</v>
      </c>
      <c r="J93" s="9">
        <f t="shared" si="83"/>
        <v>4.9262988739242342E-2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19.240398235700344</v>
      </c>
      <c r="O93" s="9">
        <f t="shared" si="98"/>
        <v>6.3179275387210687</v>
      </c>
      <c r="P93" s="9">
        <f t="shared" si="86"/>
        <v>0.31123999319536511</v>
      </c>
      <c r="Q93" s="12">
        <f t="shared" si="87"/>
        <v>0.14005799693791429</v>
      </c>
      <c r="R93" s="9">
        <f t="shared" si="88"/>
        <v>2.3873737500000001</v>
      </c>
      <c r="S93" s="13">
        <f t="shared" si="89"/>
        <v>5.8666137607450146E-2</v>
      </c>
      <c r="T93" s="2">
        <f t="shared" si="90"/>
        <v>0.51</v>
      </c>
      <c r="U93" s="14">
        <f t="shared" si="91"/>
        <v>2.9919730179799577E-2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3.1931798649209572E-2</v>
      </c>
      <c r="AK93" s="9">
        <f t="shared" si="93"/>
        <v>10.4025</v>
      </c>
      <c r="AL93" s="1">
        <f t="shared" si="94"/>
        <v>0.45</v>
      </c>
      <c r="AM93" s="17">
        <f t="shared" si="95"/>
        <v>2307508.3333333335</v>
      </c>
      <c r="AN93" s="1">
        <f t="shared" si="96"/>
        <v>7664862786.349844</v>
      </c>
    </row>
    <row r="94" spans="1:48" x14ac:dyDescent="0.15">
      <c r="C94" s="7">
        <v>5</v>
      </c>
      <c r="D94" s="8">
        <v>11.9415634250323</v>
      </c>
      <c r="E94" s="10">
        <f t="shared" si="97"/>
        <v>8.2021924874333294</v>
      </c>
      <c r="F94" s="7" t="s">
        <v>85</v>
      </c>
      <c r="G94" s="1">
        <v>6</v>
      </c>
      <c r="H94" s="9">
        <f t="shared" si="81"/>
        <v>11.9415634250323</v>
      </c>
      <c r="I94" s="9">
        <f t="shared" si="82"/>
        <v>285.09156342503229</v>
      </c>
      <c r="J94" s="9">
        <f t="shared" si="83"/>
        <v>7.7563224462682129E-2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11.311962545525704</v>
      </c>
      <c r="P94" s="9">
        <f t="shared" si="86"/>
        <v>0.87739229003206332</v>
      </c>
      <c r="Q94" s="12">
        <f t="shared" si="87"/>
        <v>0.39482653051442851</v>
      </c>
      <c r="R94" s="9">
        <f t="shared" si="88"/>
        <v>2.3873737500000001</v>
      </c>
      <c r="S94" s="13">
        <f t="shared" si="89"/>
        <v>0.16538111408589815</v>
      </c>
      <c r="T94" s="2">
        <f t="shared" si="90"/>
        <v>0.51</v>
      </c>
      <c r="U94" s="14">
        <f t="shared" si="91"/>
        <v>8.4344368183808055E-2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5.1558827007418137E-2</v>
      </c>
      <c r="AK94" s="9">
        <f t="shared" si="93"/>
        <v>10.4025</v>
      </c>
      <c r="AL94" s="1">
        <f t="shared" si="94"/>
        <v>0.45</v>
      </c>
      <c r="AM94" s="17">
        <f t="shared" si="95"/>
        <v>2307508.3333333335</v>
      </c>
      <c r="AN94" s="1">
        <f t="shared" si="96"/>
        <v>12376106300.131359</v>
      </c>
    </row>
    <row r="95" spans="1:48" x14ac:dyDescent="0.15">
      <c r="C95" s="7">
        <v>6</v>
      </c>
      <c r="D95" s="8">
        <v>15.8079594503333</v>
      </c>
      <c r="E95" s="10">
        <f t="shared" si="97"/>
        <v>11.9415634250323</v>
      </c>
      <c r="F95" s="7" t="s">
        <v>83</v>
      </c>
      <c r="G95" s="1">
        <v>7</v>
      </c>
      <c r="H95" s="9">
        <f t="shared" si="81"/>
        <v>15.8079594503333</v>
      </c>
      <c r="I95" s="9">
        <f t="shared" si="82"/>
        <v>288.95795945033331</v>
      </c>
      <c r="J95" s="9">
        <f t="shared" si="83"/>
        <v>0.12249614865518824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15.739845255493641</v>
      </c>
      <c r="P95" s="9">
        <f t="shared" si="86"/>
        <v>1.9280704242266082</v>
      </c>
      <c r="Q95" s="12">
        <f t="shared" si="87"/>
        <v>0.86763169090197367</v>
      </c>
      <c r="R95" s="9">
        <f t="shared" si="88"/>
        <v>2.3873737500000001</v>
      </c>
      <c r="S95" s="13">
        <f t="shared" si="89"/>
        <v>0.36342516160361305</v>
      </c>
      <c r="T95" s="2">
        <f t="shared" si="90"/>
        <v>0.51</v>
      </c>
      <c r="U95" s="14">
        <f t="shared" si="91"/>
        <v>0.18534683241784267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0.10233706997397957</v>
      </c>
      <c r="AK95" s="9">
        <f t="shared" si="93"/>
        <v>10.4025</v>
      </c>
      <c r="AL95" s="1">
        <f t="shared" si="94"/>
        <v>0.45</v>
      </c>
      <c r="AM95" s="17">
        <f t="shared" si="95"/>
        <v>2307508.3333333335</v>
      </c>
      <c r="AN95" s="1">
        <f t="shared" si="96"/>
        <v>24564842335.527279</v>
      </c>
    </row>
    <row r="96" spans="1:48" x14ac:dyDescent="0.15">
      <c r="C96" s="7">
        <v>7</v>
      </c>
      <c r="D96" s="8">
        <v>19.6476260212903</v>
      </c>
      <c r="E96" s="10">
        <f t="shared" si="97"/>
        <v>15.8079594503333</v>
      </c>
      <c r="F96" s="7" t="s">
        <v>83</v>
      </c>
      <c r="G96" s="1">
        <v>8</v>
      </c>
      <c r="H96" s="9">
        <f t="shared" si="81"/>
        <v>19.6476260212903</v>
      </c>
      <c r="I96" s="9">
        <f t="shared" si="82"/>
        <v>292.79762602129028</v>
      </c>
      <c r="J96" s="9">
        <f t="shared" si="83"/>
        <v>0.1905590950012874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19.117049831267035</v>
      </c>
      <c r="P96" s="9">
        <f t="shared" si="86"/>
        <v>3.6429277149407602</v>
      </c>
      <c r="Q96" s="12">
        <f t="shared" si="87"/>
        <v>1.6393174717233421</v>
      </c>
      <c r="R96" s="9">
        <f t="shared" si="88"/>
        <v>2.3873737500000001</v>
      </c>
      <c r="S96" s="13">
        <f t="shared" si="89"/>
        <v>0.68666142941520658</v>
      </c>
      <c r="T96" s="2">
        <f t="shared" si="90"/>
        <v>0.51</v>
      </c>
      <c r="U96" s="14">
        <f t="shared" si="91"/>
        <v>0.35019732900175538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0.15203949469402925</v>
      </c>
      <c r="AK96" s="9">
        <f t="shared" si="93"/>
        <v>10.4025</v>
      </c>
      <c r="AL96" s="1">
        <f t="shared" si="94"/>
        <v>0.45</v>
      </c>
      <c r="AM96" s="17">
        <f t="shared" si="95"/>
        <v>2307508.3333333335</v>
      </c>
      <c r="AN96" s="1">
        <f t="shared" si="96"/>
        <v>36495340514.260269</v>
      </c>
    </row>
    <row r="97" spans="1:50" x14ac:dyDescent="0.15">
      <c r="C97" s="7">
        <v>8</v>
      </c>
      <c r="D97" s="8">
        <v>18.182831315483899</v>
      </c>
      <c r="E97" s="10">
        <f t="shared" si="97"/>
        <v>19.6476260212903</v>
      </c>
      <c r="F97" s="7" t="s">
        <v>83</v>
      </c>
      <c r="G97" s="1">
        <v>9</v>
      </c>
      <c r="H97" s="9">
        <f t="shared" si="81"/>
        <v>18.182831315483899</v>
      </c>
      <c r="I97" s="9">
        <f t="shared" si="82"/>
        <v>291.33283131548387</v>
      </c>
      <c r="J97" s="9">
        <f t="shared" si="83"/>
        <v>0.16121883030911696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20.779397116326273</v>
      </c>
      <c r="P97" s="9">
        <f t="shared" si="86"/>
        <v>3.3500300976227595</v>
      </c>
      <c r="Q97" s="12">
        <f t="shared" si="87"/>
        <v>1.5075135439302418</v>
      </c>
      <c r="R97" s="9">
        <f t="shared" si="88"/>
        <v>2.3873737500000001</v>
      </c>
      <c r="S97" s="13">
        <f t="shared" si="89"/>
        <v>0.63145267636885172</v>
      </c>
      <c r="T97" s="2">
        <f t="shared" si="90"/>
        <v>0.51</v>
      </c>
      <c r="U97" s="14">
        <f t="shared" si="91"/>
        <v>0.3220408649481144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0.14355032078185651</v>
      </c>
      <c r="AK97" s="9">
        <f t="shared" si="93"/>
        <v>10.4025</v>
      </c>
      <c r="AL97" s="1">
        <f t="shared" si="94"/>
        <v>0.45</v>
      </c>
      <c r="AM97" s="17">
        <f t="shared" si="95"/>
        <v>2307508.3333333335</v>
      </c>
      <c r="AN97" s="1">
        <f t="shared" si="96"/>
        <v>34457611480.544357</v>
      </c>
    </row>
    <row r="98" spans="1:50" x14ac:dyDescent="0.15">
      <c r="C98" s="7">
        <v>9</v>
      </c>
      <c r="D98" s="8">
        <v>13.469093249566701</v>
      </c>
      <c r="E98" s="10">
        <f t="shared" si="97"/>
        <v>18.182831315483899</v>
      </c>
      <c r="F98" s="7" t="s">
        <v>83</v>
      </c>
      <c r="G98" s="1">
        <v>10</v>
      </c>
      <c r="H98" s="9">
        <f t="shared" si="81"/>
        <v>13.469093249566701</v>
      </c>
      <c r="I98" s="9">
        <f t="shared" si="82"/>
        <v>286.61909324956667</v>
      </c>
      <c r="J98" s="9">
        <f t="shared" si="83"/>
        <v>9.3047683847897342E-2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22.734642018703514</v>
      </c>
      <c r="P98" s="9">
        <f t="shared" si="86"/>
        <v>2.1154057829514472</v>
      </c>
      <c r="Q98" s="12">
        <f t="shared" si="87"/>
        <v>0.95193260232815124</v>
      </c>
      <c r="R98" s="9">
        <f t="shared" si="88"/>
        <v>2.3873737500000001</v>
      </c>
      <c r="S98" s="13">
        <f t="shared" si="89"/>
        <v>0.39873631111515373</v>
      </c>
      <c r="T98" s="2">
        <f t="shared" si="90"/>
        <v>0.51</v>
      </c>
      <c r="U98" s="14">
        <f t="shared" si="91"/>
        <v>0.20335551866872842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0.1045606888786216</v>
      </c>
      <c r="AK98" s="9">
        <f t="shared" si="93"/>
        <v>10.4025</v>
      </c>
      <c r="AL98" s="1">
        <f t="shared" si="94"/>
        <v>0.45</v>
      </c>
      <c r="AM98" s="17">
        <f t="shared" si="95"/>
        <v>2307508.3333333335</v>
      </c>
      <c r="AN98" s="1">
        <f t="shared" si="96"/>
        <v>25098596602.878471</v>
      </c>
    </row>
    <row r="99" spans="1:50" x14ac:dyDescent="0.15">
      <c r="C99" s="7">
        <v>10</v>
      </c>
      <c r="D99" s="8">
        <v>10.8667520181613</v>
      </c>
      <c r="E99" s="10">
        <f t="shared" si="97"/>
        <v>13.469093249566701</v>
      </c>
      <c r="F99" s="7" t="s">
        <v>83</v>
      </c>
      <c r="G99" s="1">
        <v>11</v>
      </c>
      <c r="H99" s="9">
        <f t="shared" si="81"/>
        <v>10.8667520181613</v>
      </c>
      <c r="I99" s="9">
        <f t="shared" si="82"/>
        <v>284.0167520181613</v>
      </c>
      <c r="J99" s="9">
        <f t="shared" si="83"/>
        <v>6.8159233038396133E-2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19.588274423964464</v>
      </c>
      <c r="O99" s="9">
        <f t="shared" si="98"/>
        <v>6.3362368117876002</v>
      </c>
      <c r="P99" s="9">
        <f t="shared" si="86"/>
        <v>0.43187304144109517</v>
      </c>
      <c r="Q99" s="12">
        <f t="shared" si="87"/>
        <v>0.19434286864849284</v>
      </c>
      <c r="R99" s="9">
        <f t="shared" si="88"/>
        <v>2.3873737500000001</v>
      </c>
      <c r="S99" s="13">
        <f t="shared" si="89"/>
        <v>8.1404459041443694E-2</v>
      </c>
      <c r="T99" s="2">
        <f t="shared" si="90"/>
        <v>0.51</v>
      </c>
      <c r="U99" s="14">
        <f t="shared" si="91"/>
        <v>4.1516274111136287E-2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4.2854156644507591E-2</v>
      </c>
      <c r="AK99" s="9">
        <f t="shared" si="93"/>
        <v>10.4025</v>
      </c>
      <c r="AL99" s="1">
        <f t="shared" si="94"/>
        <v>0.45</v>
      </c>
      <c r="AM99" s="17">
        <f t="shared" si="95"/>
        <v>2307508.3333333335</v>
      </c>
      <c r="AN99" s="1">
        <f t="shared" si="96"/>
        <v>10286649809.907404</v>
      </c>
    </row>
    <row r="100" spans="1:50" x14ac:dyDescent="0.15">
      <c r="C100" s="7">
        <v>11</v>
      </c>
      <c r="D100" s="8">
        <v>4.8603831759</v>
      </c>
      <c r="E100" s="10">
        <f t="shared" si="97"/>
        <v>10.8667520181613</v>
      </c>
      <c r="F100" s="7" t="s">
        <v>85</v>
      </c>
      <c r="G100" s="1">
        <v>12</v>
      </c>
      <c r="H100" s="9">
        <f t="shared" si="81"/>
        <v>4.8603831759</v>
      </c>
      <c r="I100" s="9">
        <f t="shared" si="82"/>
        <v>278.01038317589996</v>
      </c>
      <c r="J100" s="9">
        <f t="shared" si="83"/>
        <v>3.2498046530091217E-2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11.209638770346505</v>
      </c>
      <c r="P100" s="9">
        <f t="shared" si="86"/>
        <v>0.3642913623442352</v>
      </c>
      <c r="Q100" s="12">
        <f t="shared" si="87"/>
        <v>0.16393111305490585</v>
      </c>
      <c r="R100" s="9">
        <f t="shared" si="88"/>
        <v>2.3873737500000001</v>
      </c>
      <c r="S100" s="13">
        <f t="shared" si="89"/>
        <v>6.8665877328552283E-2</v>
      </c>
      <c r="T100" s="2">
        <f t="shared" si="90"/>
        <v>0.51</v>
      </c>
      <c r="U100" s="14">
        <f t="shared" si="91"/>
        <v>3.5019597437561667E-2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4.0895408627424842E-2</v>
      </c>
      <c r="AK100" s="9">
        <f t="shared" si="93"/>
        <v>10.4025</v>
      </c>
      <c r="AL100" s="1">
        <f t="shared" si="94"/>
        <v>0.45</v>
      </c>
      <c r="AM100" s="17">
        <f t="shared" si="95"/>
        <v>2307508.3333333335</v>
      </c>
      <c r="AN100" s="1">
        <f t="shared" si="96"/>
        <v>9816474767.5019627</v>
      </c>
      <c r="AO100" s="1">
        <f>SUM(AN89:AN100)</f>
        <v>196623534783.52338</v>
      </c>
    </row>
    <row r="101" spans="1:50" x14ac:dyDescent="0.15">
      <c r="C101" s="7">
        <v>12</v>
      </c>
      <c r="D101" s="8">
        <v>3.82454333587097</v>
      </c>
      <c r="E101" s="10">
        <f t="shared" si="97"/>
        <v>4.8603831759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4.1109012549677404</v>
      </c>
      <c r="E105" s="7"/>
      <c r="F105" s="7"/>
      <c r="G105" s="1">
        <v>1</v>
      </c>
      <c r="H105" s="9">
        <f t="shared" ref="H105:H116" si="99">E106</f>
        <v>4.1109012549677404</v>
      </c>
      <c r="I105" s="9">
        <f t="shared" ref="I105:I116" si="100">H105+273.15</f>
        <v>277.26090125496773</v>
      </c>
      <c r="J105" s="9">
        <f t="shared" ref="J105:J116" si="101">EXP(($C$15*(I105-$C$13))/($C$16*I105*$C$13))</f>
        <v>2.9562501953839387E-2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1.9153255549727577E-2</v>
      </c>
      <c r="Q105" s="12">
        <f t="shared" ref="Q105:Q116" si="105">P105*$B$107</f>
        <v>5.7459766649182731E-3</v>
      </c>
      <c r="R105" s="9">
        <f t="shared" ref="R105:R116" si="106">L105*$B$107</f>
        <v>0.19436706250000002</v>
      </c>
      <c r="S105" s="13">
        <f t="shared" ref="S105:S116" si="107">Q105/R105</f>
        <v>2.9562501953839387E-2</v>
      </c>
      <c r="T105" s="2">
        <f t="shared" ref="T105:T116" si="108">$B$106/100</f>
        <v>0.01</v>
      </c>
      <c r="U105" s="14">
        <f t="shared" ref="U105:U116" si="109">S105*T105</f>
        <v>2.956250195383939E-4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5.7856250195383943E-3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38441.666666666664</v>
      </c>
      <c r="AX105" s="1">
        <f t="shared" ref="AX105:AX116" si="116">AW105*10000*AV105*0.67*AU105*AT105</f>
        <v>28963428.197578873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0.37755651099999998</v>
      </c>
      <c r="E106" s="10">
        <f t="shared" ref="E106:E117" si="117">D105</f>
        <v>4.1109012549677404</v>
      </c>
      <c r="F106" s="7" t="s">
        <v>83</v>
      </c>
      <c r="G106" s="1">
        <v>2</v>
      </c>
      <c r="H106" s="9">
        <f t="shared" si="99"/>
        <v>0.37755651099999998</v>
      </c>
      <c r="I106" s="9">
        <f t="shared" si="100"/>
        <v>273.527556511</v>
      </c>
      <c r="J106" s="9">
        <f t="shared" si="101"/>
        <v>1.8305256983270464E-2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1.2766271611169393</v>
      </c>
      <c r="P106" s="9">
        <f t="shared" si="104"/>
        <v>2.3368988256068601E-2</v>
      </c>
      <c r="Q106" s="12">
        <f t="shared" si="105"/>
        <v>7.0106964768205798E-3</v>
      </c>
      <c r="R106" s="9">
        <f t="shared" si="106"/>
        <v>0.19436706250000002</v>
      </c>
      <c r="S106" s="13">
        <f t="shared" si="107"/>
        <v>3.6069364771207466E-2</v>
      </c>
      <c r="T106" s="2">
        <f t="shared" si="108"/>
        <v>0.01</v>
      </c>
      <c r="U106" s="14">
        <f t="shared" si="109"/>
        <v>3.6069364771207466E-4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5.8506936477120746E-3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38441.666666666664</v>
      </c>
      <c r="AX106" s="1">
        <f t="shared" si="116"/>
        <v>29289168.378399253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-0.51377508985714304</v>
      </c>
      <c r="E107" s="10">
        <f t="shared" si="117"/>
        <v>0.37755651099999998</v>
      </c>
      <c r="F107" s="7" t="s">
        <v>83</v>
      </c>
      <c r="G107" s="1">
        <v>3</v>
      </c>
      <c r="H107" s="9">
        <f t="shared" si="99"/>
        <v>-0.51377508985714304</v>
      </c>
      <c r="I107" s="9">
        <f t="shared" si="100"/>
        <v>272.63622491014286</v>
      </c>
      <c r="J107" s="9">
        <f t="shared" si="101"/>
        <v>1.6294219457049855E-2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1.9011483811942043</v>
      </c>
      <c r="P107" s="9">
        <f t="shared" si="104"/>
        <v>3.0977728943593439E-2</v>
      </c>
      <c r="Q107" s="12">
        <f t="shared" si="105"/>
        <v>9.2933186830780317E-3</v>
      </c>
      <c r="R107" s="9">
        <f t="shared" si="106"/>
        <v>0.19436706250000002</v>
      </c>
      <c r="S107" s="13">
        <f t="shared" si="107"/>
        <v>4.7813238331355812E-2</v>
      </c>
      <c r="T107" s="2">
        <f t="shared" si="108"/>
        <v>0.01</v>
      </c>
      <c r="U107" s="14">
        <f t="shared" si="109"/>
        <v>4.7813238331355812E-4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5.9681323833135581E-3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38441.666666666664</v>
      </c>
      <c r="AX107" s="1">
        <f t="shared" si="116"/>
        <v>29877078.651657749</v>
      </c>
    </row>
    <row r="108" spans="1:50" x14ac:dyDescent="0.15">
      <c r="C108" s="7">
        <v>3</v>
      </c>
      <c r="D108" s="8">
        <v>0.145267840387097</v>
      </c>
      <c r="E108" s="10">
        <f t="shared" si="117"/>
        <v>-0.51377508985714304</v>
      </c>
      <c r="F108" s="7" t="s">
        <v>83</v>
      </c>
      <c r="G108" s="1">
        <v>4</v>
      </c>
      <c r="H108" s="9">
        <f t="shared" si="99"/>
        <v>0.145267840387097</v>
      </c>
      <c r="I108" s="9">
        <f t="shared" si="100"/>
        <v>273.29526784038706</v>
      </c>
      <c r="J108" s="9">
        <f t="shared" si="101"/>
        <v>1.7759708946167973E-2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2.5180608605839443</v>
      </c>
      <c r="P108" s="9">
        <f t="shared" si="104"/>
        <v>4.4720027992708099E-2</v>
      </c>
      <c r="Q108" s="12">
        <f t="shared" si="105"/>
        <v>1.3416008397812429E-2</v>
      </c>
      <c r="R108" s="9">
        <f t="shared" si="106"/>
        <v>0.19436706250000002</v>
      </c>
      <c r="S108" s="13">
        <f t="shared" si="107"/>
        <v>6.9024083737502739E-2</v>
      </c>
      <c r="T108" s="2">
        <f t="shared" si="108"/>
        <v>0.01</v>
      </c>
      <c r="U108" s="14">
        <f t="shared" si="109"/>
        <v>6.9024083737502745E-4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6.1802408373750279E-3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38441.666666666664</v>
      </c>
      <c r="AX108" s="1">
        <f t="shared" si="116"/>
        <v>30938915.179009981</v>
      </c>
    </row>
    <row r="109" spans="1:50" x14ac:dyDescent="0.15">
      <c r="C109" s="7">
        <v>4</v>
      </c>
      <c r="D109" s="8">
        <v>8.2021924874333294</v>
      </c>
      <c r="E109" s="10">
        <f t="shared" si="117"/>
        <v>0.145267840387097</v>
      </c>
      <c r="F109" s="7" t="s">
        <v>83</v>
      </c>
      <c r="G109" s="1">
        <v>5</v>
      </c>
      <c r="H109" s="9">
        <f t="shared" si="99"/>
        <v>8.2021924874333294</v>
      </c>
      <c r="I109" s="9">
        <f t="shared" si="100"/>
        <v>281.35219248743329</v>
      </c>
      <c r="J109" s="9">
        <f t="shared" si="101"/>
        <v>4.9262988739242342E-2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2.3496737909616745</v>
      </c>
      <c r="O109" s="9">
        <f t="shared" si="118"/>
        <v>0.77155724996289532</v>
      </c>
      <c r="P109" s="9">
        <f t="shared" si="104"/>
        <v>3.8009216116602899E-2</v>
      </c>
      <c r="Q109" s="12">
        <f t="shared" si="105"/>
        <v>1.140276483498087E-2</v>
      </c>
      <c r="R109" s="9">
        <f t="shared" si="106"/>
        <v>0.19436706250000002</v>
      </c>
      <c r="S109" s="13">
        <f t="shared" si="107"/>
        <v>5.8666137607450174E-2</v>
      </c>
      <c r="T109" s="2">
        <f t="shared" si="108"/>
        <v>0.01</v>
      </c>
      <c r="U109" s="14">
        <f t="shared" si="109"/>
        <v>5.8666137607450177E-4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6.076661376074502E-3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38441.666666666664</v>
      </c>
      <c r="AX109" s="1">
        <f t="shared" si="116"/>
        <v>30420385.844670054</v>
      </c>
    </row>
    <row r="110" spans="1:50" x14ac:dyDescent="0.15">
      <c r="C110" s="7">
        <v>5</v>
      </c>
      <c r="D110" s="8">
        <v>11.9415634250323</v>
      </c>
      <c r="E110" s="10">
        <f t="shared" si="117"/>
        <v>8.2021924874333294</v>
      </c>
      <c r="F110" s="7" t="s">
        <v>85</v>
      </c>
      <c r="G110" s="1">
        <v>6</v>
      </c>
      <c r="H110" s="9">
        <f t="shared" si="99"/>
        <v>11.9415634250323</v>
      </c>
      <c r="I110" s="9">
        <f t="shared" si="100"/>
        <v>285.09156342503229</v>
      </c>
      <c r="J110" s="9">
        <f t="shared" si="101"/>
        <v>7.7563224462682129E-2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1.3814382421796261</v>
      </c>
      <c r="P110" s="9">
        <f t="shared" si="104"/>
        <v>0.10714880445951137</v>
      </c>
      <c r="Q110" s="12">
        <f t="shared" si="105"/>
        <v>3.2144641337853413E-2</v>
      </c>
      <c r="R110" s="9">
        <f t="shared" si="106"/>
        <v>0.19436706250000002</v>
      </c>
      <c r="S110" s="13">
        <f t="shared" si="107"/>
        <v>0.16538111408589823</v>
      </c>
      <c r="T110" s="2">
        <f t="shared" si="108"/>
        <v>0.01</v>
      </c>
      <c r="U110" s="14">
        <f t="shared" si="109"/>
        <v>1.6538111408589823E-3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7.1438111408589824E-3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38441.666666666664</v>
      </c>
      <c r="AX110" s="1">
        <f t="shared" si="116"/>
        <v>35762646.271852821</v>
      </c>
    </row>
    <row r="111" spans="1:50" x14ac:dyDescent="0.15">
      <c r="C111" s="7">
        <v>6</v>
      </c>
      <c r="D111" s="8">
        <v>15.8079594503333</v>
      </c>
      <c r="E111" s="10">
        <f t="shared" si="117"/>
        <v>11.9415634250323</v>
      </c>
      <c r="F111" s="7" t="s">
        <v>83</v>
      </c>
      <c r="G111" s="1">
        <v>7</v>
      </c>
      <c r="H111" s="9">
        <f t="shared" si="99"/>
        <v>15.8079594503333</v>
      </c>
      <c r="I111" s="9">
        <f t="shared" si="100"/>
        <v>288.95795945033331</v>
      </c>
      <c r="J111" s="9">
        <f t="shared" si="101"/>
        <v>0.12249614865518824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1.9221796460534479</v>
      </c>
      <c r="P111" s="9">
        <f t="shared" si="104"/>
        <v>0.23545960366494026</v>
      </c>
      <c r="Q111" s="12">
        <f t="shared" si="105"/>
        <v>7.0637881099482075E-2</v>
      </c>
      <c r="R111" s="9">
        <f t="shared" si="106"/>
        <v>0.19436706250000002</v>
      </c>
      <c r="S111" s="13">
        <f t="shared" si="107"/>
        <v>0.3634251616036131</v>
      </c>
      <c r="T111" s="2">
        <f t="shared" si="108"/>
        <v>0.01</v>
      </c>
      <c r="U111" s="14">
        <f t="shared" si="109"/>
        <v>3.6342516160361312E-3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1.358425161603613E-2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38441.666666666664</v>
      </c>
      <c r="AX111" s="1">
        <f t="shared" si="116"/>
        <v>68004147.342804864</v>
      </c>
    </row>
    <row r="112" spans="1:50" x14ac:dyDescent="0.15">
      <c r="C112" s="7">
        <v>7</v>
      </c>
      <c r="D112" s="8">
        <v>19.6476260212903</v>
      </c>
      <c r="E112" s="10">
        <f t="shared" si="117"/>
        <v>15.8079594503333</v>
      </c>
      <c r="F112" s="7" t="s">
        <v>83</v>
      </c>
      <c r="G112" s="1">
        <v>8</v>
      </c>
      <c r="H112" s="9">
        <f t="shared" si="99"/>
        <v>19.6476260212903</v>
      </c>
      <c r="I112" s="9">
        <f t="shared" si="100"/>
        <v>292.79762602129028</v>
      </c>
      <c r="J112" s="9">
        <f t="shared" si="101"/>
        <v>0.1905590950012874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2.3346102507218411</v>
      </c>
      <c r="P112" s="9">
        <f t="shared" si="104"/>
        <v>0.44488121655828272</v>
      </c>
      <c r="Q112" s="12">
        <f t="shared" si="105"/>
        <v>0.13346436496748482</v>
      </c>
      <c r="R112" s="9">
        <f t="shared" si="106"/>
        <v>0.19436706250000002</v>
      </c>
      <c r="S112" s="13">
        <f t="shared" si="107"/>
        <v>0.68666142941520658</v>
      </c>
      <c r="T112" s="2">
        <f t="shared" si="108"/>
        <v>0.01</v>
      </c>
      <c r="U112" s="14">
        <f t="shared" si="109"/>
        <v>6.8666142941520656E-3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1.6816614294152064E-2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38441.666666666664</v>
      </c>
      <c r="AX112" s="1">
        <f t="shared" si="116"/>
        <v>84185684.172444418</v>
      </c>
    </row>
    <row r="113" spans="1:53" x14ac:dyDescent="0.15">
      <c r="C113" s="7">
        <v>8</v>
      </c>
      <c r="D113" s="8">
        <v>18.182831315483899</v>
      </c>
      <c r="E113" s="10">
        <f t="shared" si="117"/>
        <v>19.6476260212903</v>
      </c>
      <c r="F113" s="7" t="s">
        <v>83</v>
      </c>
      <c r="G113" s="1">
        <v>9</v>
      </c>
      <c r="H113" s="9">
        <f t="shared" si="99"/>
        <v>18.182831315483899</v>
      </c>
      <c r="I113" s="9">
        <f t="shared" si="100"/>
        <v>291.33283131548387</v>
      </c>
      <c r="J113" s="9">
        <f t="shared" si="101"/>
        <v>0.16121883030911696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2.5376192424968922</v>
      </c>
      <c r="P113" s="9">
        <f t="shared" si="104"/>
        <v>0.40911200604525638</v>
      </c>
      <c r="Q113" s="12">
        <f t="shared" si="105"/>
        <v>0.12273360181357691</v>
      </c>
      <c r="R113" s="9">
        <f t="shared" si="106"/>
        <v>0.19436706250000002</v>
      </c>
      <c r="S113" s="13">
        <f t="shared" si="107"/>
        <v>0.63145267636885183</v>
      </c>
      <c r="T113" s="2">
        <f t="shared" si="108"/>
        <v>0.01</v>
      </c>
      <c r="U113" s="14">
        <f t="shared" si="109"/>
        <v>6.3145267636885187E-3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1.626452676368852E-2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38441.666666666664</v>
      </c>
      <c r="AX113" s="1">
        <f t="shared" si="116"/>
        <v>81421877.75682655</v>
      </c>
    </row>
    <row r="114" spans="1:53" x14ac:dyDescent="0.15">
      <c r="C114" s="7">
        <v>9</v>
      </c>
      <c r="D114" s="8">
        <v>13.469093249566701</v>
      </c>
      <c r="E114" s="10">
        <f t="shared" si="117"/>
        <v>18.182831315483899</v>
      </c>
      <c r="F114" s="7" t="s">
        <v>83</v>
      </c>
      <c r="G114" s="1">
        <v>10</v>
      </c>
      <c r="H114" s="9">
        <f t="shared" si="99"/>
        <v>13.469093249566701</v>
      </c>
      <c r="I114" s="9">
        <f t="shared" si="100"/>
        <v>286.61909324956667</v>
      </c>
      <c r="J114" s="9">
        <f t="shared" si="101"/>
        <v>9.3047683847897342E-2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2.7763974447849695</v>
      </c>
      <c r="P114" s="9">
        <f t="shared" si="104"/>
        <v>0.25833735167846184</v>
      </c>
      <c r="Q114" s="12">
        <f t="shared" si="105"/>
        <v>7.7501205503538548E-2</v>
      </c>
      <c r="R114" s="9">
        <f t="shared" si="106"/>
        <v>0.19436706250000002</v>
      </c>
      <c r="S114" s="13">
        <f t="shared" si="107"/>
        <v>0.39873631111515379</v>
      </c>
      <c r="T114" s="2">
        <f t="shared" si="108"/>
        <v>0.01</v>
      </c>
      <c r="U114" s="14">
        <f t="shared" si="109"/>
        <v>3.9873631111515383E-3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1.3937363111151537E-2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38441.666666666664</v>
      </c>
      <c r="AX114" s="1">
        <f t="shared" si="116"/>
        <v>69771859.45687665</v>
      </c>
    </row>
    <row r="115" spans="1:53" x14ac:dyDescent="0.15">
      <c r="C115" s="7">
        <v>10</v>
      </c>
      <c r="D115" s="8">
        <v>10.8667520181613</v>
      </c>
      <c r="E115" s="10">
        <f t="shared" si="117"/>
        <v>13.469093249566701</v>
      </c>
      <c r="F115" s="7" t="s">
        <v>83</v>
      </c>
      <c r="G115" s="1">
        <v>11</v>
      </c>
      <c r="H115" s="9">
        <f t="shared" si="99"/>
        <v>10.8667520181613</v>
      </c>
      <c r="I115" s="9">
        <f t="shared" si="100"/>
        <v>284.0167520181613</v>
      </c>
      <c r="J115" s="9">
        <f t="shared" si="101"/>
        <v>6.8159233038396133E-2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2.3921570884511825</v>
      </c>
      <c r="O115" s="9">
        <f t="shared" si="118"/>
        <v>0.77379321298865866</v>
      </c>
      <c r="P115" s="9">
        <f t="shared" si="104"/>
        <v>5.2741151927623277E-2</v>
      </c>
      <c r="Q115" s="12">
        <f t="shared" si="105"/>
        <v>1.5822345578286982E-2</v>
      </c>
      <c r="R115" s="9">
        <f t="shared" si="106"/>
        <v>0.19436706250000002</v>
      </c>
      <c r="S115" s="13">
        <f t="shared" si="107"/>
        <v>8.1404459041443722E-2</v>
      </c>
      <c r="T115" s="2">
        <f t="shared" si="108"/>
        <v>0.01</v>
      </c>
      <c r="U115" s="14">
        <f t="shared" si="109"/>
        <v>8.1404459041443727E-4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6.3040445904144369E-3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38441.666666666664</v>
      </c>
      <c r="AX115" s="1">
        <f t="shared" si="116"/>
        <v>31558689.37793202</v>
      </c>
    </row>
    <row r="116" spans="1:53" x14ac:dyDescent="0.15">
      <c r="C116" s="7">
        <v>11</v>
      </c>
      <c r="D116" s="8">
        <v>4.8603831759</v>
      </c>
      <c r="E116" s="10">
        <f t="shared" si="117"/>
        <v>10.8667520181613</v>
      </c>
      <c r="F116" s="7" t="s">
        <v>85</v>
      </c>
      <c r="G116" s="1">
        <v>12</v>
      </c>
      <c r="H116" s="9">
        <f t="shared" si="99"/>
        <v>4.8603831759</v>
      </c>
      <c r="I116" s="9">
        <f t="shared" si="100"/>
        <v>278.01038317589996</v>
      </c>
      <c r="J116" s="9">
        <f t="shared" si="101"/>
        <v>3.2498046530091217E-2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1.3689422693943689</v>
      </c>
      <c r="P116" s="9">
        <f t="shared" si="104"/>
        <v>4.4487949567786865E-2</v>
      </c>
      <c r="Q116" s="12">
        <f t="shared" si="105"/>
        <v>1.3346384870336059E-2</v>
      </c>
      <c r="R116" s="9">
        <f t="shared" si="106"/>
        <v>0.19436706250000002</v>
      </c>
      <c r="S116" s="13">
        <f t="shared" si="107"/>
        <v>6.8665877328552297E-2</v>
      </c>
      <c r="T116" s="2">
        <f t="shared" si="108"/>
        <v>0.01</v>
      </c>
      <c r="U116" s="14">
        <f t="shared" si="109"/>
        <v>6.86658773285523E-4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6.1766587732855231E-3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38441.666666666664</v>
      </c>
      <c r="AX116" s="1">
        <f t="shared" si="116"/>
        <v>30920983.001292773</v>
      </c>
      <c r="AY116" s="1">
        <f>SUM(AX105:AX116)</f>
        <v>551114863.63134599</v>
      </c>
    </row>
    <row r="117" spans="1:53" x14ac:dyDescent="0.15">
      <c r="C117" s="7">
        <v>12</v>
      </c>
      <c r="D117" s="8">
        <v>3.82454333587097</v>
      </c>
      <c r="E117" s="10">
        <f t="shared" si="117"/>
        <v>4.8603831759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4.1109012549677404</v>
      </c>
      <c r="E121" s="7"/>
      <c r="F121" s="7"/>
      <c r="G121" s="1">
        <v>1</v>
      </c>
      <c r="H121" s="9">
        <f t="shared" ref="H121:H132" si="119">E122</f>
        <v>4.1109012549677404</v>
      </c>
      <c r="I121" s="9">
        <f t="shared" ref="I121:I132" si="120">H121+273.15</f>
        <v>277.26090125496773</v>
      </c>
      <c r="J121" s="9">
        <f t="shared" ref="J121:J132" si="121">EXP(($C$15*(I121-$C$13))/($C$16*I121*$C$13))</f>
        <v>2.9562501953839387E-2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8.4164443062580731E-3</v>
      </c>
      <c r="Q121" s="12">
        <f t="shared" ref="Q121:Q132" si="125">P121*$B$123</f>
        <v>2.7774266210651641E-3</v>
      </c>
      <c r="R121" s="9">
        <f t="shared" ref="R121:R132" si="126">L121*$B$123</f>
        <v>9.3951000000000007E-2</v>
      </c>
      <c r="S121" s="13">
        <f t="shared" ref="S121:S132" si="127">Q121/R121</f>
        <v>2.9562501953839384E-2</v>
      </c>
      <c r="T121" s="2">
        <f t="shared" ref="T121:T132" si="128">$B$122/100</f>
        <v>0.01</v>
      </c>
      <c r="U121" s="14">
        <f t="shared" ref="U121:U132" si="129">S121*T121</f>
        <v>2.9562501953839384E-4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5.7856250195383943E-3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0.37755651099999998</v>
      </c>
      <c r="E122" s="10">
        <f t="shared" ref="E122:E133" si="139">D121</f>
        <v>4.1109012549677404</v>
      </c>
      <c r="F122" s="7" t="s">
        <v>83</v>
      </c>
      <c r="G122" s="1">
        <v>2</v>
      </c>
      <c r="H122" s="9">
        <f t="shared" si="119"/>
        <v>0.37755651099999998</v>
      </c>
      <c r="I122" s="9">
        <f t="shared" si="120"/>
        <v>273.527556511</v>
      </c>
      <c r="J122" s="9">
        <f t="shared" si="121"/>
        <v>1.8305256983270464E-2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0.56098355569374192</v>
      </c>
      <c r="P122" s="9">
        <f t="shared" si="124"/>
        <v>1.0268948150362764E-2</v>
      </c>
      <c r="Q122" s="12">
        <f t="shared" si="125"/>
        <v>3.3887528896197122E-3</v>
      </c>
      <c r="R122" s="9">
        <f t="shared" si="126"/>
        <v>9.3951000000000007E-2</v>
      </c>
      <c r="S122" s="13">
        <f t="shared" si="127"/>
        <v>3.6069364771207459E-2</v>
      </c>
      <c r="T122" s="2">
        <f t="shared" si="128"/>
        <v>0.01</v>
      </c>
      <c r="U122" s="14">
        <f t="shared" si="129"/>
        <v>3.6069364771207461E-4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5.8506936477120746E-3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-0.51377508985714304</v>
      </c>
      <c r="E123" s="10">
        <f t="shared" si="139"/>
        <v>0.37755651099999998</v>
      </c>
      <c r="F123" s="7" t="s">
        <v>83</v>
      </c>
      <c r="G123" s="1">
        <v>3</v>
      </c>
      <c r="H123" s="9">
        <f t="shared" si="119"/>
        <v>-0.51377508985714304</v>
      </c>
      <c r="I123" s="9">
        <f t="shared" si="120"/>
        <v>272.63622491014286</v>
      </c>
      <c r="J123" s="9">
        <f t="shared" si="121"/>
        <v>1.6294219457049855E-2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0.83541460754337915</v>
      </c>
      <c r="P123" s="9">
        <f t="shared" si="124"/>
        <v>1.3612428952936998E-2</v>
      </c>
      <c r="Q123" s="12">
        <f t="shared" si="125"/>
        <v>4.4921015544692093E-3</v>
      </c>
      <c r="R123" s="9">
        <f t="shared" si="126"/>
        <v>9.3951000000000007E-2</v>
      </c>
      <c r="S123" s="13">
        <f t="shared" si="127"/>
        <v>4.7813238331355805E-2</v>
      </c>
      <c r="T123" s="2">
        <f t="shared" si="128"/>
        <v>0.01</v>
      </c>
      <c r="U123" s="14">
        <f t="shared" si="129"/>
        <v>4.7813238331355807E-4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5.9681323833135581E-3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0.145267840387097</v>
      </c>
      <c r="E124" s="10">
        <f t="shared" si="139"/>
        <v>-0.51377508985714304</v>
      </c>
      <c r="F124" s="7" t="s">
        <v>83</v>
      </c>
      <c r="G124" s="1">
        <v>4</v>
      </c>
      <c r="H124" s="9">
        <f t="shared" si="119"/>
        <v>0.145267840387097</v>
      </c>
      <c r="I124" s="9">
        <f t="shared" si="120"/>
        <v>273.29526784038706</v>
      </c>
      <c r="J124" s="9">
        <f t="shared" si="121"/>
        <v>1.7759708946167973E-2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1.1065021785904423</v>
      </c>
      <c r="P124" s="9">
        <f t="shared" si="124"/>
        <v>1.965115664006703E-2</v>
      </c>
      <c r="Q124" s="12">
        <f t="shared" si="125"/>
        <v>6.48488169122212E-3</v>
      </c>
      <c r="R124" s="9">
        <f t="shared" si="126"/>
        <v>9.3951000000000007E-2</v>
      </c>
      <c r="S124" s="13">
        <f t="shared" si="127"/>
        <v>6.9024083737502739E-2</v>
      </c>
      <c r="T124" s="2">
        <f t="shared" si="128"/>
        <v>0.01</v>
      </c>
      <c r="U124" s="14">
        <f t="shared" si="129"/>
        <v>6.9024083737502745E-4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6.1802408373750279E-3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8.2021924874333294</v>
      </c>
      <c r="E125" s="10">
        <f t="shared" si="139"/>
        <v>0.145267840387097</v>
      </c>
      <c r="F125" s="7" t="s">
        <v>83</v>
      </c>
      <c r="G125" s="1">
        <v>5</v>
      </c>
      <c r="H125" s="9">
        <f t="shared" si="119"/>
        <v>8.2021924874333294</v>
      </c>
      <c r="I125" s="9">
        <f t="shared" si="120"/>
        <v>281.35219248743329</v>
      </c>
      <c r="J125" s="9">
        <f t="shared" si="121"/>
        <v>4.9262988739242342E-2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1.0325084708528565</v>
      </c>
      <c r="O125" s="9">
        <f t="shared" si="140"/>
        <v>0.3390425510975188</v>
      </c>
      <c r="P125" s="9">
        <f t="shared" si="124"/>
        <v>1.6702249376841064E-2</v>
      </c>
      <c r="Q125" s="12">
        <f t="shared" si="125"/>
        <v>5.5117422943575514E-3</v>
      </c>
      <c r="R125" s="9">
        <f t="shared" si="126"/>
        <v>9.3951000000000007E-2</v>
      </c>
      <c r="S125" s="13">
        <f t="shared" si="127"/>
        <v>5.8666137607450174E-2</v>
      </c>
      <c r="T125" s="2">
        <f t="shared" si="128"/>
        <v>0.01</v>
      </c>
      <c r="U125" s="14">
        <f t="shared" si="129"/>
        <v>5.8666137607450177E-4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6.076661376074502E-3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11.9415634250323</v>
      </c>
      <c r="E126" s="10">
        <f t="shared" si="139"/>
        <v>8.2021924874333294</v>
      </c>
      <c r="F126" s="7" t="s">
        <v>85</v>
      </c>
      <c r="G126" s="1">
        <v>6</v>
      </c>
      <c r="H126" s="9">
        <f t="shared" si="119"/>
        <v>11.9415634250323</v>
      </c>
      <c r="I126" s="9">
        <f t="shared" si="120"/>
        <v>285.09156342503229</v>
      </c>
      <c r="J126" s="9">
        <f t="shared" si="121"/>
        <v>7.7563224462682129E-2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0.60704030172067769</v>
      </c>
      <c r="P126" s="9">
        <f t="shared" si="124"/>
        <v>4.7084003180255206E-2</v>
      </c>
      <c r="Q126" s="12">
        <f t="shared" si="125"/>
        <v>1.5537721049484218E-2</v>
      </c>
      <c r="R126" s="9">
        <f t="shared" si="126"/>
        <v>9.3951000000000007E-2</v>
      </c>
      <c r="S126" s="13">
        <f t="shared" si="127"/>
        <v>0.16538111408589815</v>
      </c>
      <c r="T126" s="2">
        <f t="shared" si="128"/>
        <v>0.01</v>
      </c>
      <c r="U126" s="14">
        <f t="shared" si="129"/>
        <v>1.6538111408589814E-3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7.1438111408589815E-3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15.8079594503333</v>
      </c>
      <c r="E127" s="10">
        <f t="shared" si="139"/>
        <v>11.9415634250323</v>
      </c>
      <c r="F127" s="7" t="s">
        <v>83</v>
      </c>
      <c r="G127" s="1">
        <v>7</v>
      </c>
      <c r="H127" s="9">
        <f t="shared" si="119"/>
        <v>15.8079594503333</v>
      </c>
      <c r="I127" s="9">
        <f t="shared" si="120"/>
        <v>288.95795945033331</v>
      </c>
      <c r="J127" s="9">
        <f t="shared" si="121"/>
        <v>0.12249614865518824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0.84465629854042257</v>
      </c>
      <c r="P127" s="9">
        <f t="shared" si="124"/>
        <v>0.10346714350854866</v>
      </c>
      <c r="Q127" s="12">
        <f t="shared" si="125"/>
        <v>3.4144157357821059E-2</v>
      </c>
      <c r="R127" s="9">
        <f t="shared" si="126"/>
        <v>9.3951000000000007E-2</v>
      </c>
      <c r="S127" s="13">
        <f t="shared" si="127"/>
        <v>0.3634251616036131</v>
      </c>
      <c r="T127" s="2">
        <f t="shared" si="128"/>
        <v>0.01</v>
      </c>
      <c r="U127" s="14">
        <f t="shared" si="129"/>
        <v>3.6342516160361312E-3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1.358425161603613E-2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19.6476260212903</v>
      </c>
      <c r="E128" s="10">
        <f t="shared" si="139"/>
        <v>15.8079594503333</v>
      </c>
      <c r="F128" s="7" t="s">
        <v>83</v>
      </c>
      <c r="G128" s="1">
        <v>8</v>
      </c>
      <c r="H128" s="9">
        <f t="shared" si="119"/>
        <v>19.6476260212903</v>
      </c>
      <c r="I128" s="9">
        <f t="shared" si="120"/>
        <v>292.79762602129028</v>
      </c>
      <c r="J128" s="9">
        <f t="shared" si="121"/>
        <v>0.1905590950012874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1.0258891550318741</v>
      </c>
      <c r="P128" s="9">
        <f t="shared" si="124"/>
        <v>0.19549250895450934</v>
      </c>
      <c r="Q128" s="12">
        <f t="shared" si="125"/>
        <v>6.4512527954988089E-2</v>
      </c>
      <c r="R128" s="9">
        <f t="shared" si="126"/>
        <v>9.3951000000000007E-2</v>
      </c>
      <c r="S128" s="13">
        <f t="shared" si="127"/>
        <v>0.68666142941520669</v>
      </c>
      <c r="T128" s="2">
        <f t="shared" si="128"/>
        <v>0.01</v>
      </c>
      <c r="U128" s="14">
        <f t="shared" si="129"/>
        <v>6.8666142941520673E-3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1.6816614294152068E-2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18.182831315483899</v>
      </c>
      <c r="E129" s="10">
        <f t="shared" si="139"/>
        <v>19.6476260212903</v>
      </c>
      <c r="F129" s="7" t="s">
        <v>83</v>
      </c>
      <c r="G129" s="1">
        <v>9</v>
      </c>
      <c r="H129" s="9">
        <f t="shared" si="119"/>
        <v>18.182831315483899</v>
      </c>
      <c r="I129" s="9">
        <f t="shared" si="120"/>
        <v>291.33283131548387</v>
      </c>
      <c r="J129" s="9">
        <f t="shared" si="121"/>
        <v>0.16121883030911696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1.1150966460773646</v>
      </c>
      <c r="P129" s="9">
        <f t="shared" si="124"/>
        <v>0.17977457696221211</v>
      </c>
      <c r="Q129" s="12">
        <f t="shared" si="125"/>
        <v>5.9325610397529996E-2</v>
      </c>
      <c r="R129" s="9">
        <f t="shared" si="126"/>
        <v>9.3951000000000007E-2</v>
      </c>
      <c r="S129" s="13">
        <f t="shared" si="127"/>
        <v>0.63145267636885172</v>
      </c>
      <c r="T129" s="2">
        <f t="shared" si="128"/>
        <v>0.01</v>
      </c>
      <c r="U129" s="14">
        <f t="shared" si="129"/>
        <v>6.3145267636885169E-3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1.6264526763688517E-2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13.469093249566701</v>
      </c>
      <c r="E130" s="10">
        <f t="shared" si="139"/>
        <v>18.182831315483899</v>
      </c>
      <c r="F130" s="7" t="s">
        <v>83</v>
      </c>
      <c r="G130" s="1">
        <v>10</v>
      </c>
      <c r="H130" s="9">
        <f t="shared" si="119"/>
        <v>13.469093249566701</v>
      </c>
      <c r="I130" s="9">
        <f t="shared" si="120"/>
        <v>286.61909324956667</v>
      </c>
      <c r="J130" s="9">
        <f t="shared" si="121"/>
        <v>9.3047683847897342E-2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1.2200220691151524</v>
      </c>
      <c r="P130" s="9">
        <f t="shared" si="124"/>
        <v>0.11352022777448427</v>
      </c>
      <c r="Q130" s="12">
        <f t="shared" si="125"/>
        <v>3.7461675165579814E-2</v>
      </c>
      <c r="R130" s="9">
        <f t="shared" si="126"/>
        <v>9.3951000000000007E-2</v>
      </c>
      <c r="S130" s="13">
        <f t="shared" si="127"/>
        <v>0.39873631111515379</v>
      </c>
      <c r="T130" s="2">
        <f t="shared" si="128"/>
        <v>0.01</v>
      </c>
      <c r="U130" s="14">
        <f t="shared" si="129"/>
        <v>3.9873631111515383E-3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1.3937363111151537E-2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10.8667520181613</v>
      </c>
      <c r="E131" s="10">
        <f t="shared" si="139"/>
        <v>13.469093249566701</v>
      </c>
      <c r="F131" s="7" t="s">
        <v>83</v>
      </c>
      <c r="G131" s="1">
        <v>11</v>
      </c>
      <c r="H131" s="9">
        <f t="shared" si="119"/>
        <v>10.8667520181613</v>
      </c>
      <c r="I131" s="9">
        <f t="shared" si="120"/>
        <v>284.0167520181613</v>
      </c>
      <c r="J131" s="9">
        <f t="shared" si="121"/>
        <v>6.8159233038396133E-2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1.0511767492736348</v>
      </c>
      <c r="O131" s="9">
        <f t="shared" si="140"/>
        <v>0.34002509206703335</v>
      </c>
      <c r="P131" s="9">
        <f t="shared" si="124"/>
        <v>2.3175849489099027E-2</v>
      </c>
      <c r="Q131" s="12">
        <f t="shared" si="125"/>
        <v>7.6480303314026788E-3</v>
      </c>
      <c r="R131" s="9">
        <f t="shared" si="126"/>
        <v>9.3951000000000007E-2</v>
      </c>
      <c r="S131" s="13">
        <f t="shared" si="127"/>
        <v>8.1404459041443708E-2</v>
      </c>
      <c r="T131" s="2">
        <f t="shared" si="128"/>
        <v>0.01</v>
      </c>
      <c r="U131" s="14">
        <f t="shared" si="129"/>
        <v>8.1404459041443705E-4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6.3040445904144369E-3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4.8603831759</v>
      </c>
      <c r="E132" s="10">
        <f t="shared" si="139"/>
        <v>10.8667520181613</v>
      </c>
      <c r="F132" s="7" t="s">
        <v>85</v>
      </c>
      <c r="G132" s="1">
        <v>12</v>
      </c>
      <c r="H132" s="9">
        <f t="shared" si="119"/>
        <v>4.8603831759</v>
      </c>
      <c r="I132" s="9">
        <f t="shared" si="120"/>
        <v>278.01038317589996</v>
      </c>
      <c r="J132" s="9">
        <f t="shared" si="121"/>
        <v>3.2498046530091217E-2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0.6015492425779343</v>
      </c>
      <c r="P132" s="9">
        <f t="shared" si="124"/>
        <v>1.9549175275438837E-2</v>
      </c>
      <c r="Q132" s="12">
        <f t="shared" si="125"/>
        <v>6.4512278408948168E-3</v>
      </c>
      <c r="R132" s="9">
        <f t="shared" si="126"/>
        <v>9.3951000000000007E-2</v>
      </c>
      <c r="S132" s="13">
        <f t="shared" si="127"/>
        <v>6.8665877328552297E-2</v>
      </c>
      <c r="T132" s="2">
        <f t="shared" si="128"/>
        <v>0.01</v>
      </c>
      <c r="U132" s="14">
        <f t="shared" si="129"/>
        <v>6.86658773285523E-4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6.1766587732855231E-3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3.82454333587097</v>
      </c>
      <c r="E133" s="10">
        <f t="shared" si="139"/>
        <v>4.8603831759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4.1109012549677404</v>
      </c>
      <c r="E136" s="7"/>
      <c r="F136" s="7"/>
      <c r="G136" s="1">
        <v>1</v>
      </c>
      <c r="H136" s="9">
        <f t="shared" ref="H136:H147" si="141">E137</f>
        <v>4.1109012549677404</v>
      </c>
      <c r="I136" s="9">
        <f t="shared" ref="I136:I147" si="142">H136+273.15</f>
        <v>277.26090125496773</v>
      </c>
      <c r="J136" s="9">
        <f t="shared" ref="J136:J147" si="143">EXP(($C$15*(I136-$C$13))/($C$16*I136*$C$13))</f>
        <v>2.9562501953839387E-2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2.2439355519516053E-2</v>
      </c>
      <c r="Q136" s="12">
        <f t="shared" ref="Q136:Q147" si="147">P136*$B$138</f>
        <v>5.8342324350741737E-3</v>
      </c>
      <c r="R136" s="9">
        <f t="shared" ref="R136:R147" si="148">L136*$B$138</f>
        <v>0.19735245833333334</v>
      </c>
      <c r="S136" s="13">
        <f t="shared" ref="S136:S147" si="149">Q136/R136</f>
        <v>2.9562501953839391E-2</v>
      </c>
      <c r="T136" s="2">
        <f t="shared" ref="T136:T147" si="150">$B$137/100</f>
        <v>0.01</v>
      </c>
      <c r="U136" s="14">
        <f t="shared" ref="U136:U147" si="151">S136*T136</f>
        <v>2.956250195383939E-4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5.7856250195383943E-3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0.37755651099999998</v>
      </c>
      <c r="E137" s="10">
        <f t="shared" ref="E137:E148" si="159">D136</f>
        <v>4.1109012549677404</v>
      </c>
      <c r="F137" s="7" t="s">
        <v>83</v>
      </c>
      <c r="G137" s="1">
        <v>2</v>
      </c>
      <c r="H137" s="9">
        <f t="shared" si="141"/>
        <v>0.37755651099999998</v>
      </c>
      <c r="I137" s="9">
        <f t="shared" si="142"/>
        <v>273.527556511</v>
      </c>
      <c r="J137" s="9">
        <f t="shared" si="143"/>
        <v>1.8305256983270464E-2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1.4956564778138173</v>
      </c>
      <c r="P137" s="9">
        <f t="shared" si="146"/>
        <v>2.7378376185075083E-2</v>
      </c>
      <c r="Q137" s="12">
        <f t="shared" si="147"/>
        <v>7.1183778081195222E-3</v>
      </c>
      <c r="R137" s="9">
        <f t="shared" si="148"/>
        <v>0.19735245833333334</v>
      </c>
      <c r="S137" s="13">
        <f t="shared" si="149"/>
        <v>3.6069364771207466E-2</v>
      </c>
      <c r="T137" s="2">
        <f t="shared" si="150"/>
        <v>0.01</v>
      </c>
      <c r="U137" s="14">
        <f t="shared" si="151"/>
        <v>3.6069364771207466E-4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5.8506936477120746E-3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-0.51377508985714304</v>
      </c>
      <c r="E138" s="10">
        <f t="shared" si="159"/>
        <v>0.37755651099999998</v>
      </c>
      <c r="F138" s="7" t="s">
        <v>83</v>
      </c>
      <c r="G138" s="1">
        <v>3</v>
      </c>
      <c r="H138" s="9">
        <f t="shared" si="141"/>
        <v>-0.51377508985714304</v>
      </c>
      <c r="I138" s="9">
        <f t="shared" si="142"/>
        <v>272.63622491014286</v>
      </c>
      <c r="J138" s="9">
        <f t="shared" si="143"/>
        <v>1.6294219457049855E-2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2.2273260182954089</v>
      </c>
      <c r="P138" s="9">
        <f t="shared" si="146"/>
        <v>3.6292538944502434E-2</v>
      </c>
      <c r="Q138" s="12">
        <f t="shared" si="147"/>
        <v>9.4360601255706333E-3</v>
      </c>
      <c r="R138" s="9">
        <f t="shared" si="148"/>
        <v>0.19735245833333334</v>
      </c>
      <c r="S138" s="13">
        <f t="shared" si="149"/>
        <v>4.7813238331355805E-2</v>
      </c>
      <c r="T138" s="2">
        <f t="shared" si="150"/>
        <v>0.01</v>
      </c>
      <c r="U138" s="14">
        <f t="shared" si="151"/>
        <v>4.7813238331355807E-4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5.9681323833135581E-3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0.145267840387097</v>
      </c>
      <c r="E139" s="10">
        <f t="shared" si="159"/>
        <v>-0.51377508985714304</v>
      </c>
      <c r="F139" s="7" t="s">
        <v>83</v>
      </c>
      <c r="G139" s="1">
        <v>4</v>
      </c>
      <c r="H139" s="9">
        <f t="shared" si="141"/>
        <v>0.145267840387097</v>
      </c>
      <c r="I139" s="9">
        <f t="shared" si="142"/>
        <v>273.29526784038706</v>
      </c>
      <c r="J139" s="9">
        <f t="shared" si="143"/>
        <v>1.7759708946167973E-2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2.9500813960175734</v>
      </c>
      <c r="P139" s="9">
        <f t="shared" si="146"/>
        <v>5.2392586960776998E-2</v>
      </c>
      <c r="Q139" s="12">
        <f t="shared" si="147"/>
        <v>1.362207260980202E-2</v>
      </c>
      <c r="R139" s="9">
        <f t="shared" si="148"/>
        <v>0.19735245833333334</v>
      </c>
      <c r="S139" s="13">
        <f t="shared" si="149"/>
        <v>6.9024083737502739E-2</v>
      </c>
      <c r="T139" s="2">
        <f t="shared" si="150"/>
        <v>0.01</v>
      </c>
      <c r="U139" s="14">
        <f t="shared" si="151"/>
        <v>6.9024083737502745E-4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6.1802408373750279E-3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8.2021924874333294</v>
      </c>
      <c r="E140" s="10">
        <f t="shared" si="159"/>
        <v>0.145267840387097</v>
      </c>
      <c r="F140" s="7" t="s">
        <v>83</v>
      </c>
      <c r="G140" s="1">
        <v>5</v>
      </c>
      <c r="H140" s="9">
        <f t="shared" si="141"/>
        <v>8.2021924874333294</v>
      </c>
      <c r="I140" s="9">
        <f t="shared" si="142"/>
        <v>281.35219248743329</v>
      </c>
      <c r="J140" s="9">
        <f t="shared" si="143"/>
        <v>4.9262988739242342E-2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3.6567367257234631</v>
      </c>
      <c r="P140" s="9">
        <f t="shared" si="146"/>
        <v>0.18014178014168888</v>
      </c>
      <c r="Q140" s="12">
        <f t="shared" si="147"/>
        <v>4.6836862836839112E-2</v>
      </c>
      <c r="R140" s="9">
        <f t="shared" si="148"/>
        <v>0.19735245833333334</v>
      </c>
      <c r="S140" s="13">
        <f t="shared" si="149"/>
        <v>0.2373259661033989</v>
      </c>
      <c r="T140" s="2">
        <f t="shared" si="150"/>
        <v>0.01</v>
      </c>
      <c r="U140" s="14">
        <f t="shared" si="151"/>
        <v>2.3732596610339892E-3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7.8632596610339889E-3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11.9415634250323</v>
      </c>
      <c r="E141" s="10">
        <f t="shared" si="159"/>
        <v>8.2021924874333294</v>
      </c>
      <c r="F141" s="7" t="s">
        <v>85</v>
      </c>
      <c r="G141" s="1">
        <v>6</v>
      </c>
      <c r="H141" s="9">
        <f t="shared" si="141"/>
        <v>11.9415634250323</v>
      </c>
      <c r="I141" s="9">
        <f t="shared" si="142"/>
        <v>285.09156342503229</v>
      </c>
      <c r="J141" s="9">
        <f t="shared" si="143"/>
        <v>7.7563224462682129E-2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4.235642862248441</v>
      </c>
      <c r="P141" s="9">
        <f t="shared" si="146"/>
        <v>0.32853011806833321</v>
      </c>
      <c r="Q141" s="12">
        <f t="shared" si="147"/>
        <v>8.5417830697766636E-2</v>
      </c>
      <c r="R141" s="9">
        <f t="shared" si="148"/>
        <v>0.19735245833333334</v>
      </c>
      <c r="S141" s="13">
        <f t="shared" si="149"/>
        <v>0.43281868094844678</v>
      </c>
      <c r="T141" s="2">
        <f t="shared" si="150"/>
        <v>0.01</v>
      </c>
      <c r="U141" s="14">
        <f t="shared" si="151"/>
        <v>4.3281868094844677E-3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9.8181868094844686E-3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15.8079594503333</v>
      </c>
      <c r="E142" s="10">
        <f t="shared" si="159"/>
        <v>11.9415634250323</v>
      </c>
      <c r="F142" s="7" t="s">
        <v>83</v>
      </c>
      <c r="G142" s="1">
        <v>7</v>
      </c>
      <c r="H142" s="9">
        <f t="shared" si="141"/>
        <v>15.8079594503333</v>
      </c>
      <c r="I142" s="9">
        <f t="shared" si="142"/>
        <v>288.95795945033331</v>
      </c>
      <c r="J142" s="9">
        <f t="shared" si="143"/>
        <v>0.12249614865518824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4.6661606608467743</v>
      </c>
      <c r="P142" s="9">
        <f t="shared" si="146"/>
        <v>0.57158670996007788</v>
      </c>
      <c r="Q142" s="12">
        <f t="shared" si="147"/>
        <v>0.14861254458962025</v>
      </c>
      <c r="R142" s="9">
        <f t="shared" si="148"/>
        <v>0.19735245833333334</v>
      </c>
      <c r="S142" s="13">
        <f t="shared" si="149"/>
        <v>0.75303112940508632</v>
      </c>
      <c r="T142" s="2">
        <f t="shared" si="150"/>
        <v>0.01</v>
      </c>
      <c r="U142" s="14">
        <f t="shared" si="151"/>
        <v>7.5303112940508631E-3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1.7480311294050862E-2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19.6476260212903</v>
      </c>
      <c r="E143" s="10">
        <f t="shared" si="159"/>
        <v>15.8079594503333</v>
      </c>
      <c r="F143" s="7" t="s">
        <v>83</v>
      </c>
      <c r="G143" s="1">
        <v>8</v>
      </c>
      <c r="H143" s="9">
        <f t="shared" si="141"/>
        <v>19.6476260212903</v>
      </c>
      <c r="I143" s="9">
        <f t="shared" si="142"/>
        <v>292.79762602129028</v>
      </c>
      <c r="J143" s="9">
        <f t="shared" si="143"/>
        <v>0.1905590950012874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4.8536218675533629</v>
      </c>
      <c r="P143" s="9">
        <f t="shared" si="146"/>
        <v>0.92490179055942723</v>
      </c>
      <c r="Q143" s="12">
        <f t="shared" si="147"/>
        <v>0.2404744655454511</v>
      </c>
      <c r="R143" s="9">
        <f t="shared" si="148"/>
        <v>0.19735245833333334</v>
      </c>
      <c r="S143" s="13">
        <f t="shared" si="149"/>
        <v>1.2185025085387262</v>
      </c>
      <c r="T143" s="2">
        <f t="shared" si="150"/>
        <v>0.01</v>
      </c>
      <c r="U143" s="14">
        <f t="shared" si="151"/>
        <v>1.2185025085387262E-2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2.2135025085387262E-2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18.182831315483899</v>
      </c>
      <c r="E144" s="10">
        <f t="shared" si="159"/>
        <v>19.6476260212903</v>
      </c>
      <c r="F144" s="7" t="s">
        <v>83</v>
      </c>
      <c r="G144" s="1">
        <v>9</v>
      </c>
      <c r="H144" s="9">
        <f t="shared" si="141"/>
        <v>18.182831315483899</v>
      </c>
      <c r="I144" s="9">
        <f t="shared" si="142"/>
        <v>291.33283131548387</v>
      </c>
      <c r="J144" s="9">
        <f t="shared" si="143"/>
        <v>0.16121883030911696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4.6877679936606027</v>
      </c>
      <c r="P144" s="9">
        <f t="shared" si="146"/>
        <v>0.75575647269847834</v>
      </c>
      <c r="Q144" s="12">
        <f t="shared" si="147"/>
        <v>0.19649668290160438</v>
      </c>
      <c r="R144" s="9">
        <f t="shared" si="148"/>
        <v>0.19735245833333334</v>
      </c>
      <c r="S144" s="13">
        <f t="shared" si="149"/>
        <v>0.99566372043725171</v>
      </c>
      <c r="T144" s="2">
        <f t="shared" si="150"/>
        <v>0.01</v>
      </c>
      <c r="U144" s="14">
        <f t="shared" si="151"/>
        <v>9.956637204372518E-3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1.9906637204372517E-2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13.469093249566701</v>
      </c>
      <c r="E145" s="10">
        <f t="shared" si="159"/>
        <v>18.182831315483899</v>
      </c>
      <c r="F145" s="7" t="s">
        <v>83</v>
      </c>
      <c r="G145" s="1">
        <v>10</v>
      </c>
      <c r="H145" s="9">
        <f t="shared" si="141"/>
        <v>13.469093249566701</v>
      </c>
      <c r="I145" s="9">
        <f t="shared" si="142"/>
        <v>286.61909324956667</v>
      </c>
      <c r="J145" s="9">
        <f t="shared" si="143"/>
        <v>9.3047683847897342E-2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4.6910594376287911</v>
      </c>
      <c r="P145" s="9">
        <f t="shared" si="146"/>
        <v>0.43649221546417882</v>
      </c>
      <c r="Q145" s="12">
        <f t="shared" si="147"/>
        <v>0.1134879760206865</v>
      </c>
      <c r="R145" s="9">
        <f t="shared" si="148"/>
        <v>0.19735245833333334</v>
      </c>
      <c r="S145" s="13">
        <f t="shared" si="149"/>
        <v>0.57505225411989758</v>
      </c>
      <c r="T145" s="2">
        <f t="shared" si="150"/>
        <v>0.01</v>
      </c>
      <c r="U145" s="14">
        <f t="shared" si="151"/>
        <v>5.7505225411989755E-3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1.5700522541198976E-2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10.8667520181613</v>
      </c>
      <c r="E146" s="10">
        <f t="shared" si="159"/>
        <v>13.469093249566701</v>
      </c>
      <c r="F146" s="7" t="s">
        <v>83</v>
      </c>
      <c r="G146" s="1">
        <v>11</v>
      </c>
      <c r="H146" s="9">
        <f t="shared" si="141"/>
        <v>10.8667520181613</v>
      </c>
      <c r="I146" s="9">
        <f t="shared" si="142"/>
        <v>284.0167520181613</v>
      </c>
      <c r="J146" s="9">
        <f t="shared" si="143"/>
        <v>6.8159233038396133E-2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5.0136151388312786</v>
      </c>
      <c r="P146" s="9">
        <f t="shared" si="146"/>
        <v>0.34172416261243188</v>
      </c>
      <c r="Q146" s="12">
        <f t="shared" si="147"/>
        <v>8.8848282279232291E-2</v>
      </c>
      <c r="R146" s="9">
        <f t="shared" si="148"/>
        <v>0.19735245833333334</v>
      </c>
      <c r="S146" s="13">
        <f t="shared" si="149"/>
        <v>0.45020104147456463</v>
      </c>
      <c r="T146" s="2">
        <f t="shared" si="150"/>
        <v>0.01</v>
      </c>
      <c r="U146" s="14">
        <f t="shared" si="151"/>
        <v>4.5020104147456465E-3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9.9920104147456466E-3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4.8603831759</v>
      </c>
      <c r="E147" s="10">
        <f t="shared" si="159"/>
        <v>10.8667520181613</v>
      </c>
      <c r="F147" s="7" t="s">
        <v>85</v>
      </c>
      <c r="G147" s="1">
        <v>12</v>
      </c>
      <c r="H147" s="9">
        <f t="shared" si="141"/>
        <v>4.8603831759</v>
      </c>
      <c r="I147" s="9">
        <f t="shared" si="142"/>
        <v>278.01038317589996</v>
      </c>
      <c r="J147" s="9">
        <f t="shared" si="143"/>
        <v>3.2498046530091217E-2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5.4309388928855133</v>
      </c>
      <c r="P147" s="9">
        <f t="shared" si="146"/>
        <v>0.17649490484307548</v>
      </c>
      <c r="Q147" s="12">
        <f t="shared" si="147"/>
        <v>4.5888675259199624E-2</v>
      </c>
      <c r="R147" s="9">
        <f t="shared" si="148"/>
        <v>0.19735245833333334</v>
      </c>
      <c r="S147" s="13">
        <f t="shared" si="149"/>
        <v>0.23252142712959004</v>
      </c>
      <c r="T147" s="2">
        <f t="shared" si="150"/>
        <v>0.01</v>
      </c>
      <c r="U147" s="14">
        <f t="shared" si="151"/>
        <v>2.3252142712959006E-3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7.8152142712958998E-3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3.82454333587097</v>
      </c>
      <c r="E148" s="10">
        <f t="shared" si="159"/>
        <v>4.8603831759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1614644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151300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12075750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57249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11641829.595890621</v>
      </c>
      <c r="J13" s="6" t="s">
        <v>37</v>
      </c>
      <c r="K13" s="6">
        <f>I13/(10000*1000)</f>
        <v>1.164182959589062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0.38813644238709599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0.38813644238709599</v>
      </c>
      <c r="I27" s="9">
        <f t="shared" si="1"/>
        <v>273.5381364423871</v>
      </c>
      <c r="J27" s="9">
        <f t="shared" si="2"/>
        <v>1.8330477529305646E-2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1.4625493059906378</v>
      </c>
      <c r="Q27" s="12">
        <f t="shared" si="6"/>
        <v>0.14625493059906378</v>
      </c>
      <c r="R27" s="9">
        <f t="shared" si="7"/>
        <v>4.0532094166666672</v>
      </c>
      <c r="S27" s="13">
        <f t="shared" si="8"/>
        <v>3.6083734039911233E-2</v>
      </c>
      <c r="T27" s="2">
        <f t="shared" si="9"/>
        <v>0.34</v>
      </c>
      <c r="U27" s="14">
        <f t="shared" si="10"/>
        <v>1.2268469573569821E-2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2.5168469573569822E-2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-0.217517152964286</v>
      </c>
      <c r="E28" s="10">
        <f t="shared" si="18"/>
        <v>0.38813644238709599</v>
      </c>
      <c r="F28" s="7" t="s">
        <v>83</v>
      </c>
      <c r="G28" s="1">
        <v>3</v>
      </c>
      <c r="H28" s="9">
        <f t="shared" si="0"/>
        <v>-0.217517152964286</v>
      </c>
      <c r="I28" s="9">
        <f t="shared" si="1"/>
        <v>272.93248284703571</v>
      </c>
      <c r="J28" s="9">
        <f t="shared" si="2"/>
        <v>1.6938278347767705E-2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118.85739019380516</v>
      </c>
      <c r="P28" s="9">
        <f t="shared" si="5"/>
        <v>2.0132395587919074</v>
      </c>
      <c r="Q28" s="12">
        <f t="shared" si="6"/>
        <v>0.20132395587919075</v>
      </c>
      <c r="R28" s="9">
        <f t="shared" si="7"/>
        <v>4.0532094166666672</v>
      </c>
      <c r="S28" s="13">
        <f t="shared" si="8"/>
        <v>4.9670257611499936E-2</v>
      </c>
      <c r="T28" s="2">
        <f t="shared" si="9"/>
        <v>0.34</v>
      </c>
      <c r="U28" s="14">
        <f t="shared" si="10"/>
        <v>1.6887887587909978E-2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2.9787887587909977E-2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-0.54097892603225795</v>
      </c>
      <c r="E29" s="10">
        <f t="shared" si="18"/>
        <v>-0.217517152964286</v>
      </c>
      <c r="F29" s="7" t="s">
        <v>83</v>
      </c>
      <c r="G29" s="1">
        <v>4</v>
      </c>
      <c r="H29" s="9">
        <f t="shared" si="0"/>
        <v>-0.54097892603225795</v>
      </c>
      <c r="I29" s="9">
        <f t="shared" si="1"/>
        <v>272.60902107396771</v>
      </c>
      <c r="J29" s="9">
        <f t="shared" si="2"/>
        <v>1.6236252295025268E-2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157.37624480167995</v>
      </c>
      <c r="P29" s="9">
        <f t="shared" si="5"/>
        <v>2.5552004158437343</v>
      </c>
      <c r="Q29" s="12">
        <f t="shared" si="6"/>
        <v>0.25552004158437341</v>
      </c>
      <c r="R29" s="9">
        <f t="shared" si="7"/>
        <v>4.0532094166666672</v>
      </c>
      <c r="S29" s="13">
        <f t="shared" si="8"/>
        <v>6.3041411216919405E-2</v>
      </c>
      <c r="T29" s="2">
        <f t="shared" si="9"/>
        <v>0.34</v>
      </c>
      <c r="U29" s="14">
        <f t="shared" si="10"/>
        <v>2.1434079813752598E-2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3.4334079813752597E-2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5.4275379281999996</v>
      </c>
      <c r="E30" s="10">
        <f t="shared" si="18"/>
        <v>-0.54097892603225795</v>
      </c>
      <c r="F30" s="7" t="s">
        <v>83</v>
      </c>
      <c r="G30" s="1">
        <v>5</v>
      </c>
      <c r="H30" s="9">
        <f t="shared" si="0"/>
        <v>5.4275379281999996</v>
      </c>
      <c r="I30" s="9">
        <f t="shared" si="1"/>
        <v>278.5775379282</v>
      </c>
      <c r="J30" s="9">
        <f t="shared" si="2"/>
        <v>3.4899879585732867E-2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147.0799921665444</v>
      </c>
      <c r="O30" s="9">
        <f t="shared" si="19"/>
        <v>48.273146385958484</v>
      </c>
      <c r="P30" s="9">
        <f t="shared" si="5"/>
        <v>1.6847269960944067</v>
      </c>
      <c r="Q30" s="12">
        <f t="shared" si="6"/>
        <v>0.16847269960944067</v>
      </c>
      <c r="R30" s="9">
        <f t="shared" si="7"/>
        <v>4.0532094166666672</v>
      </c>
      <c r="S30" s="13">
        <f t="shared" si="8"/>
        <v>4.1565259104719914E-2</v>
      </c>
      <c r="T30" s="2">
        <f t="shared" si="9"/>
        <v>0.34</v>
      </c>
      <c r="U30" s="14">
        <f t="shared" si="10"/>
        <v>1.4132188095604771E-2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2.7032188095604773E-2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11.883137712903199</v>
      </c>
      <c r="E31" s="10">
        <f t="shared" si="18"/>
        <v>5.4275379281999996</v>
      </c>
      <c r="F31" s="7" t="s">
        <v>85</v>
      </c>
      <c r="G31" s="1">
        <v>6</v>
      </c>
      <c r="H31" s="9">
        <f t="shared" si="0"/>
        <v>11.883137712903199</v>
      </c>
      <c r="I31" s="9">
        <f t="shared" si="1"/>
        <v>285.03313771290317</v>
      </c>
      <c r="J31" s="9">
        <f t="shared" si="2"/>
        <v>7.702212559614946E-2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87.120513556530739</v>
      </c>
      <c r="P31" s="9">
        <f t="shared" si="5"/>
        <v>6.7102071371521523</v>
      </c>
      <c r="Q31" s="12">
        <f t="shared" si="6"/>
        <v>0.67102071371521532</v>
      </c>
      <c r="R31" s="9">
        <f t="shared" si="7"/>
        <v>4.0532094166666672</v>
      </c>
      <c r="S31" s="13">
        <f t="shared" si="8"/>
        <v>0.16555293465864351</v>
      </c>
      <c r="T31" s="2">
        <f t="shared" si="9"/>
        <v>0.34</v>
      </c>
      <c r="U31" s="14">
        <f t="shared" si="10"/>
        <v>5.6287997783938802E-2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6.9187997783938804E-2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14.0620896536667</v>
      </c>
      <c r="E32" s="10">
        <f t="shared" si="18"/>
        <v>11.883137712903199</v>
      </c>
      <c r="F32" s="7" t="s">
        <v>83</v>
      </c>
      <c r="G32" s="1">
        <v>7</v>
      </c>
      <c r="H32" s="9">
        <f t="shared" si="0"/>
        <v>14.0620896536667</v>
      </c>
      <c r="I32" s="9">
        <f t="shared" si="1"/>
        <v>287.21208965366668</v>
      </c>
      <c r="J32" s="9">
        <f t="shared" si="2"/>
        <v>9.980828133296861E-2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120.94240058604525</v>
      </c>
      <c r="P32" s="9">
        <f t="shared" si="5"/>
        <v>12.071053142776591</v>
      </c>
      <c r="Q32" s="12">
        <f t="shared" si="6"/>
        <v>1.2071053142776593</v>
      </c>
      <c r="R32" s="9">
        <f t="shared" si="7"/>
        <v>4.0532094166666672</v>
      </c>
      <c r="S32" s="13">
        <f t="shared" si="8"/>
        <v>0.2978146920596012</v>
      </c>
      <c r="T32" s="2">
        <f t="shared" si="9"/>
        <v>0.34</v>
      </c>
      <c r="U32" s="14">
        <f t="shared" si="10"/>
        <v>0.10125699530026441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0.12690699530026442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17.257374989677398</v>
      </c>
      <c r="E33" s="10">
        <f t="shared" si="18"/>
        <v>14.0620896536667</v>
      </c>
      <c r="F33" s="7" t="s">
        <v>83</v>
      </c>
      <c r="G33" s="1">
        <v>8</v>
      </c>
      <c r="H33" s="9">
        <f t="shared" si="0"/>
        <v>17.257374989677398</v>
      </c>
      <c r="I33" s="9">
        <f t="shared" si="1"/>
        <v>290.40737498967735</v>
      </c>
      <c r="J33" s="9">
        <f t="shared" si="2"/>
        <v>0.14493081668655586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149.40344160993533</v>
      </c>
      <c r="P33" s="9">
        <f t="shared" si="5"/>
        <v>21.653162808310089</v>
      </c>
      <c r="Q33" s="12">
        <f t="shared" si="6"/>
        <v>2.1653162808310089</v>
      </c>
      <c r="R33" s="9">
        <f t="shared" si="7"/>
        <v>4.0532094166666672</v>
      </c>
      <c r="S33" s="13">
        <f t="shared" si="8"/>
        <v>0.53422265129635238</v>
      </c>
      <c r="T33" s="2">
        <f t="shared" si="9"/>
        <v>0.34</v>
      </c>
      <c r="U33" s="14">
        <f t="shared" si="10"/>
        <v>0.18163570144075983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0.20728570144075983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17.098912552258099</v>
      </c>
      <c r="E34" s="10">
        <f t="shared" si="18"/>
        <v>17.257374989677398</v>
      </c>
      <c r="F34" s="7" t="s">
        <v>83</v>
      </c>
      <c r="G34" s="1">
        <v>9</v>
      </c>
      <c r="H34" s="9">
        <f t="shared" si="0"/>
        <v>17.098912552258099</v>
      </c>
      <c r="I34" s="9">
        <f t="shared" si="1"/>
        <v>290.24891255225805</v>
      </c>
      <c r="J34" s="9">
        <f t="shared" si="2"/>
        <v>0.14230202707368877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168.2823729682919</v>
      </c>
      <c r="P34" s="9">
        <f t="shared" si="5"/>
        <v>23.946922794158464</v>
      </c>
      <c r="Q34" s="12">
        <f t="shared" si="6"/>
        <v>2.3946922794158465</v>
      </c>
      <c r="R34" s="9">
        <f t="shared" si="7"/>
        <v>4.0532094166666672</v>
      </c>
      <c r="S34" s="13">
        <f t="shared" si="8"/>
        <v>0.59081385471200887</v>
      </c>
      <c r="T34" s="2">
        <f t="shared" si="9"/>
        <v>0.34</v>
      </c>
      <c r="U34" s="14">
        <f t="shared" si="10"/>
        <v>0.20087671060208304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0.22652671060208304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13.4262976928</v>
      </c>
      <c r="E35" s="10">
        <f t="shared" si="18"/>
        <v>17.098912552258099</v>
      </c>
      <c r="F35" s="7" t="s">
        <v>83</v>
      </c>
      <c r="G35" s="1">
        <v>10</v>
      </c>
      <c r="H35" s="9">
        <f t="shared" si="0"/>
        <v>13.4262976928</v>
      </c>
      <c r="I35" s="9">
        <f t="shared" si="1"/>
        <v>286.57629769279998</v>
      </c>
      <c r="J35" s="9">
        <f t="shared" si="2"/>
        <v>9.2576843692657382E-2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184.86754434080009</v>
      </c>
      <c r="P35" s="9">
        <f t="shared" si="5"/>
        <v>17.114453756283659</v>
      </c>
      <c r="Q35" s="12">
        <f t="shared" si="6"/>
        <v>1.7114453756283661</v>
      </c>
      <c r="R35" s="9">
        <f t="shared" si="7"/>
        <v>4.0532094166666672</v>
      </c>
      <c r="S35" s="13">
        <f t="shared" si="8"/>
        <v>0.42224449804911574</v>
      </c>
      <c r="T35" s="2">
        <f t="shared" si="9"/>
        <v>0.34</v>
      </c>
      <c r="U35" s="14">
        <f t="shared" si="10"/>
        <v>0.14356312933669935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0.16921312933669935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11.122981328419399</v>
      </c>
      <c r="E36" s="10">
        <f t="shared" si="18"/>
        <v>13.4262976928</v>
      </c>
      <c r="F36" s="7" t="s">
        <v>83</v>
      </c>
      <c r="G36" s="1">
        <v>11</v>
      </c>
      <c r="H36" s="9">
        <f t="shared" si="0"/>
        <v>11.122981328419399</v>
      </c>
      <c r="I36" s="9">
        <f t="shared" si="1"/>
        <v>284.27298132841941</v>
      </c>
      <c r="J36" s="9">
        <f t="shared" si="2"/>
        <v>7.0298263431241265E-2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159.36543605529062</v>
      </c>
      <c r="O36" s="9">
        <f t="shared" si="19"/>
        <v>48.91974869589248</v>
      </c>
      <c r="P36" s="9">
        <f t="shared" si="5"/>
        <v>3.4389733808139709</v>
      </c>
      <c r="Q36" s="12">
        <f t="shared" si="6"/>
        <v>0.34389733808139711</v>
      </c>
      <c r="R36" s="9">
        <f t="shared" si="7"/>
        <v>4.0532094166666672</v>
      </c>
      <c r="S36" s="13">
        <f t="shared" si="8"/>
        <v>8.4845687140492246E-2</v>
      </c>
      <c r="T36" s="2">
        <f t="shared" si="9"/>
        <v>0.34</v>
      </c>
      <c r="U36" s="14">
        <f t="shared" si="10"/>
        <v>2.8847533627767364E-2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4.1747533627767362E-2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6.2332292098000002</v>
      </c>
      <c r="E37" s="10">
        <f t="shared" si="18"/>
        <v>11.122981328419399</v>
      </c>
      <c r="F37" s="7" t="s">
        <v>85</v>
      </c>
      <c r="G37" s="1">
        <v>12</v>
      </c>
      <c r="H37" s="9">
        <f t="shared" si="0"/>
        <v>6.2332292098000002</v>
      </c>
      <c r="I37" s="9">
        <f t="shared" si="1"/>
        <v>279.38322920979999</v>
      </c>
      <c r="J37" s="9">
        <f t="shared" si="2"/>
        <v>3.8600998707841006E-2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86.01286948174517</v>
      </c>
      <c r="P37" s="9">
        <f t="shared" si="5"/>
        <v>3.3201826637225422</v>
      </c>
      <c r="Q37" s="12">
        <f t="shared" si="6"/>
        <v>0.33201826637225423</v>
      </c>
      <c r="R37" s="9">
        <f t="shared" si="7"/>
        <v>4.0532094166666672</v>
      </c>
      <c r="S37" s="13">
        <f t="shared" si="8"/>
        <v>8.1914905508460964E-2</v>
      </c>
      <c r="T37" s="2">
        <f t="shared" si="9"/>
        <v>0.34</v>
      </c>
      <c r="U37" s="14">
        <f t="shared" si="10"/>
        <v>2.7851067872876729E-2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4.0751067872876731E-2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5.66249967341935</v>
      </c>
      <c r="E38" s="10">
        <f t="shared" si="18"/>
        <v>6.2332292098000002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134553.66666666666</v>
      </c>
      <c r="AU42" s="1">
        <f t="shared" ref="AU42:AU53" si="38">AT42*10000*AS42*0.67*AR42*AQ42</f>
        <v>650353137.66425455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0.38813644238709599</v>
      </c>
      <c r="E43" s="10">
        <f t="shared" ref="E43:E54" si="39">D42</f>
        <v>4.6104063366128996</v>
      </c>
      <c r="F43" s="7" t="s">
        <v>83</v>
      </c>
      <c r="G43" s="1">
        <v>2</v>
      </c>
      <c r="H43" s="9">
        <f t="shared" si="20"/>
        <v>0.38813644238709599</v>
      </c>
      <c r="I43" s="9">
        <f t="shared" si="21"/>
        <v>273.5381364423871</v>
      </c>
      <c r="J43" s="9">
        <f t="shared" si="22"/>
        <v>1.8330477529305646E-2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115.85913504932969</v>
      </c>
      <c r="P43" s="9">
        <f t="shared" si="25"/>
        <v>2.1237532715865259</v>
      </c>
      <c r="Q43" s="12">
        <f t="shared" si="26"/>
        <v>0.50970078518076622</v>
      </c>
      <c r="R43" s="9">
        <f t="shared" si="27"/>
        <v>14.125500000000001</v>
      </c>
      <c r="S43" s="13">
        <f t="shared" si="28"/>
        <v>3.608373403991124E-2</v>
      </c>
      <c r="T43" s="2">
        <f t="shared" si="29"/>
        <v>0.43</v>
      </c>
      <c r="U43" s="14">
        <f t="shared" si="30"/>
        <v>1.5516005637161833E-2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2.3936005637161833E-2</v>
      </c>
      <c r="AR43" s="9">
        <f t="shared" si="35"/>
        <v>136.875</v>
      </c>
      <c r="AS43" s="1">
        <f t="shared" si="36"/>
        <v>0.24</v>
      </c>
      <c r="AT43" s="1">
        <f t="shared" si="37"/>
        <v>134553.66666666666</v>
      </c>
      <c r="AU43" s="1">
        <f t="shared" si="38"/>
        <v>708854975.58927226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-0.217517152964286</v>
      </c>
      <c r="E44" s="10">
        <f t="shared" si="39"/>
        <v>0.38813644238709599</v>
      </c>
      <c r="F44" s="7" t="s">
        <v>83</v>
      </c>
      <c r="G44" s="1">
        <v>3</v>
      </c>
      <c r="H44" s="9">
        <f t="shared" si="20"/>
        <v>-0.217517152964286</v>
      </c>
      <c r="I44" s="9">
        <f t="shared" si="21"/>
        <v>272.93248284703571</v>
      </c>
      <c r="J44" s="9">
        <f t="shared" si="22"/>
        <v>1.6938278347767705E-2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172.59163177774317</v>
      </c>
      <c r="P44" s="9">
        <f t="shared" si="25"/>
        <v>2.9234050995468439</v>
      </c>
      <c r="Q44" s="12">
        <f t="shared" si="26"/>
        <v>0.70161722389124248</v>
      </c>
      <c r="R44" s="9">
        <f t="shared" si="27"/>
        <v>14.125500000000001</v>
      </c>
      <c r="S44" s="13">
        <f t="shared" si="28"/>
        <v>4.9670257611499943E-2</v>
      </c>
      <c r="T44" s="2">
        <f t="shared" si="29"/>
        <v>0.43</v>
      </c>
      <c r="U44" s="14">
        <f t="shared" si="30"/>
        <v>2.1358210772944974E-2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2.9778210772944971E-2</v>
      </c>
      <c r="AR44" s="9">
        <f t="shared" si="35"/>
        <v>136.875</v>
      </c>
      <c r="AS44" s="1">
        <f t="shared" si="36"/>
        <v>0.24</v>
      </c>
      <c r="AT44" s="1">
        <f t="shared" si="37"/>
        <v>134553.66666666666</v>
      </c>
      <c r="AU44" s="1">
        <f t="shared" si="38"/>
        <v>881869481.08736336</v>
      </c>
    </row>
    <row r="45" spans="1:48" x14ac:dyDescent="0.15">
      <c r="C45" s="7">
        <v>3</v>
      </c>
      <c r="D45" s="8">
        <v>-0.54097892603225795</v>
      </c>
      <c r="E45" s="10">
        <f t="shared" si="39"/>
        <v>-0.217517152964286</v>
      </c>
      <c r="F45" s="7" t="s">
        <v>83</v>
      </c>
      <c r="G45" s="1">
        <v>4</v>
      </c>
      <c r="H45" s="9">
        <f t="shared" si="20"/>
        <v>-0.54097892603225795</v>
      </c>
      <c r="I45" s="9">
        <f t="shared" si="21"/>
        <v>272.60902107396771</v>
      </c>
      <c r="J45" s="9">
        <f t="shared" si="22"/>
        <v>1.6236252295025268E-2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228.52447667819635</v>
      </c>
      <c r="P45" s="9">
        <f t="shared" si="25"/>
        <v>3.7103810589358139</v>
      </c>
      <c r="Q45" s="12">
        <f t="shared" si="26"/>
        <v>0.8904914541445953</v>
      </c>
      <c r="R45" s="9">
        <f t="shared" si="27"/>
        <v>14.125500000000001</v>
      </c>
      <c r="S45" s="13">
        <f t="shared" si="28"/>
        <v>6.3041411216919419E-2</v>
      </c>
      <c r="T45" s="2">
        <f t="shared" si="29"/>
        <v>0.43</v>
      </c>
      <c r="U45" s="14">
        <f t="shared" si="30"/>
        <v>2.7107806823275349E-2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3.5527806823275346E-2</v>
      </c>
      <c r="AR45" s="9">
        <f t="shared" si="35"/>
        <v>136.875</v>
      </c>
      <c r="AS45" s="1">
        <f t="shared" si="36"/>
        <v>0.24</v>
      </c>
      <c r="AT45" s="1">
        <f t="shared" si="37"/>
        <v>134553.66666666666</v>
      </c>
      <c r="AU45" s="1">
        <f t="shared" si="38"/>
        <v>1052141406.5575637</v>
      </c>
    </row>
    <row r="46" spans="1:48" x14ac:dyDescent="0.15">
      <c r="C46" s="7">
        <v>4</v>
      </c>
      <c r="D46" s="8">
        <v>5.4275379281999996</v>
      </c>
      <c r="E46" s="10">
        <f t="shared" si="39"/>
        <v>-0.54097892603225795</v>
      </c>
      <c r="F46" s="7" t="s">
        <v>83</v>
      </c>
      <c r="G46" s="1">
        <v>5</v>
      </c>
      <c r="H46" s="9">
        <f t="shared" si="20"/>
        <v>5.4275379281999996</v>
      </c>
      <c r="I46" s="9">
        <f t="shared" si="21"/>
        <v>278.5775379282</v>
      </c>
      <c r="J46" s="9">
        <f t="shared" si="22"/>
        <v>3.4899879585732867E-2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213.57339083829754</v>
      </c>
      <c r="O46" s="9">
        <f t="shared" si="40"/>
        <v>70.096954780963017</v>
      </c>
      <c r="P46" s="9">
        <f t="shared" si="25"/>
        <v>2.4463752811821711</v>
      </c>
      <c r="Q46" s="12">
        <f t="shared" si="26"/>
        <v>0.58713006748372099</v>
      </c>
      <c r="R46" s="9">
        <f t="shared" si="27"/>
        <v>14.125500000000001</v>
      </c>
      <c r="S46" s="13">
        <f t="shared" si="28"/>
        <v>4.15652591047199E-2</v>
      </c>
      <c r="T46" s="2">
        <f t="shared" si="29"/>
        <v>0.43</v>
      </c>
      <c r="U46" s="14">
        <f t="shared" si="30"/>
        <v>1.7873061415029555E-2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2.6293061415029552E-2</v>
      </c>
      <c r="AR46" s="9">
        <f t="shared" si="35"/>
        <v>136.875</v>
      </c>
      <c r="AS46" s="1">
        <f t="shared" si="36"/>
        <v>0.24</v>
      </c>
      <c r="AT46" s="1">
        <f t="shared" si="37"/>
        <v>134553.66666666666</v>
      </c>
      <c r="AU46" s="1">
        <f t="shared" si="38"/>
        <v>778658214.3255198</v>
      </c>
    </row>
    <row r="47" spans="1:48" x14ac:dyDescent="0.15">
      <c r="C47" s="7">
        <v>5</v>
      </c>
      <c r="D47" s="8">
        <v>11.883137712903199</v>
      </c>
      <c r="E47" s="10">
        <f t="shared" si="39"/>
        <v>5.4275379281999996</v>
      </c>
      <c r="F47" s="7" t="s">
        <v>85</v>
      </c>
      <c r="G47" s="1">
        <v>6</v>
      </c>
      <c r="H47" s="9">
        <f t="shared" si="20"/>
        <v>11.883137712903199</v>
      </c>
      <c r="I47" s="9">
        <f t="shared" si="21"/>
        <v>285.03313771290317</v>
      </c>
      <c r="J47" s="9">
        <f t="shared" si="22"/>
        <v>7.702212559614946E-2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126.50682949978084</v>
      </c>
      <c r="P47" s="9">
        <f t="shared" si="25"/>
        <v>9.7438249105027843</v>
      </c>
      <c r="Q47" s="12">
        <f t="shared" si="26"/>
        <v>2.338517978520668</v>
      </c>
      <c r="R47" s="9">
        <f t="shared" si="27"/>
        <v>14.125500000000001</v>
      </c>
      <c r="S47" s="13">
        <f t="shared" si="28"/>
        <v>0.16555293465864343</v>
      </c>
      <c r="T47" s="2">
        <f t="shared" si="29"/>
        <v>0.43</v>
      </c>
      <c r="U47" s="14">
        <f t="shared" si="30"/>
        <v>7.118776190321667E-2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7.9607761903216681E-2</v>
      </c>
      <c r="AR47" s="9">
        <f t="shared" si="35"/>
        <v>136.875</v>
      </c>
      <c r="AS47" s="1">
        <f t="shared" si="36"/>
        <v>0.24</v>
      </c>
      <c r="AT47" s="1">
        <f t="shared" si="37"/>
        <v>134553.66666666666</v>
      </c>
      <c r="AU47" s="1">
        <f t="shared" si="38"/>
        <v>2357551171.0696764</v>
      </c>
    </row>
    <row r="48" spans="1:48" x14ac:dyDescent="0.15">
      <c r="C48" s="7">
        <v>6</v>
      </c>
      <c r="D48" s="8">
        <v>14.0620896536667</v>
      </c>
      <c r="E48" s="10">
        <f t="shared" si="39"/>
        <v>11.883137712903199</v>
      </c>
      <c r="F48" s="7" t="s">
        <v>83</v>
      </c>
      <c r="G48" s="1">
        <v>7</v>
      </c>
      <c r="H48" s="9">
        <f t="shared" si="20"/>
        <v>14.0620896536667</v>
      </c>
      <c r="I48" s="9">
        <f t="shared" si="21"/>
        <v>287.21208965366668</v>
      </c>
      <c r="J48" s="9">
        <f t="shared" si="22"/>
        <v>9.980828133296861E-2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175.61925458927806</v>
      </c>
      <c r="P48" s="9">
        <f t="shared" si="25"/>
        <v>17.528255969532903</v>
      </c>
      <c r="Q48" s="12">
        <f t="shared" si="26"/>
        <v>4.2067814326878965</v>
      </c>
      <c r="R48" s="9">
        <f t="shared" si="27"/>
        <v>14.125500000000001</v>
      </c>
      <c r="S48" s="13">
        <f t="shared" si="28"/>
        <v>0.29781469205960115</v>
      </c>
      <c r="T48" s="2">
        <f t="shared" si="29"/>
        <v>0.43</v>
      </c>
      <c r="U48" s="14">
        <f t="shared" si="30"/>
        <v>0.1280603175856285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0.14366031758562847</v>
      </c>
      <c r="AR48" s="9">
        <f t="shared" si="35"/>
        <v>136.875</v>
      </c>
      <c r="AS48" s="1">
        <f t="shared" si="36"/>
        <v>0.24</v>
      </c>
      <c r="AT48" s="1">
        <f t="shared" si="37"/>
        <v>134553.66666666666</v>
      </c>
      <c r="AU48" s="1">
        <f t="shared" si="38"/>
        <v>4254441298.9778433</v>
      </c>
    </row>
    <row r="49" spans="1:48" x14ac:dyDescent="0.15">
      <c r="C49" s="7">
        <v>7</v>
      </c>
      <c r="D49" s="8">
        <v>17.257374989677398</v>
      </c>
      <c r="E49" s="10">
        <f t="shared" si="39"/>
        <v>14.0620896536667</v>
      </c>
      <c r="F49" s="7" t="s">
        <v>83</v>
      </c>
      <c r="G49" s="1">
        <v>8</v>
      </c>
      <c r="H49" s="9">
        <f t="shared" si="20"/>
        <v>17.257374989677398</v>
      </c>
      <c r="I49" s="9">
        <f t="shared" si="21"/>
        <v>290.40737498967735</v>
      </c>
      <c r="J49" s="9">
        <f t="shared" si="22"/>
        <v>0.14493081668655586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216.94724861974515</v>
      </c>
      <c r="P49" s="9">
        <f t="shared" si="25"/>
        <v>31.442341920360942</v>
      </c>
      <c r="Q49" s="12">
        <f t="shared" si="26"/>
        <v>7.5461620608866262</v>
      </c>
      <c r="R49" s="9">
        <f t="shared" si="27"/>
        <v>14.125500000000001</v>
      </c>
      <c r="S49" s="13">
        <f t="shared" si="28"/>
        <v>0.53422265129635238</v>
      </c>
      <c r="T49" s="2">
        <f t="shared" si="29"/>
        <v>0.43</v>
      </c>
      <c r="U49" s="14">
        <f t="shared" si="30"/>
        <v>0.22971574005743153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0.24531574005743151</v>
      </c>
      <c r="AR49" s="9">
        <f t="shared" si="35"/>
        <v>136.875</v>
      </c>
      <c r="AS49" s="1">
        <f t="shared" si="36"/>
        <v>0.24</v>
      </c>
      <c r="AT49" s="1">
        <f t="shared" si="37"/>
        <v>134553.66666666666</v>
      </c>
      <c r="AU49" s="1">
        <f t="shared" si="38"/>
        <v>7264924882.0403404</v>
      </c>
    </row>
    <row r="50" spans="1:48" x14ac:dyDescent="0.15">
      <c r="C50" s="7">
        <v>8</v>
      </c>
      <c r="D50" s="8">
        <v>17.098912552258099</v>
      </c>
      <c r="E50" s="10">
        <f t="shared" si="39"/>
        <v>17.257374989677398</v>
      </c>
      <c r="F50" s="7" t="s">
        <v>83</v>
      </c>
      <c r="G50" s="1">
        <v>9</v>
      </c>
      <c r="H50" s="9">
        <f t="shared" si="20"/>
        <v>17.098912552258099</v>
      </c>
      <c r="I50" s="9">
        <f t="shared" si="21"/>
        <v>290.24891255225805</v>
      </c>
      <c r="J50" s="9">
        <f t="shared" si="22"/>
        <v>0.14230202707368877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244.3611566993842</v>
      </c>
      <c r="P50" s="9">
        <f t="shared" si="25"/>
        <v>34.773087936393672</v>
      </c>
      <c r="Q50" s="12">
        <f t="shared" si="26"/>
        <v>8.3455411047344814</v>
      </c>
      <c r="R50" s="9">
        <f t="shared" si="27"/>
        <v>14.125500000000001</v>
      </c>
      <c r="S50" s="13">
        <f t="shared" si="28"/>
        <v>0.59081385471200887</v>
      </c>
      <c r="T50" s="2">
        <f t="shared" si="29"/>
        <v>0.43</v>
      </c>
      <c r="U50" s="14">
        <f t="shared" si="30"/>
        <v>0.25404995752616383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0.26964995752616383</v>
      </c>
      <c r="AR50" s="9">
        <f t="shared" si="35"/>
        <v>136.875</v>
      </c>
      <c r="AS50" s="1">
        <f t="shared" si="36"/>
        <v>0.24</v>
      </c>
      <c r="AT50" s="1">
        <f t="shared" si="37"/>
        <v>134553.66666666666</v>
      </c>
      <c r="AU50" s="1">
        <f t="shared" si="38"/>
        <v>7985572737.4620361</v>
      </c>
    </row>
    <row r="51" spans="1:48" x14ac:dyDescent="0.15">
      <c r="C51" s="7">
        <v>9</v>
      </c>
      <c r="D51" s="8">
        <v>13.4262976928</v>
      </c>
      <c r="E51" s="10">
        <f t="shared" si="39"/>
        <v>17.098912552258099</v>
      </c>
      <c r="F51" s="7" t="s">
        <v>83</v>
      </c>
      <c r="G51" s="1">
        <v>10</v>
      </c>
      <c r="H51" s="9">
        <f t="shared" si="20"/>
        <v>13.4262976928</v>
      </c>
      <c r="I51" s="9">
        <f t="shared" si="21"/>
        <v>286.57629769279998</v>
      </c>
      <c r="J51" s="9">
        <f t="shared" si="22"/>
        <v>9.2576843692657382E-2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268.44431876299052</v>
      </c>
      <c r="P51" s="9">
        <f t="shared" si="25"/>
        <v>24.851727738303268</v>
      </c>
      <c r="Q51" s="12">
        <f t="shared" si="26"/>
        <v>5.9644146571927843</v>
      </c>
      <c r="R51" s="9">
        <f t="shared" si="27"/>
        <v>14.125500000000001</v>
      </c>
      <c r="S51" s="13">
        <f t="shared" si="28"/>
        <v>0.42224449804911574</v>
      </c>
      <c r="T51" s="2">
        <f t="shared" si="29"/>
        <v>0.43</v>
      </c>
      <c r="U51" s="14">
        <f t="shared" si="30"/>
        <v>0.18156513416111977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0.19716513416111975</v>
      </c>
      <c r="AR51" s="9">
        <f t="shared" si="35"/>
        <v>136.875</v>
      </c>
      <c r="AS51" s="1">
        <f t="shared" si="36"/>
        <v>0.24</v>
      </c>
      <c r="AT51" s="1">
        <f t="shared" si="37"/>
        <v>134553.66666666666</v>
      </c>
      <c r="AU51" s="1">
        <f t="shared" si="38"/>
        <v>5838964465.5601807</v>
      </c>
    </row>
    <row r="52" spans="1:48" x14ac:dyDescent="0.15">
      <c r="C52" s="7">
        <v>10</v>
      </c>
      <c r="D52" s="8">
        <v>11.122981328419399</v>
      </c>
      <c r="E52" s="10">
        <f t="shared" si="39"/>
        <v>13.4262976928</v>
      </c>
      <c r="F52" s="7" t="s">
        <v>83</v>
      </c>
      <c r="G52" s="1">
        <v>11</v>
      </c>
      <c r="H52" s="9">
        <f t="shared" si="20"/>
        <v>11.122981328419399</v>
      </c>
      <c r="I52" s="9">
        <f t="shared" si="21"/>
        <v>284.27298132841941</v>
      </c>
      <c r="J52" s="9">
        <f t="shared" si="22"/>
        <v>7.0298263431241265E-2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231.4129614734529</v>
      </c>
      <c r="O52" s="9">
        <f t="shared" si="40"/>
        <v>71.035879551234331</v>
      </c>
      <c r="P52" s="9">
        <f t="shared" si="25"/>
        <v>4.9936989737625952</v>
      </c>
      <c r="Q52" s="12">
        <f t="shared" si="26"/>
        <v>1.1984877537030227</v>
      </c>
      <c r="R52" s="9">
        <f t="shared" si="27"/>
        <v>14.125500000000001</v>
      </c>
      <c r="S52" s="13">
        <f t="shared" si="28"/>
        <v>8.4845687140492204E-2</v>
      </c>
      <c r="T52" s="2">
        <f t="shared" si="29"/>
        <v>0.43</v>
      </c>
      <c r="U52" s="14">
        <f t="shared" si="30"/>
        <v>3.6483645470411649E-2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4.4903645470411646E-2</v>
      </c>
      <c r="AR52" s="9">
        <f t="shared" si="35"/>
        <v>136.875</v>
      </c>
      <c r="AS52" s="1">
        <f t="shared" si="36"/>
        <v>0.24</v>
      </c>
      <c r="AT52" s="1">
        <f t="shared" si="37"/>
        <v>134553.66666666666</v>
      </c>
      <c r="AU52" s="1">
        <f t="shared" si="38"/>
        <v>1329803017.1074185</v>
      </c>
    </row>
    <row r="53" spans="1:48" x14ac:dyDescent="0.15">
      <c r="C53" s="7">
        <v>11</v>
      </c>
      <c r="D53" s="8">
        <v>6.2332292098000002</v>
      </c>
      <c r="E53" s="10">
        <f t="shared" si="39"/>
        <v>11.122981328419399</v>
      </c>
      <c r="F53" s="7" t="s">
        <v>85</v>
      </c>
      <c r="G53" s="1">
        <v>12</v>
      </c>
      <c r="H53" s="9">
        <f t="shared" si="20"/>
        <v>6.2332292098000002</v>
      </c>
      <c r="I53" s="9">
        <f t="shared" si="21"/>
        <v>279.38322920979999</v>
      </c>
      <c r="J53" s="9">
        <f t="shared" si="22"/>
        <v>3.8600998707841006E-2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124.89843057747176</v>
      </c>
      <c r="P53" s="9">
        <f t="shared" si="25"/>
        <v>4.8212041573323567</v>
      </c>
      <c r="Q53" s="12">
        <f t="shared" si="26"/>
        <v>1.1570889977597656</v>
      </c>
      <c r="R53" s="9">
        <f t="shared" si="27"/>
        <v>14.125500000000001</v>
      </c>
      <c r="S53" s="13">
        <f t="shared" si="28"/>
        <v>8.1914905508460978E-2</v>
      </c>
      <c r="T53" s="2">
        <f t="shared" si="29"/>
        <v>0.43</v>
      </c>
      <c r="U53" s="14">
        <f t="shared" si="30"/>
        <v>3.5223409368638221E-2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4.3643409368638218E-2</v>
      </c>
      <c r="AR53" s="9">
        <f t="shared" si="35"/>
        <v>136.875</v>
      </c>
      <c r="AS53" s="1">
        <f t="shared" si="36"/>
        <v>0.24</v>
      </c>
      <c r="AT53" s="1">
        <f t="shared" si="37"/>
        <v>134553.66666666666</v>
      </c>
      <c r="AU53" s="1">
        <f t="shared" si="38"/>
        <v>1292481642.5764737</v>
      </c>
      <c r="AV53" s="1">
        <f>SUM(AU42:AU53)</f>
        <v>34395616430.017944</v>
      </c>
    </row>
    <row r="54" spans="1:48" x14ac:dyDescent="0.15">
      <c r="C54" s="7">
        <v>12</v>
      </c>
      <c r="D54" s="8">
        <v>5.66249967341935</v>
      </c>
      <c r="E54" s="10">
        <f t="shared" si="39"/>
        <v>6.2332292098000002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4.6104063366128996</v>
      </c>
      <c r="E58" s="7"/>
      <c r="F58" s="7"/>
      <c r="G58" s="1">
        <v>1</v>
      </c>
      <c r="H58" s="9">
        <f t="shared" ref="H58:H69" si="41">E59</f>
        <v>4.6104063366128996</v>
      </c>
      <c r="I58" s="9">
        <f t="shared" ref="I58:I69" si="42">H58+273.15</f>
        <v>277.7604063366129</v>
      </c>
      <c r="J58" s="9">
        <f t="shared" ref="J58:J69" si="43">EXP(($C$15*(I58-$C$13))/($C$16*I58*$C$13))</f>
        <v>3.1489688022432766E-2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3.1416212083713755E-3</v>
      </c>
      <c r="Q58" s="12">
        <f t="shared" ref="Q58:Q69" si="47">P58*$B$60</f>
        <v>5.9690802959056139E-4</v>
      </c>
      <c r="R58" s="9">
        <f t="shared" ref="R58:R69" si="48">L58*$B$60</f>
        <v>1.8955666666666669E-2</v>
      </c>
      <c r="S58" s="13">
        <f t="shared" ref="S58:S69" si="49">Q58/R58</f>
        <v>3.1489688022432766E-2</v>
      </c>
      <c r="T58" s="2">
        <f t="shared" ref="T58:T69" si="50">$B$59/100</f>
        <v>0.01</v>
      </c>
      <c r="U58" s="14">
        <f t="shared" ref="U58:U69" si="51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1.2314896880224328E-2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12608.333333333334</v>
      </c>
      <c r="AU58" s="1">
        <f t="shared" ref="AU58:AU69" si="58">AT58*10000*AS58*0.67*AR58*AQ58</f>
        <v>1971979.1888896876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0.38813644238709599</v>
      </c>
      <c r="E59" s="10">
        <f t="shared" ref="E59:E70" si="59">D58</f>
        <v>4.6104063366128996</v>
      </c>
      <c r="F59" s="7" t="s">
        <v>83</v>
      </c>
      <c r="G59" s="1">
        <v>2</v>
      </c>
      <c r="H59" s="9">
        <f t="shared" si="41"/>
        <v>0.38813644238709599</v>
      </c>
      <c r="I59" s="9">
        <f t="shared" si="42"/>
        <v>273.5381364423871</v>
      </c>
      <c r="J59" s="9">
        <f t="shared" si="43"/>
        <v>1.8330477529305646E-2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0.19639171212496195</v>
      </c>
      <c r="P59" s="9">
        <f t="shared" si="46"/>
        <v>3.5999538660484781E-3</v>
      </c>
      <c r="Q59" s="12">
        <f t="shared" si="47"/>
        <v>6.839912345492109E-4</v>
      </c>
      <c r="R59" s="9">
        <f t="shared" si="48"/>
        <v>1.8955666666666669E-2</v>
      </c>
      <c r="S59" s="13">
        <f t="shared" si="49"/>
        <v>3.608373403991124E-2</v>
      </c>
      <c r="T59" s="2">
        <f t="shared" si="50"/>
        <v>0.01</v>
      </c>
      <c r="U59" s="14">
        <f t="shared" si="51"/>
        <v>3.6083734039911241E-4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1.2360837340399113E-2</v>
      </c>
      <c r="AR59" s="9">
        <f t="shared" si="55"/>
        <v>9.9766666666666666</v>
      </c>
      <c r="AS59" s="1">
        <f t="shared" si="56"/>
        <v>0.19</v>
      </c>
      <c r="AT59" s="1">
        <f t="shared" si="57"/>
        <v>12608.333333333334</v>
      </c>
      <c r="AU59" s="1">
        <f t="shared" si="58"/>
        <v>1979335.6151979072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-0.217517152964286</v>
      </c>
      <c r="E60" s="10">
        <f t="shared" si="59"/>
        <v>0.38813644238709599</v>
      </c>
      <c r="F60" s="7" t="s">
        <v>83</v>
      </c>
      <c r="G60" s="1">
        <v>3</v>
      </c>
      <c r="H60" s="9">
        <f t="shared" si="41"/>
        <v>-0.217517152964286</v>
      </c>
      <c r="I60" s="9">
        <f t="shared" si="42"/>
        <v>272.93248284703571</v>
      </c>
      <c r="J60" s="9">
        <f t="shared" si="43"/>
        <v>1.6938278347767705E-2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0.29255842492558015</v>
      </c>
      <c r="P60" s="9">
        <f t="shared" si="46"/>
        <v>4.9554360343739782E-3</v>
      </c>
      <c r="Q60" s="12">
        <f t="shared" si="47"/>
        <v>9.4153284653105589E-4</v>
      </c>
      <c r="R60" s="9">
        <f t="shared" si="48"/>
        <v>1.8955666666666669E-2</v>
      </c>
      <c r="S60" s="13">
        <f t="shared" si="49"/>
        <v>4.9670257611499943E-2</v>
      </c>
      <c r="T60" s="2">
        <f t="shared" si="50"/>
        <v>0.01</v>
      </c>
      <c r="U60" s="14">
        <f t="shared" si="51"/>
        <v>4.9670257611499947E-4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1.2496702576115E-2</v>
      </c>
      <c r="AR60" s="9">
        <f t="shared" si="55"/>
        <v>9.9766666666666666</v>
      </c>
      <c r="AS60" s="1">
        <f t="shared" si="56"/>
        <v>0.19</v>
      </c>
      <c r="AT60" s="1">
        <f t="shared" si="57"/>
        <v>12608.333333333334</v>
      </c>
      <c r="AU60" s="1">
        <f t="shared" si="58"/>
        <v>2001091.6574880835</v>
      </c>
    </row>
    <row r="61" spans="1:48" x14ac:dyDescent="0.15">
      <c r="C61" s="7">
        <v>3</v>
      </c>
      <c r="D61" s="8">
        <v>-0.54097892603225795</v>
      </c>
      <c r="E61" s="10">
        <f t="shared" si="59"/>
        <v>-0.217517152964286</v>
      </c>
      <c r="F61" s="7" t="s">
        <v>83</v>
      </c>
      <c r="G61" s="1">
        <v>4</v>
      </c>
      <c r="H61" s="9">
        <f t="shared" si="41"/>
        <v>-0.54097892603225795</v>
      </c>
      <c r="I61" s="9">
        <f t="shared" si="42"/>
        <v>272.60902107396771</v>
      </c>
      <c r="J61" s="9">
        <f t="shared" si="43"/>
        <v>1.6236252295025268E-2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0.38736965555787284</v>
      </c>
      <c r="P61" s="9">
        <f t="shared" si="46"/>
        <v>6.2894314590746601E-3</v>
      </c>
      <c r="Q61" s="12">
        <f t="shared" si="47"/>
        <v>1.1949919772241855E-3</v>
      </c>
      <c r="R61" s="9">
        <f t="shared" si="48"/>
        <v>1.8955666666666669E-2</v>
      </c>
      <c r="S61" s="13">
        <f t="shared" si="49"/>
        <v>6.3041411216919405E-2</v>
      </c>
      <c r="T61" s="2">
        <f t="shared" si="50"/>
        <v>0.01</v>
      </c>
      <c r="U61" s="14">
        <f t="shared" si="51"/>
        <v>6.3041411216919411E-4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1.2630414112169194E-2</v>
      </c>
      <c r="AR61" s="9">
        <f t="shared" si="55"/>
        <v>9.9766666666666666</v>
      </c>
      <c r="AS61" s="1">
        <f t="shared" si="56"/>
        <v>0.19</v>
      </c>
      <c r="AT61" s="1">
        <f t="shared" si="57"/>
        <v>12608.333333333334</v>
      </c>
      <c r="AU61" s="1">
        <f t="shared" si="58"/>
        <v>2022502.8287693276</v>
      </c>
    </row>
    <row r="62" spans="1:48" x14ac:dyDescent="0.15">
      <c r="C62" s="7">
        <v>4</v>
      </c>
      <c r="D62" s="8">
        <v>5.4275379281999996</v>
      </c>
      <c r="E62" s="10">
        <f t="shared" si="59"/>
        <v>-0.54097892603225795</v>
      </c>
      <c r="F62" s="7" t="s">
        <v>83</v>
      </c>
      <c r="G62" s="1">
        <v>5</v>
      </c>
      <c r="H62" s="9">
        <f t="shared" si="41"/>
        <v>5.4275379281999996</v>
      </c>
      <c r="I62" s="9">
        <f t="shared" si="42"/>
        <v>278.5775379282</v>
      </c>
      <c r="J62" s="9">
        <f t="shared" si="43"/>
        <v>3.4899879585732867E-2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0.36202621289385822</v>
      </c>
      <c r="O62" s="9">
        <f t="shared" si="60"/>
        <v>0.11882067787160661</v>
      </c>
      <c r="P62" s="9">
        <f t="shared" si="46"/>
        <v>4.1468273500142247E-3</v>
      </c>
      <c r="Q62" s="12">
        <f t="shared" si="47"/>
        <v>7.8789719650270275E-4</v>
      </c>
      <c r="R62" s="9">
        <f t="shared" si="48"/>
        <v>1.8955666666666669E-2</v>
      </c>
      <c r="S62" s="13">
        <f t="shared" si="49"/>
        <v>4.1565259104719927E-2</v>
      </c>
      <c r="T62" s="2">
        <f t="shared" si="50"/>
        <v>0.01</v>
      </c>
      <c r="U62" s="14">
        <f t="shared" si="51"/>
        <v>4.1565259104719927E-4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1.24156525910472E-2</v>
      </c>
      <c r="AR62" s="9">
        <f t="shared" si="55"/>
        <v>9.9766666666666666</v>
      </c>
      <c r="AS62" s="1">
        <f t="shared" si="56"/>
        <v>0.19</v>
      </c>
      <c r="AT62" s="1">
        <f t="shared" si="57"/>
        <v>12608.333333333334</v>
      </c>
      <c r="AU62" s="1">
        <f t="shared" si="58"/>
        <v>1988113.15792223</v>
      </c>
    </row>
    <row r="63" spans="1:48" x14ac:dyDescent="0.15">
      <c r="C63" s="7">
        <v>5</v>
      </c>
      <c r="D63" s="8">
        <v>11.883137712903199</v>
      </c>
      <c r="E63" s="10">
        <f t="shared" si="59"/>
        <v>5.4275379281999996</v>
      </c>
      <c r="F63" s="7" t="s">
        <v>85</v>
      </c>
      <c r="G63" s="1">
        <v>6</v>
      </c>
      <c r="H63" s="9">
        <f t="shared" si="41"/>
        <v>11.883137712903199</v>
      </c>
      <c r="I63" s="9">
        <f t="shared" si="42"/>
        <v>285.03313771290317</v>
      </c>
      <c r="J63" s="9">
        <f t="shared" si="43"/>
        <v>7.702212559614946E-2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0.21444051718825904</v>
      </c>
      <c r="P63" s="9">
        <f t="shared" si="46"/>
        <v>1.6516664447777336E-2</v>
      </c>
      <c r="Q63" s="12">
        <f t="shared" si="47"/>
        <v>3.1381662450776938E-3</v>
      </c>
      <c r="R63" s="9">
        <f t="shared" si="48"/>
        <v>1.8955666666666669E-2</v>
      </c>
      <c r="S63" s="13">
        <f t="shared" si="49"/>
        <v>0.16555293465864351</v>
      </c>
      <c r="T63" s="2">
        <f t="shared" si="50"/>
        <v>0.01</v>
      </c>
      <c r="U63" s="14">
        <f t="shared" si="51"/>
        <v>1.6555293465864351E-3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1.3655529346586436E-2</v>
      </c>
      <c r="AR63" s="9">
        <f t="shared" si="55"/>
        <v>9.9766666666666666</v>
      </c>
      <c r="AS63" s="1">
        <f t="shared" si="56"/>
        <v>0.19</v>
      </c>
      <c r="AT63" s="1">
        <f t="shared" si="57"/>
        <v>12608.333333333334</v>
      </c>
      <c r="AU63" s="1">
        <f t="shared" si="58"/>
        <v>2186654.0943581429</v>
      </c>
    </row>
    <row r="64" spans="1:48" x14ac:dyDescent="0.15">
      <c r="C64" s="7">
        <v>6</v>
      </c>
      <c r="D64" s="8">
        <v>14.0620896536667</v>
      </c>
      <c r="E64" s="10">
        <f t="shared" si="59"/>
        <v>11.883137712903199</v>
      </c>
      <c r="F64" s="7" t="s">
        <v>83</v>
      </c>
      <c r="G64" s="1">
        <v>7</v>
      </c>
      <c r="H64" s="9">
        <f t="shared" si="41"/>
        <v>14.0620896536667</v>
      </c>
      <c r="I64" s="9">
        <f t="shared" si="42"/>
        <v>287.21208965366668</v>
      </c>
      <c r="J64" s="9">
        <f t="shared" si="43"/>
        <v>9.980828133296861E-2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0.29769051940714841</v>
      </c>
      <c r="P64" s="9">
        <f t="shared" si="46"/>
        <v>2.971197911114622E-2</v>
      </c>
      <c r="Q64" s="12">
        <f t="shared" si="47"/>
        <v>5.6452760311177822E-3</v>
      </c>
      <c r="R64" s="9">
        <f t="shared" si="48"/>
        <v>1.8955666666666669E-2</v>
      </c>
      <c r="S64" s="13">
        <f t="shared" si="49"/>
        <v>0.29781469205960126</v>
      </c>
      <c r="T64" s="2">
        <f t="shared" si="50"/>
        <v>0.01</v>
      </c>
      <c r="U64" s="14">
        <f t="shared" si="51"/>
        <v>2.9781469205960127E-3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2.3078146920596013E-2</v>
      </c>
      <c r="AR64" s="9">
        <f t="shared" si="55"/>
        <v>9.9766666666666666</v>
      </c>
      <c r="AS64" s="1">
        <f t="shared" si="56"/>
        <v>0.19</v>
      </c>
      <c r="AT64" s="1">
        <f t="shared" si="57"/>
        <v>12608.333333333334</v>
      </c>
      <c r="AU64" s="1">
        <f t="shared" si="58"/>
        <v>3695493.8306170348</v>
      </c>
    </row>
    <row r="65" spans="1:48" x14ac:dyDescent="0.15">
      <c r="C65" s="7">
        <v>7</v>
      </c>
      <c r="D65" s="8">
        <v>17.257374989677398</v>
      </c>
      <c r="E65" s="10">
        <f t="shared" si="59"/>
        <v>14.0620896536667</v>
      </c>
      <c r="F65" s="7" t="s">
        <v>83</v>
      </c>
      <c r="G65" s="1">
        <v>8</v>
      </c>
      <c r="H65" s="9">
        <f t="shared" si="41"/>
        <v>17.257374989677398</v>
      </c>
      <c r="I65" s="9">
        <f t="shared" si="42"/>
        <v>290.40737498967735</v>
      </c>
      <c r="J65" s="9">
        <f t="shared" si="43"/>
        <v>0.14493081668655586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0.36774520696266888</v>
      </c>
      <c r="P65" s="9">
        <f t="shared" si="46"/>
        <v>5.3297613177666112E-2</v>
      </c>
      <c r="Q65" s="12">
        <f t="shared" si="47"/>
        <v>1.0126546503756561E-2</v>
      </c>
      <c r="R65" s="9">
        <f t="shared" si="48"/>
        <v>1.8955666666666669E-2</v>
      </c>
      <c r="S65" s="13">
        <f t="shared" si="49"/>
        <v>0.53422265129635249</v>
      </c>
      <c r="T65" s="2">
        <f t="shared" si="50"/>
        <v>0.01</v>
      </c>
      <c r="U65" s="14">
        <f t="shared" si="51"/>
        <v>5.3422265129635252E-3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2.5442226512963524E-2</v>
      </c>
      <c r="AR65" s="9">
        <f t="shared" si="55"/>
        <v>9.9766666666666666</v>
      </c>
      <c r="AS65" s="1">
        <f t="shared" si="56"/>
        <v>0.19</v>
      </c>
      <c r="AT65" s="1">
        <f t="shared" si="57"/>
        <v>12608.333333333334</v>
      </c>
      <c r="AU65" s="1">
        <f t="shared" si="58"/>
        <v>4074052.8881852557</v>
      </c>
    </row>
    <row r="66" spans="1:48" x14ac:dyDescent="0.15">
      <c r="C66" s="7">
        <v>8</v>
      </c>
      <c r="D66" s="8">
        <v>17.098912552258099</v>
      </c>
      <c r="E66" s="10">
        <f t="shared" si="59"/>
        <v>17.257374989677398</v>
      </c>
      <c r="F66" s="7" t="s">
        <v>83</v>
      </c>
      <c r="G66" s="1">
        <v>9</v>
      </c>
      <c r="H66" s="9">
        <f t="shared" si="41"/>
        <v>17.098912552258099</v>
      </c>
      <c r="I66" s="9">
        <f t="shared" si="42"/>
        <v>290.24891255225805</v>
      </c>
      <c r="J66" s="9">
        <f t="shared" si="43"/>
        <v>0.14230202707368877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0.41421426045166942</v>
      </c>
      <c r="P66" s="9">
        <f t="shared" si="46"/>
        <v>5.8943528905101433E-2</v>
      </c>
      <c r="Q66" s="12">
        <f t="shared" si="47"/>
        <v>1.1199270491969272E-2</v>
      </c>
      <c r="R66" s="9">
        <f t="shared" si="48"/>
        <v>1.8955666666666669E-2</v>
      </c>
      <c r="S66" s="13">
        <f t="shared" si="49"/>
        <v>0.59081385471200887</v>
      </c>
      <c r="T66" s="2">
        <f t="shared" si="50"/>
        <v>0.01</v>
      </c>
      <c r="U66" s="14">
        <f t="shared" si="51"/>
        <v>5.9081385471200891E-3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2.6008138547120089E-2</v>
      </c>
      <c r="AR66" s="9">
        <f t="shared" si="55"/>
        <v>9.9766666666666666</v>
      </c>
      <c r="AS66" s="1">
        <f t="shared" si="56"/>
        <v>0.19</v>
      </c>
      <c r="AT66" s="1">
        <f t="shared" si="57"/>
        <v>12608.333333333334</v>
      </c>
      <c r="AU66" s="1">
        <f t="shared" si="58"/>
        <v>4164672.1410261812</v>
      </c>
    </row>
    <row r="67" spans="1:48" x14ac:dyDescent="0.15">
      <c r="C67" s="7">
        <v>9</v>
      </c>
      <c r="D67" s="8">
        <v>13.4262976928</v>
      </c>
      <c r="E67" s="10">
        <f t="shared" si="59"/>
        <v>17.098912552258099</v>
      </c>
      <c r="F67" s="7" t="s">
        <v>83</v>
      </c>
      <c r="G67" s="1">
        <v>10</v>
      </c>
      <c r="H67" s="9">
        <f t="shared" si="41"/>
        <v>13.4262976928</v>
      </c>
      <c r="I67" s="9">
        <f t="shared" si="42"/>
        <v>286.57629769279998</v>
      </c>
      <c r="J67" s="9">
        <f t="shared" si="43"/>
        <v>9.2576843692657382E-2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0.45503739821323463</v>
      </c>
      <c r="P67" s="9">
        <f t="shared" si="46"/>
        <v>4.2125926088700118E-2</v>
      </c>
      <c r="Q67" s="12">
        <f t="shared" si="47"/>
        <v>8.0039259568530224E-3</v>
      </c>
      <c r="R67" s="9">
        <f t="shared" si="48"/>
        <v>1.8955666666666669E-2</v>
      </c>
      <c r="S67" s="13">
        <f t="shared" si="49"/>
        <v>0.42224449804911574</v>
      </c>
      <c r="T67" s="2">
        <f t="shared" si="50"/>
        <v>0.01</v>
      </c>
      <c r="U67" s="14">
        <f t="shared" si="51"/>
        <v>4.2224449804911576E-3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2.4322444980491159E-2</v>
      </c>
      <c r="AR67" s="9">
        <f t="shared" si="55"/>
        <v>9.9766666666666666</v>
      </c>
      <c r="AS67" s="1">
        <f t="shared" si="56"/>
        <v>0.19</v>
      </c>
      <c r="AT67" s="1">
        <f t="shared" si="57"/>
        <v>12608.333333333334</v>
      </c>
      <c r="AU67" s="1">
        <f t="shared" si="58"/>
        <v>3894742.7486351239</v>
      </c>
    </row>
    <row r="68" spans="1:48" x14ac:dyDescent="0.15">
      <c r="C68" s="7">
        <v>10</v>
      </c>
      <c r="D68" s="8">
        <v>11.122981328419399</v>
      </c>
      <c r="E68" s="10">
        <f t="shared" si="59"/>
        <v>13.4262976928</v>
      </c>
      <c r="F68" s="7" t="s">
        <v>83</v>
      </c>
      <c r="G68" s="1">
        <v>11</v>
      </c>
      <c r="H68" s="9">
        <f t="shared" si="41"/>
        <v>11.122981328419399</v>
      </c>
      <c r="I68" s="9">
        <f t="shared" si="42"/>
        <v>284.27298132841941</v>
      </c>
      <c r="J68" s="9">
        <f t="shared" si="43"/>
        <v>7.0298263431241265E-2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0.39226589851830773</v>
      </c>
      <c r="O68" s="9">
        <f t="shared" si="60"/>
        <v>0.12041224027289343</v>
      </c>
      <c r="P68" s="9">
        <f t="shared" si="46"/>
        <v>8.4647713870497805E-3</v>
      </c>
      <c r="Q68" s="12">
        <f t="shared" si="47"/>
        <v>1.6083065635394583E-3</v>
      </c>
      <c r="R68" s="9">
        <f t="shared" si="48"/>
        <v>1.8955666666666669E-2</v>
      </c>
      <c r="S68" s="13">
        <f t="shared" si="49"/>
        <v>8.4845687140492274E-2</v>
      </c>
      <c r="T68" s="2">
        <f t="shared" si="50"/>
        <v>0.01</v>
      </c>
      <c r="U68" s="14">
        <f t="shared" si="51"/>
        <v>8.4845687140492276E-4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1.2848456871404923E-2</v>
      </c>
      <c r="AR68" s="9">
        <f t="shared" si="55"/>
        <v>9.9766666666666666</v>
      </c>
      <c r="AS68" s="1">
        <f t="shared" si="56"/>
        <v>0.19</v>
      </c>
      <c r="AT68" s="1">
        <f t="shared" si="57"/>
        <v>12608.333333333334</v>
      </c>
      <c r="AU68" s="1">
        <f t="shared" si="58"/>
        <v>2057417.9228771324</v>
      </c>
    </row>
    <row r="69" spans="1:48" x14ac:dyDescent="0.15">
      <c r="C69" s="7">
        <v>11</v>
      </c>
      <c r="D69" s="8">
        <v>6.2332292098000002</v>
      </c>
      <c r="E69" s="10">
        <f t="shared" si="59"/>
        <v>11.122981328419399</v>
      </c>
      <c r="F69" s="7" t="s">
        <v>85</v>
      </c>
      <c r="G69" s="1">
        <v>12</v>
      </c>
      <c r="H69" s="9">
        <f t="shared" si="41"/>
        <v>6.2332292098000002</v>
      </c>
      <c r="I69" s="9">
        <f t="shared" si="42"/>
        <v>279.38322920979999</v>
      </c>
      <c r="J69" s="9">
        <f t="shared" si="43"/>
        <v>3.8600998707841006E-2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0.21171413555251031</v>
      </c>
      <c r="P69" s="9">
        <f t="shared" si="46"/>
        <v>8.1723770728941263E-3</v>
      </c>
      <c r="Q69" s="12">
        <f t="shared" si="47"/>
        <v>1.552751643849884E-3</v>
      </c>
      <c r="R69" s="9">
        <f t="shared" si="48"/>
        <v>1.8955666666666669E-2</v>
      </c>
      <c r="S69" s="13">
        <f t="shared" si="49"/>
        <v>8.1914905508460992E-2</v>
      </c>
      <c r="T69" s="2">
        <f t="shared" si="50"/>
        <v>0.01</v>
      </c>
      <c r="U69" s="14">
        <f t="shared" si="51"/>
        <v>8.1914905508460997E-4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1.2819149055084611E-2</v>
      </c>
      <c r="AR69" s="9">
        <f t="shared" si="55"/>
        <v>9.9766666666666666</v>
      </c>
      <c r="AS69" s="1">
        <f t="shared" si="56"/>
        <v>0.19</v>
      </c>
      <c r="AT69" s="1">
        <f t="shared" si="57"/>
        <v>12608.333333333334</v>
      </c>
      <c r="AU69" s="1">
        <f t="shared" si="58"/>
        <v>2052724.8747405892</v>
      </c>
      <c r="AV69" s="1">
        <f>SUM(AU58:AU69)</f>
        <v>32088780.948706698</v>
      </c>
    </row>
    <row r="70" spans="1:48" x14ac:dyDescent="0.15">
      <c r="C70" s="7">
        <v>12</v>
      </c>
      <c r="D70" s="8">
        <v>5.66249967341935</v>
      </c>
      <c r="E70" s="10">
        <f t="shared" si="59"/>
        <v>6.2332292098000002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4.6104063366128996</v>
      </c>
      <c r="E73" s="7"/>
      <c r="F73" s="7"/>
      <c r="G73" s="1">
        <v>1</v>
      </c>
      <c r="H73" s="9">
        <f t="shared" ref="H73:H84" si="61">E74</f>
        <v>4.6104063366128996</v>
      </c>
      <c r="I73" s="9">
        <f t="shared" ref="I73:I84" si="62">H73+273.15</f>
        <v>277.7604063366129</v>
      </c>
      <c r="J73" s="9">
        <f t="shared" ref="J73:J84" si="63">EXP(($C$15*(I73-$C$13))/($C$16*I73*$C$13))</f>
        <v>3.1489688022432766E-2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3.4481208384563884E-3</v>
      </c>
      <c r="Q73" s="12">
        <f t="shared" ref="Q73:Q84" si="67">P73*$B$75</f>
        <v>6.2066175092214987E-4</v>
      </c>
      <c r="R73" s="9">
        <f t="shared" ref="R73:R84" si="68">L73*$B$75</f>
        <v>1.9710000000000002E-2</v>
      </c>
      <c r="S73" s="13">
        <f t="shared" ref="S73:S84" si="69">Q73/R73</f>
        <v>3.1489688022432766E-2</v>
      </c>
      <c r="T73" s="2">
        <f t="shared" ref="T73:T84" si="70">$B$74/100</f>
        <v>0.01</v>
      </c>
      <c r="U73" s="14">
        <f t="shared" ref="U73:U84" si="71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1.2914896880224328E-2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0</v>
      </c>
      <c r="AU73" s="1">
        <f t="shared" ref="AU73:AU84" si="78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0.38813644238709599</v>
      </c>
      <c r="E74" s="10">
        <f t="shared" ref="E74:E85" si="79">D73</f>
        <v>4.6104063366128996</v>
      </c>
      <c r="F74" s="7" t="s">
        <v>83</v>
      </c>
      <c r="G74" s="1">
        <v>2</v>
      </c>
      <c r="H74" s="9">
        <f t="shared" si="61"/>
        <v>0.38813644238709599</v>
      </c>
      <c r="I74" s="9">
        <f t="shared" si="62"/>
        <v>273.5381364423871</v>
      </c>
      <c r="J74" s="9">
        <f t="shared" si="63"/>
        <v>1.8330477529305646E-2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0.21555187916154364</v>
      </c>
      <c r="P74" s="9">
        <f t="shared" si="66"/>
        <v>3.9511688773702812E-3</v>
      </c>
      <c r="Q74" s="12">
        <f t="shared" si="67"/>
        <v>7.112103979266506E-4</v>
      </c>
      <c r="R74" s="9">
        <f t="shared" si="68"/>
        <v>1.9710000000000002E-2</v>
      </c>
      <c r="S74" s="13">
        <f t="shared" si="69"/>
        <v>3.608373403991124E-2</v>
      </c>
      <c r="T74" s="2">
        <f t="shared" si="70"/>
        <v>0.01</v>
      </c>
      <c r="U74" s="14">
        <f t="shared" si="71"/>
        <v>3.6083734039911241E-4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1.2960837340399113E-2</v>
      </c>
      <c r="AR74" s="9">
        <f t="shared" si="75"/>
        <v>10.950000000000001</v>
      </c>
      <c r="AS74" s="1">
        <f t="shared" si="76"/>
        <v>0.18</v>
      </c>
      <c r="AT74" s="1">
        <f t="shared" si="77"/>
        <v>0</v>
      </c>
      <c r="AU74" s="1">
        <f t="shared" si="78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-0.217517152964286</v>
      </c>
      <c r="E75" s="10">
        <f t="shared" si="79"/>
        <v>0.38813644238709599</v>
      </c>
      <c r="F75" s="7" t="s">
        <v>83</v>
      </c>
      <c r="G75" s="1">
        <v>3</v>
      </c>
      <c r="H75" s="9">
        <f t="shared" si="61"/>
        <v>-0.217517152964286</v>
      </c>
      <c r="I75" s="9">
        <f t="shared" si="62"/>
        <v>272.93248284703571</v>
      </c>
      <c r="J75" s="9">
        <f t="shared" si="63"/>
        <v>1.6938278347767705E-2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0.32110071028417336</v>
      </c>
      <c r="P75" s="9">
        <f t="shared" si="66"/>
        <v>5.438893208459244E-3</v>
      </c>
      <c r="Q75" s="12">
        <f t="shared" si="67"/>
        <v>9.7900077752266393E-4</v>
      </c>
      <c r="R75" s="9">
        <f t="shared" si="68"/>
        <v>1.9710000000000002E-2</v>
      </c>
      <c r="S75" s="13">
        <f t="shared" si="69"/>
        <v>4.9670257611499943E-2</v>
      </c>
      <c r="T75" s="2">
        <f t="shared" si="70"/>
        <v>0.01</v>
      </c>
      <c r="U75" s="14">
        <f t="shared" si="71"/>
        <v>4.9670257611499947E-4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1.3096702576114999E-2</v>
      </c>
      <c r="AR75" s="9">
        <f t="shared" si="75"/>
        <v>10.950000000000001</v>
      </c>
      <c r="AS75" s="1">
        <f t="shared" si="76"/>
        <v>0.18</v>
      </c>
      <c r="AT75" s="1">
        <f t="shared" si="77"/>
        <v>0</v>
      </c>
      <c r="AU75" s="1">
        <f t="shared" si="78"/>
        <v>0</v>
      </c>
    </row>
    <row r="76" spans="1:48" x14ac:dyDescent="0.15">
      <c r="C76" s="7">
        <v>3</v>
      </c>
      <c r="D76" s="8">
        <v>-0.54097892603225795</v>
      </c>
      <c r="E76" s="10">
        <f t="shared" si="79"/>
        <v>-0.217517152964286</v>
      </c>
      <c r="F76" s="7" t="s">
        <v>83</v>
      </c>
      <c r="G76" s="1">
        <v>4</v>
      </c>
      <c r="H76" s="9">
        <f t="shared" si="61"/>
        <v>-0.54097892603225795</v>
      </c>
      <c r="I76" s="9">
        <f t="shared" si="62"/>
        <v>272.60902107396771</v>
      </c>
      <c r="J76" s="9">
        <f t="shared" si="63"/>
        <v>1.6236252295025268E-2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0.4251618170757141</v>
      </c>
      <c r="P76" s="9">
        <f t="shared" si="66"/>
        <v>6.9030345282526757E-3</v>
      </c>
      <c r="Q76" s="12">
        <f t="shared" si="67"/>
        <v>1.2425462150854815E-3</v>
      </c>
      <c r="R76" s="9">
        <f t="shared" si="68"/>
        <v>1.9710000000000002E-2</v>
      </c>
      <c r="S76" s="13">
        <f t="shared" si="69"/>
        <v>6.3041411216919405E-2</v>
      </c>
      <c r="T76" s="2">
        <f t="shared" si="70"/>
        <v>0.01</v>
      </c>
      <c r="U76" s="14">
        <f t="shared" si="71"/>
        <v>6.3041411216919411E-4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1.3230414112169193E-2</v>
      </c>
      <c r="AR76" s="9">
        <f t="shared" si="75"/>
        <v>10.950000000000001</v>
      </c>
      <c r="AS76" s="1">
        <f t="shared" si="76"/>
        <v>0.18</v>
      </c>
      <c r="AT76" s="1">
        <f t="shared" si="77"/>
        <v>0</v>
      </c>
      <c r="AU76" s="1">
        <f t="shared" si="78"/>
        <v>0</v>
      </c>
    </row>
    <row r="77" spans="1:48" x14ac:dyDescent="0.15">
      <c r="C77" s="7">
        <v>4</v>
      </c>
      <c r="D77" s="8">
        <v>5.4275379281999996</v>
      </c>
      <c r="E77" s="10">
        <f t="shared" si="79"/>
        <v>-0.54097892603225795</v>
      </c>
      <c r="F77" s="7" t="s">
        <v>83</v>
      </c>
      <c r="G77" s="1">
        <v>5</v>
      </c>
      <c r="H77" s="9">
        <f t="shared" si="61"/>
        <v>5.4275379281999996</v>
      </c>
      <c r="I77" s="9">
        <f t="shared" si="62"/>
        <v>278.5775379282</v>
      </c>
      <c r="J77" s="9">
        <f t="shared" si="63"/>
        <v>3.4899879585732867E-2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0.39734584342008827</v>
      </c>
      <c r="O77" s="9">
        <f t="shared" si="80"/>
        <v>0.13041293912737317</v>
      </c>
      <c r="P77" s="9">
        <f t="shared" si="66"/>
        <v>4.5513958719668344E-3</v>
      </c>
      <c r="Q77" s="12">
        <f t="shared" si="67"/>
        <v>8.1925125695403022E-4</v>
      </c>
      <c r="R77" s="9">
        <f t="shared" si="68"/>
        <v>1.9710000000000002E-2</v>
      </c>
      <c r="S77" s="13">
        <f t="shared" si="69"/>
        <v>4.1565259104719948E-2</v>
      </c>
      <c r="T77" s="2">
        <f t="shared" si="70"/>
        <v>0.01</v>
      </c>
      <c r="U77" s="14">
        <f t="shared" si="71"/>
        <v>4.1565259104719949E-4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1.30156525910472E-2</v>
      </c>
      <c r="AR77" s="9">
        <f t="shared" si="75"/>
        <v>10.950000000000001</v>
      </c>
      <c r="AS77" s="1">
        <f t="shared" si="76"/>
        <v>0.18</v>
      </c>
      <c r="AT77" s="1">
        <f t="shared" si="77"/>
        <v>0</v>
      </c>
      <c r="AU77" s="1">
        <f t="shared" si="78"/>
        <v>0</v>
      </c>
    </row>
    <row r="78" spans="1:48" x14ac:dyDescent="0.15">
      <c r="C78" s="7">
        <v>5</v>
      </c>
      <c r="D78" s="8">
        <v>11.883137712903199</v>
      </c>
      <c r="E78" s="10">
        <f t="shared" si="79"/>
        <v>5.4275379281999996</v>
      </c>
      <c r="F78" s="7" t="s">
        <v>85</v>
      </c>
      <c r="G78" s="1">
        <v>6</v>
      </c>
      <c r="H78" s="9">
        <f t="shared" si="61"/>
        <v>11.883137712903199</v>
      </c>
      <c r="I78" s="9">
        <f t="shared" si="62"/>
        <v>285.03313771290317</v>
      </c>
      <c r="J78" s="9">
        <f t="shared" si="63"/>
        <v>7.702212559614946E-2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0.23536154325540634</v>
      </c>
      <c r="P78" s="9">
        <f t="shared" si="66"/>
        <v>1.8128046345121471E-2</v>
      </c>
      <c r="Q78" s="12">
        <f t="shared" si="67"/>
        <v>3.2630483421218649E-3</v>
      </c>
      <c r="R78" s="9">
        <f t="shared" si="68"/>
        <v>1.9710000000000002E-2</v>
      </c>
      <c r="S78" s="13">
        <f t="shared" si="69"/>
        <v>0.16555293465864357</v>
      </c>
      <c r="T78" s="2">
        <f t="shared" si="70"/>
        <v>0.01</v>
      </c>
      <c r="U78" s="14">
        <f t="shared" si="71"/>
        <v>1.6555293465864358E-3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1.4255529346586436E-2</v>
      </c>
      <c r="AR78" s="9">
        <f t="shared" si="75"/>
        <v>10.950000000000001</v>
      </c>
      <c r="AS78" s="1">
        <f t="shared" si="76"/>
        <v>0.18</v>
      </c>
      <c r="AT78" s="1">
        <f t="shared" si="77"/>
        <v>0</v>
      </c>
      <c r="AU78" s="1">
        <f t="shared" si="78"/>
        <v>0</v>
      </c>
    </row>
    <row r="79" spans="1:48" x14ac:dyDescent="0.15">
      <c r="C79" s="7">
        <v>6</v>
      </c>
      <c r="D79" s="8">
        <v>14.0620896536667</v>
      </c>
      <c r="E79" s="10">
        <f t="shared" si="79"/>
        <v>11.883137712903199</v>
      </c>
      <c r="F79" s="7" t="s">
        <v>83</v>
      </c>
      <c r="G79" s="1">
        <v>7</v>
      </c>
      <c r="H79" s="9">
        <f t="shared" si="61"/>
        <v>14.0620896536667</v>
      </c>
      <c r="I79" s="9">
        <f t="shared" si="62"/>
        <v>287.21208965366668</v>
      </c>
      <c r="J79" s="9">
        <f t="shared" si="63"/>
        <v>9.980828133296861E-2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0.32673349691028486</v>
      </c>
      <c r="P79" s="9">
        <f t="shared" si="66"/>
        <v>3.261070878052634E-2</v>
      </c>
      <c r="Q79" s="12">
        <f t="shared" si="67"/>
        <v>5.8699275804947413E-3</v>
      </c>
      <c r="R79" s="9">
        <f t="shared" si="68"/>
        <v>1.9710000000000002E-2</v>
      </c>
      <c r="S79" s="13">
        <f t="shared" si="69"/>
        <v>0.29781469205960126</v>
      </c>
      <c r="T79" s="2">
        <f t="shared" si="70"/>
        <v>0.01</v>
      </c>
      <c r="U79" s="14">
        <f t="shared" si="71"/>
        <v>2.9781469205960127E-3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2.4578146920596015E-2</v>
      </c>
      <c r="AR79" s="9">
        <f t="shared" si="75"/>
        <v>10.950000000000001</v>
      </c>
      <c r="AS79" s="1">
        <f t="shared" si="76"/>
        <v>0.18</v>
      </c>
      <c r="AT79" s="1">
        <f t="shared" si="77"/>
        <v>0</v>
      </c>
      <c r="AU79" s="1">
        <f t="shared" si="78"/>
        <v>0</v>
      </c>
    </row>
    <row r="80" spans="1:48" x14ac:dyDescent="0.15">
      <c r="C80" s="7">
        <v>7</v>
      </c>
      <c r="D80" s="8">
        <v>17.257374989677398</v>
      </c>
      <c r="E80" s="10">
        <f t="shared" si="79"/>
        <v>14.0620896536667</v>
      </c>
      <c r="F80" s="7" t="s">
        <v>83</v>
      </c>
      <c r="G80" s="1">
        <v>8</v>
      </c>
      <c r="H80" s="9">
        <f t="shared" si="61"/>
        <v>17.257374989677398</v>
      </c>
      <c r="I80" s="9">
        <f t="shared" si="62"/>
        <v>290.40737498967735</v>
      </c>
      <c r="J80" s="9">
        <f t="shared" si="63"/>
        <v>0.14493081668655586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0.40362278812975855</v>
      </c>
      <c r="P80" s="9">
        <f t="shared" si="66"/>
        <v>5.8497380316950606E-2</v>
      </c>
      <c r="Q80" s="12">
        <f t="shared" si="67"/>
        <v>1.0529528457051109E-2</v>
      </c>
      <c r="R80" s="9">
        <f t="shared" si="68"/>
        <v>1.9710000000000002E-2</v>
      </c>
      <c r="S80" s="13">
        <f t="shared" si="69"/>
        <v>0.53422265129635249</v>
      </c>
      <c r="T80" s="2">
        <f t="shared" si="70"/>
        <v>0.01</v>
      </c>
      <c r="U80" s="14">
        <f t="shared" si="71"/>
        <v>5.3422265129635252E-3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2.6942226512963525E-2</v>
      </c>
      <c r="AR80" s="9">
        <f t="shared" si="75"/>
        <v>10.950000000000001</v>
      </c>
      <c r="AS80" s="1">
        <f t="shared" si="76"/>
        <v>0.18</v>
      </c>
      <c r="AT80" s="1">
        <f t="shared" si="77"/>
        <v>0</v>
      </c>
      <c r="AU80" s="1">
        <f t="shared" si="78"/>
        <v>0</v>
      </c>
    </row>
    <row r="81" spans="1:48" x14ac:dyDescent="0.15">
      <c r="C81" s="7">
        <v>8</v>
      </c>
      <c r="D81" s="8">
        <v>17.098912552258099</v>
      </c>
      <c r="E81" s="10">
        <f t="shared" si="79"/>
        <v>17.257374989677398</v>
      </c>
      <c r="F81" s="7" t="s">
        <v>83</v>
      </c>
      <c r="G81" s="1">
        <v>9</v>
      </c>
      <c r="H81" s="9">
        <f t="shared" si="61"/>
        <v>17.098912552258099</v>
      </c>
      <c r="I81" s="9">
        <f t="shared" si="62"/>
        <v>290.24891255225805</v>
      </c>
      <c r="J81" s="9">
        <f t="shared" si="63"/>
        <v>0.14230202707368877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0.45462540781280791</v>
      </c>
      <c r="P81" s="9">
        <f t="shared" si="66"/>
        <v>6.4694117090964995E-2</v>
      </c>
      <c r="Q81" s="12">
        <f t="shared" si="67"/>
        <v>1.1644941076373698E-2</v>
      </c>
      <c r="R81" s="9">
        <f t="shared" si="68"/>
        <v>1.9710000000000002E-2</v>
      </c>
      <c r="S81" s="13">
        <f t="shared" si="69"/>
        <v>0.59081385471200898</v>
      </c>
      <c r="T81" s="2">
        <f t="shared" si="70"/>
        <v>0.01</v>
      </c>
      <c r="U81" s="14">
        <f t="shared" si="71"/>
        <v>5.90813854712009E-3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2.750813854712009E-2</v>
      </c>
      <c r="AR81" s="9">
        <f t="shared" si="75"/>
        <v>10.950000000000001</v>
      </c>
      <c r="AS81" s="1">
        <f t="shared" si="76"/>
        <v>0.18</v>
      </c>
      <c r="AT81" s="1">
        <f t="shared" si="77"/>
        <v>0</v>
      </c>
      <c r="AU81" s="1">
        <f t="shared" si="78"/>
        <v>0</v>
      </c>
    </row>
    <row r="82" spans="1:48" x14ac:dyDescent="0.15">
      <c r="C82" s="7">
        <v>9</v>
      </c>
      <c r="D82" s="8">
        <v>13.4262976928</v>
      </c>
      <c r="E82" s="10">
        <f t="shared" si="79"/>
        <v>17.098912552258099</v>
      </c>
      <c r="F82" s="7" t="s">
        <v>83</v>
      </c>
      <c r="G82" s="1">
        <v>10</v>
      </c>
      <c r="H82" s="9">
        <f t="shared" si="61"/>
        <v>13.4262976928</v>
      </c>
      <c r="I82" s="9">
        <f t="shared" si="62"/>
        <v>286.57629769279998</v>
      </c>
      <c r="J82" s="9">
        <f t="shared" si="63"/>
        <v>9.2576843692657382E-2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0.49943129072184295</v>
      </c>
      <c r="P82" s="9">
        <f t="shared" si="66"/>
        <v>4.6235772536378179E-2</v>
      </c>
      <c r="Q82" s="12">
        <f t="shared" si="67"/>
        <v>8.3224390565480727E-3</v>
      </c>
      <c r="R82" s="9">
        <f t="shared" si="68"/>
        <v>1.9710000000000002E-2</v>
      </c>
      <c r="S82" s="13">
        <f t="shared" si="69"/>
        <v>0.42224449804911579</v>
      </c>
      <c r="T82" s="2">
        <f t="shared" si="70"/>
        <v>0.01</v>
      </c>
      <c r="U82" s="14">
        <f t="shared" si="71"/>
        <v>4.2224449804911584E-3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2.582244498049116E-2</v>
      </c>
      <c r="AR82" s="9">
        <f t="shared" si="75"/>
        <v>10.950000000000001</v>
      </c>
      <c r="AS82" s="1">
        <f t="shared" si="76"/>
        <v>0.18</v>
      </c>
      <c r="AT82" s="1">
        <f t="shared" si="77"/>
        <v>0</v>
      </c>
      <c r="AU82" s="1">
        <f t="shared" si="78"/>
        <v>0</v>
      </c>
    </row>
    <row r="83" spans="1:48" x14ac:dyDescent="0.15">
      <c r="C83" s="7">
        <v>10</v>
      </c>
      <c r="D83" s="8">
        <v>11.122981328419399</v>
      </c>
      <c r="E83" s="10">
        <f t="shared" si="79"/>
        <v>13.4262976928</v>
      </c>
      <c r="F83" s="7" t="s">
        <v>83</v>
      </c>
      <c r="G83" s="1">
        <v>11</v>
      </c>
      <c r="H83" s="9">
        <f t="shared" si="61"/>
        <v>11.122981328419399</v>
      </c>
      <c r="I83" s="9">
        <f t="shared" si="62"/>
        <v>284.27298132841941</v>
      </c>
      <c r="J83" s="9">
        <f t="shared" si="63"/>
        <v>7.0298263431241265E-2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0.43053574227619151</v>
      </c>
      <c r="O83" s="9">
        <f t="shared" si="80"/>
        <v>0.13215977590927319</v>
      </c>
      <c r="P83" s="9">
        <f t="shared" si="66"/>
        <v>9.2906027418839E-3</v>
      </c>
      <c r="Q83" s="12">
        <f t="shared" si="67"/>
        <v>1.6723084935391019E-3</v>
      </c>
      <c r="R83" s="9">
        <f t="shared" si="68"/>
        <v>1.9710000000000002E-2</v>
      </c>
      <c r="S83" s="13">
        <f t="shared" si="69"/>
        <v>8.4845687140492218E-2</v>
      </c>
      <c r="T83" s="2">
        <f t="shared" si="70"/>
        <v>0.01</v>
      </c>
      <c r="U83" s="14">
        <f t="shared" si="71"/>
        <v>8.4845687140492222E-4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1.3448456871404921E-2</v>
      </c>
      <c r="AR83" s="9">
        <f t="shared" si="75"/>
        <v>10.950000000000001</v>
      </c>
      <c r="AS83" s="1">
        <f t="shared" si="76"/>
        <v>0.18</v>
      </c>
      <c r="AT83" s="1">
        <f t="shared" si="77"/>
        <v>0</v>
      </c>
      <c r="AU83" s="1">
        <f t="shared" si="78"/>
        <v>0</v>
      </c>
    </row>
    <row r="84" spans="1:48" x14ac:dyDescent="0.15">
      <c r="C84" s="7">
        <v>11</v>
      </c>
      <c r="D84" s="8">
        <v>6.2332292098000002</v>
      </c>
      <c r="E84" s="10">
        <f t="shared" si="79"/>
        <v>11.122981328419399</v>
      </c>
      <c r="F84" s="7" t="s">
        <v>85</v>
      </c>
      <c r="G84" s="1">
        <v>12</v>
      </c>
      <c r="H84" s="9">
        <f t="shared" si="61"/>
        <v>6.2332292098000002</v>
      </c>
      <c r="I84" s="9">
        <f t="shared" si="62"/>
        <v>279.38322920979999</v>
      </c>
      <c r="J84" s="9">
        <f t="shared" si="63"/>
        <v>3.8600998707841006E-2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0.23236917316738931</v>
      </c>
      <c r="P84" s="9">
        <f t="shared" si="66"/>
        <v>8.9696821531764781E-3</v>
      </c>
      <c r="Q84" s="12">
        <f t="shared" si="67"/>
        <v>1.6145427875717659E-3</v>
      </c>
      <c r="R84" s="9">
        <f t="shared" si="68"/>
        <v>1.9710000000000002E-2</v>
      </c>
      <c r="S84" s="13">
        <f t="shared" si="69"/>
        <v>8.1914905508460978E-2</v>
      </c>
      <c r="T84" s="2">
        <f t="shared" si="70"/>
        <v>0.01</v>
      </c>
      <c r="U84" s="14">
        <f t="shared" si="71"/>
        <v>8.1914905508460975E-4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1.341914905508461E-2</v>
      </c>
      <c r="AR84" s="9">
        <f t="shared" si="75"/>
        <v>10.950000000000001</v>
      </c>
      <c r="AS84" s="1">
        <f t="shared" si="76"/>
        <v>0.18</v>
      </c>
      <c r="AT84" s="1">
        <f t="shared" si="77"/>
        <v>0</v>
      </c>
      <c r="AU84" s="1">
        <f t="shared" si="78"/>
        <v>0</v>
      </c>
      <c r="AV84" s="1">
        <f>SUM(AU73:AU84)</f>
        <v>0</v>
      </c>
    </row>
    <row r="85" spans="1:48" x14ac:dyDescent="0.15">
      <c r="C85" s="7">
        <v>12</v>
      </c>
      <c r="D85" s="8">
        <v>5.66249967341935</v>
      </c>
      <c r="E85" s="10">
        <f t="shared" si="79"/>
        <v>6.2332292098000002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4.6104063366128996</v>
      </c>
      <c r="E89" s="7"/>
      <c r="F89" s="7"/>
      <c r="G89" s="1">
        <v>1</v>
      </c>
      <c r="H89" s="9">
        <f t="shared" ref="H89:H100" si="81">E90</f>
        <v>4.6104063366128996</v>
      </c>
      <c r="I89" s="9">
        <f t="shared" ref="I89:I100" si="82">H89+273.15</f>
        <v>277.7604063366129</v>
      </c>
      <c r="J89" s="9">
        <f t="shared" ref="J89:J100" si="83">EXP(($C$15*(I89-$C$13))/($C$16*I89*$C$13))</f>
        <v>3.1489688022432766E-2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0.16706145462321198</v>
      </c>
      <c r="Q89" s="12">
        <f t="shared" ref="Q89:Q100" si="87">P89*$B$91</f>
        <v>7.5177654580445397E-2</v>
      </c>
      <c r="R89" s="9">
        <f t="shared" ref="R89:R100" si="88">L89*$B$91</f>
        <v>2.3873737500000001</v>
      </c>
      <c r="S89" s="13">
        <f t="shared" ref="S89:S100" si="89">Q89/R89</f>
        <v>3.1489688022432766E-2</v>
      </c>
      <c r="T89" s="2">
        <f t="shared" ref="T89:T100" si="90">$B$90/100</f>
        <v>0.51</v>
      </c>
      <c r="U89" s="14">
        <f t="shared" ref="U89:U100" si="91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3.5179011878769373E-2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1006312.5</v>
      </c>
      <c r="AN89" s="1">
        <f t="shared" ref="AN89:AN100" si="96">AM89*10000*AK89*AJ89</f>
        <v>3682597283.6752081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0.38813644238709599</v>
      </c>
      <c r="E90" s="10">
        <f t="shared" ref="E90:E101" si="97">D89</f>
        <v>4.6104063366128996</v>
      </c>
      <c r="F90" s="7" t="s">
        <v>83</v>
      </c>
      <c r="G90" s="1">
        <v>2</v>
      </c>
      <c r="H90" s="9">
        <f t="shared" si="81"/>
        <v>0.38813644238709599</v>
      </c>
      <c r="I90" s="9">
        <f t="shared" si="82"/>
        <v>273.5381364423871</v>
      </c>
      <c r="J90" s="9">
        <f t="shared" si="83"/>
        <v>1.8330477529305646E-2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10.443488545376788</v>
      </c>
      <c r="P90" s="9">
        <f t="shared" si="86"/>
        <v>0.19143413210859012</v>
      </c>
      <c r="Q90" s="12">
        <f t="shared" si="87"/>
        <v>8.6145359448865561E-2</v>
      </c>
      <c r="R90" s="9">
        <f t="shared" si="88"/>
        <v>2.3873737500000001</v>
      </c>
      <c r="S90" s="13">
        <f t="shared" si="89"/>
        <v>3.6083734039911247E-2</v>
      </c>
      <c r="T90" s="2">
        <f t="shared" si="90"/>
        <v>0.51</v>
      </c>
      <c r="U90" s="14">
        <f t="shared" si="91"/>
        <v>1.8402704360354738E-2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3.5885415364646955E-2</v>
      </c>
      <c r="AK90" s="9">
        <f t="shared" si="93"/>
        <v>10.4025</v>
      </c>
      <c r="AL90" s="1">
        <f t="shared" si="94"/>
        <v>0.45</v>
      </c>
      <c r="AM90" s="17">
        <f t="shared" si="95"/>
        <v>1006312.5</v>
      </c>
      <c r="AN90" s="1">
        <f t="shared" si="96"/>
        <v>3756544771.6614027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-0.217517152964286</v>
      </c>
      <c r="E91" s="10">
        <f t="shared" si="97"/>
        <v>0.38813644238709599</v>
      </c>
      <c r="F91" s="7" t="s">
        <v>83</v>
      </c>
      <c r="G91" s="1">
        <v>3</v>
      </c>
      <c r="H91" s="9">
        <f t="shared" si="81"/>
        <v>-0.217517152964286</v>
      </c>
      <c r="I91" s="9">
        <f t="shared" si="82"/>
        <v>272.93248284703571</v>
      </c>
      <c r="J91" s="9">
        <f t="shared" si="83"/>
        <v>1.6938278347767705E-2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15.557329413268198</v>
      </c>
      <c r="P91" s="9">
        <f t="shared" si="86"/>
        <v>0.26351437594985033</v>
      </c>
      <c r="Q91" s="12">
        <f t="shared" si="87"/>
        <v>0.11858146917743265</v>
      </c>
      <c r="R91" s="9">
        <f t="shared" si="88"/>
        <v>2.3873737500000001</v>
      </c>
      <c r="S91" s="13">
        <f t="shared" si="89"/>
        <v>4.9670257611499936E-2</v>
      </c>
      <c r="T91" s="2">
        <f t="shared" si="90"/>
        <v>0.51</v>
      </c>
      <c r="U91" s="14">
        <f t="shared" si="91"/>
        <v>2.5331831381864969E-2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3.7974547161632288E-2</v>
      </c>
      <c r="AK91" s="9">
        <f t="shared" si="93"/>
        <v>10.4025</v>
      </c>
      <c r="AL91" s="1">
        <f t="shared" si="94"/>
        <v>0.45</v>
      </c>
      <c r="AM91" s="17">
        <f t="shared" si="95"/>
        <v>1006312.5</v>
      </c>
      <c r="AN91" s="1">
        <f t="shared" si="96"/>
        <v>3975238551.5586343</v>
      </c>
    </row>
    <row r="92" spans="1:48" x14ac:dyDescent="0.15">
      <c r="C92" s="7">
        <v>3</v>
      </c>
      <c r="D92" s="8">
        <v>-0.54097892603225795</v>
      </c>
      <c r="E92" s="10">
        <f t="shared" si="97"/>
        <v>-0.217517152964286</v>
      </c>
      <c r="F92" s="7" t="s">
        <v>83</v>
      </c>
      <c r="G92" s="1">
        <v>4</v>
      </c>
      <c r="H92" s="9">
        <f t="shared" si="81"/>
        <v>-0.54097892603225795</v>
      </c>
      <c r="I92" s="9">
        <f t="shared" si="82"/>
        <v>272.60902107396771</v>
      </c>
      <c r="J92" s="9">
        <f t="shared" si="83"/>
        <v>1.6236252295025268E-2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20.599090037318348</v>
      </c>
      <c r="P92" s="9">
        <f t="shared" si="86"/>
        <v>0.33445202289384213</v>
      </c>
      <c r="Q92" s="12">
        <f t="shared" si="87"/>
        <v>0.15050341030222897</v>
      </c>
      <c r="R92" s="9">
        <f t="shared" si="88"/>
        <v>2.3873737500000001</v>
      </c>
      <c r="S92" s="13">
        <f t="shared" si="89"/>
        <v>6.3041411216919419E-2</v>
      </c>
      <c r="T92" s="2">
        <f t="shared" si="90"/>
        <v>0.51</v>
      </c>
      <c r="U92" s="14">
        <f t="shared" si="91"/>
        <v>3.2151119720628903E-2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4.0030562595769613E-2</v>
      </c>
      <c r="AK92" s="9">
        <f t="shared" si="93"/>
        <v>10.4025</v>
      </c>
      <c r="AL92" s="1">
        <f t="shared" si="94"/>
        <v>0.45</v>
      </c>
      <c r="AM92" s="17">
        <f t="shared" si="95"/>
        <v>1006312.5</v>
      </c>
      <c r="AN92" s="1">
        <f t="shared" si="96"/>
        <v>4190465655.6922164</v>
      </c>
    </row>
    <row r="93" spans="1:48" x14ac:dyDescent="0.15">
      <c r="C93" s="7">
        <v>4</v>
      </c>
      <c r="D93" s="8">
        <v>5.4275379281999996</v>
      </c>
      <c r="E93" s="10">
        <f t="shared" si="97"/>
        <v>-0.54097892603225795</v>
      </c>
      <c r="F93" s="7" t="s">
        <v>83</v>
      </c>
      <c r="G93" s="1">
        <v>5</v>
      </c>
      <c r="H93" s="9">
        <f t="shared" si="81"/>
        <v>5.4275379281999996</v>
      </c>
      <c r="I93" s="9">
        <f t="shared" si="82"/>
        <v>278.5775379282</v>
      </c>
      <c r="J93" s="9">
        <f t="shared" si="83"/>
        <v>3.4899879585732867E-2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19.251406113703283</v>
      </c>
      <c r="O93" s="9">
        <f t="shared" si="98"/>
        <v>6.3185069007212249</v>
      </c>
      <c r="P93" s="9">
        <f t="shared" si="86"/>
        <v>0.22051512999679293</v>
      </c>
      <c r="Q93" s="12">
        <f t="shared" si="87"/>
        <v>9.9231808498556826E-2</v>
      </c>
      <c r="R93" s="9">
        <f t="shared" si="88"/>
        <v>2.3873737500000001</v>
      </c>
      <c r="S93" s="13">
        <f t="shared" si="89"/>
        <v>4.1565259104719914E-2</v>
      </c>
      <c r="T93" s="2">
        <f t="shared" si="90"/>
        <v>0.51</v>
      </c>
      <c r="U93" s="14">
        <f t="shared" si="91"/>
        <v>2.1198282143407157E-2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2.9302282066237258E-2</v>
      </c>
      <c r="AK93" s="9">
        <f t="shared" si="93"/>
        <v>10.4025</v>
      </c>
      <c r="AL93" s="1">
        <f t="shared" si="94"/>
        <v>0.45</v>
      </c>
      <c r="AM93" s="17">
        <f t="shared" si="95"/>
        <v>1006312.5</v>
      </c>
      <c r="AN93" s="1">
        <f t="shared" si="96"/>
        <v>3067411464.383204</v>
      </c>
    </row>
    <row r="94" spans="1:48" x14ac:dyDescent="0.15">
      <c r="C94" s="7">
        <v>5</v>
      </c>
      <c r="D94" s="8">
        <v>11.883137712903199</v>
      </c>
      <c r="E94" s="10">
        <f t="shared" si="97"/>
        <v>5.4275379281999996</v>
      </c>
      <c r="F94" s="7" t="s">
        <v>85</v>
      </c>
      <c r="G94" s="1">
        <v>6</v>
      </c>
      <c r="H94" s="9">
        <f t="shared" si="81"/>
        <v>11.883137712903199</v>
      </c>
      <c r="I94" s="9">
        <f t="shared" si="82"/>
        <v>285.03313771290317</v>
      </c>
      <c r="J94" s="9">
        <f t="shared" si="83"/>
        <v>7.702212559614946E-2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11.403266770724432</v>
      </c>
      <c r="P94" s="9">
        <f t="shared" si="86"/>
        <v>0.87830384542113493</v>
      </c>
      <c r="Q94" s="12">
        <f t="shared" si="87"/>
        <v>0.39523673043951074</v>
      </c>
      <c r="R94" s="9">
        <f t="shared" si="88"/>
        <v>2.3873737500000001</v>
      </c>
      <c r="S94" s="13">
        <f t="shared" si="89"/>
        <v>0.16555293465864351</v>
      </c>
      <c r="T94" s="2">
        <f t="shared" si="90"/>
        <v>0.51</v>
      </c>
      <c r="U94" s="14">
        <f t="shared" si="91"/>
        <v>8.44319966759082E-2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5.1585246997786327E-2</v>
      </c>
      <c r="AK94" s="9">
        <f t="shared" si="93"/>
        <v>10.4025</v>
      </c>
      <c r="AL94" s="1">
        <f t="shared" si="94"/>
        <v>0.45</v>
      </c>
      <c r="AM94" s="17">
        <f t="shared" si="95"/>
        <v>1006312.5</v>
      </c>
      <c r="AN94" s="1">
        <f t="shared" si="96"/>
        <v>5400029174.3955612</v>
      </c>
    </row>
    <row r="95" spans="1:48" x14ac:dyDescent="0.15">
      <c r="C95" s="7">
        <v>6</v>
      </c>
      <c r="D95" s="8">
        <v>14.0620896536667</v>
      </c>
      <c r="E95" s="10">
        <f t="shared" si="97"/>
        <v>11.883137712903199</v>
      </c>
      <c r="F95" s="7" t="s">
        <v>83</v>
      </c>
      <c r="G95" s="1">
        <v>7</v>
      </c>
      <c r="H95" s="9">
        <f t="shared" si="81"/>
        <v>14.0620896536667</v>
      </c>
      <c r="I95" s="9">
        <f t="shared" si="82"/>
        <v>287.21208965366668</v>
      </c>
      <c r="J95" s="9">
        <f t="shared" si="83"/>
        <v>9.980828133296861E-2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15.830237925303296</v>
      </c>
      <c r="P95" s="9">
        <f t="shared" si="86"/>
        <v>1.5799888404165006</v>
      </c>
      <c r="Q95" s="12">
        <f t="shared" si="87"/>
        <v>0.7109949781874253</v>
      </c>
      <c r="R95" s="9">
        <f t="shared" si="88"/>
        <v>2.3873737500000001</v>
      </c>
      <c r="S95" s="13">
        <f t="shared" si="89"/>
        <v>0.29781469205960115</v>
      </c>
      <c r="T95" s="2">
        <f t="shared" si="90"/>
        <v>0.51</v>
      </c>
      <c r="U95" s="14">
        <f t="shared" si="91"/>
        <v>0.15188549295039658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9.2248476124544565E-2</v>
      </c>
      <c r="AK95" s="9">
        <f t="shared" si="93"/>
        <v>10.4025</v>
      </c>
      <c r="AL95" s="1">
        <f t="shared" si="94"/>
        <v>0.45</v>
      </c>
      <c r="AM95" s="17">
        <f t="shared" si="95"/>
        <v>1006312.5</v>
      </c>
      <c r="AN95" s="1">
        <f t="shared" si="96"/>
        <v>9656723411.3941498</v>
      </c>
    </row>
    <row r="96" spans="1:48" x14ac:dyDescent="0.15">
      <c r="C96" s="7">
        <v>7</v>
      </c>
      <c r="D96" s="8">
        <v>17.257374989677398</v>
      </c>
      <c r="E96" s="10">
        <f t="shared" si="97"/>
        <v>14.0620896536667</v>
      </c>
      <c r="F96" s="7" t="s">
        <v>83</v>
      </c>
      <c r="G96" s="1">
        <v>8</v>
      </c>
      <c r="H96" s="9">
        <f t="shared" si="81"/>
        <v>17.257374989677398</v>
      </c>
      <c r="I96" s="9">
        <f t="shared" si="82"/>
        <v>290.40737498967735</v>
      </c>
      <c r="J96" s="9">
        <f t="shared" si="83"/>
        <v>0.14493081668655586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19.555524084886795</v>
      </c>
      <c r="P96" s="9">
        <f t="shared" si="86"/>
        <v>2.8341980763562562</v>
      </c>
      <c r="Q96" s="12">
        <f t="shared" si="87"/>
        <v>1.2753891343603154</v>
      </c>
      <c r="R96" s="9">
        <f t="shared" si="88"/>
        <v>2.3873737500000001</v>
      </c>
      <c r="S96" s="13">
        <f t="shared" si="89"/>
        <v>0.53422265129635249</v>
      </c>
      <c r="T96" s="2">
        <f t="shared" si="90"/>
        <v>0.51</v>
      </c>
      <c r="U96" s="14">
        <f t="shared" si="91"/>
        <v>0.27245355216113976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0.12859974597658363</v>
      </c>
      <c r="AK96" s="9">
        <f t="shared" si="93"/>
        <v>10.4025</v>
      </c>
      <c r="AL96" s="1">
        <f t="shared" si="94"/>
        <v>0.45</v>
      </c>
      <c r="AM96" s="17">
        <f t="shared" si="95"/>
        <v>1006312.5</v>
      </c>
      <c r="AN96" s="1">
        <f t="shared" si="96"/>
        <v>13462034603.095152</v>
      </c>
    </row>
    <row r="97" spans="1:50" x14ac:dyDescent="0.15">
      <c r="C97" s="7">
        <v>8</v>
      </c>
      <c r="D97" s="8">
        <v>17.098912552258099</v>
      </c>
      <c r="E97" s="10">
        <f t="shared" si="97"/>
        <v>17.257374989677398</v>
      </c>
      <c r="F97" s="7" t="s">
        <v>83</v>
      </c>
      <c r="G97" s="1">
        <v>9</v>
      </c>
      <c r="H97" s="9">
        <f t="shared" si="81"/>
        <v>17.098912552258099</v>
      </c>
      <c r="I97" s="9">
        <f t="shared" si="82"/>
        <v>290.24891255225805</v>
      </c>
      <c r="J97" s="9">
        <f t="shared" si="83"/>
        <v>0.14230202707368877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22.026601008530537</v>
      </c>
      <c r="P97" s="9">
        <f t="shared" si="86"/>
        <v>3.1344299730572529</v>
      </c>
      <c r="Q97" s="12">
        <f t="shared" si="87"/>
        <v>1.4104934878757638</v>
      </c>
      <c r="R97" s="9">
        <f t="shared" si="88"/>
        <v>2.3873737500000001</v>
      </c>
      <c r="S97" s="13">
        <f t="shared" si="89"/>
        <v>0.59081385471200887</v>
      </c>
      <c r="T97" s="2">
        <f t="shared" si="90"/>
        <v>0.51</v>
      </c>
      <c r="U97" s="14">
        <f t="shared" si="91"/>
        <v>0.30131506590312451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0.13730149236979206</v>
      </c>
      <c r="AK97" s="9">
        <f t="shared" si="93"/>
        <v>10.4025</v>
      </c>
      <c r="AL97" s="1">
        <f t="shared" si="94"/>
        <v>0.45</v>
      </c>
      <c r="AM97" s="17">
        <f t="shared" si="95"/>
        <v>1006312.5</v>
      </c>
      <c r="AN97" s="1">
        <f t="shared" si="96"/>
        <v>14372947841.400152</v>
      </c>
    </row>
    <row r="98" spans="1:50" x14ac:dyDescent="0.15">
      <c r="C98" s="7">
        <v>9</v>
      </c>
      <c r="D98" s="8">
        <v>13.4262976928</v>
      </c>
      <c r="E98" s="10">
        <f t="shared" si="97"/>
        <v>17.098912552258099</v>
      </c>
      <c r="F98" s="7" t="s">
        <v>83</v>
      </c>
      <c r="G98" s="1">
        <v>10</v>
      </c>
      <c r="H98" s="9">
        <f t="shared" si="81"/>
        <v>13.4262976928</v>
      </c>
      <c r="I98" s="9">
        <f t="shared" si="82"/>
        <v>286.57629769279998</v>
      </c>
      <c r="J98" s="9">
        <f t="shared" si="83"/>
        <v>9.2576843692657382E-2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24.197446035473284</v>
      </c>
      <c r="P98" s="9">
        <f t="shared" si="86"/>
        <v>2.2401231793875223</v>
      </c>
      <c r="Q98" s="12">
        <f t="shared" si="87"/>
        <v>1.008055430724385</v>
      </c>
      <c r="R98" s="9">
        <f t="shared" si="88"/>
        <v>2.3873737500000001</v>
      </c>
      <c r="S98" s="13">
        <f t="shared" si="89"/>
        <v>0.42224449804911568</v>
      </c>
      <c r="T98" s="2">
        <f t="shared" si="90"/>
        <v>0.51</v>
      </c>
      <c r="U98" s="14">
        <f t="shared" si="91"/>
        <v>0.21534469400504899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0.10817542524252227</v>
      </c>
      <c r="AK98" s="9">
        <f t="shared" si="93"/>
        <v>10.4025</v>
      </c>
      <c r="AL98" s="1">
        <f t="shared" si="94"/>
        <v>0.45</v>
      </c>
      <c r="AM98" s="17">
        <f t="shared" si="95"/>
        <v>1006312.5</v>
      </c>
      <c r="AN98" s="1">
        <f t="shared" si="96"/>
        <v>11323982848.959391</v>
      </c>
    </row>
    <row r="99" spans="1:50" x14ac:dyDescent="0.15">
      <c r="C99" s="7">
        <v>10</v>
      </c>
      <c r="D99" s="8">
        <v>11.122981328419399</v>
      </c>
      <c r="E99" s="10">
        <f t="shared" si="97"/>
        <v>13.4262976928</v>
      </c>
      <c r="F99" s="7" t="s">
        <v>83</v>
      </c>
      <c r="G99" s="1">
        <v>11</v>
      </c>
      <c r="H99" s="9">
        <f t="shared" si="81"/>
        <v>11.122981328419399</v>
      </c>
      <c r="I99" s="9">
        <f t="shared" si="82"/>
        <v>284.27298132841941</v>
      </c>
      <c r="J99" s="9">
        <f t="shared" si="83"/>
        <v>7.0298263431241265E-2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20.859456713281471</v>
      </c>
      <c r="O99" s="9">
        <f t="shared" si="98"/>
        <v>6.4031411428042908</v>
      </c>
      <c r="P99" s="9">
        <f t="shared" si="86"/>
        <v>0.45012970284427528</v>
      </c>
      <c r="Q99" s="12">
        <f t="shared" si="87"/>
        <v>0.20255836627992388</v>
      </c>
      <c r="R99" s="9">
        <f t="shared" si="88"/>
        <v>2.3873737500000001</v>
      </c>
      <c r="S99" s="13">
        <f t="shared" si="89"/>
        <v>8.4845687140492301E-2</v>
      </c>
      <c r="T99" s="2">
        <f t="shared" si="90"/>
        <v>0.51</v>
      </c>
      <c r="U99" s="14">
        <f t="shared" si="91"/>
        <v>4.3271300441651075E-2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4.3383297083157801E-2</v>
      </c>
      <c r="AK99" s="9">
        <f t="shared" si="93"/>
        <v>10.4025</v>
      </c>
      <c r="AL99" s="1">
        <f t="shared" si="94"/>
        <v>0.45</v>
      </c>
      <c r="AM99" s="17">
        <f t="shared" si="95"/>
        <v>1006312.5</v>
      </c>
      <c r="AN99" s="1">
        <f t="shared" si="96"/>
        <v>4541435460.0371542</v>
      </c>
    </row>
    <row r="100" spans="1:50" x14ac:dyDescent="0.15">
      <c r="C100" s="7">
        <v>11</v>
      </c>
      <c r="D100" s="8">
        <v>6.2332292098000002</v>
      </c>
      <c r="E100" s="10">
        <f t="shared" si="97"/>
        <v>11.122981328419399</v>
      </c>
      <c r="F100" s="7" t="s">
        <v>85</v>
      </c>
      <c r="G100" s="1">
        <v>12</v>
      </c>
      <c r="H100" s="9">
        <f t="shared" si="81"/>
        <v>6.2332292098000002</v>
      </c>
      <c r="I100" s="9">
        <f t="shared" si="82"/>
        <v>279.38322920979999</v>
      </c>
      <c r="J100" s="9">
        <f t="shared" si="83"/>
        <v>3.8600998707841006E-2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11.258286439960015</v>
      </c>
      <c r="P100" s="9">
        <f t="shared" si="86"/>
        <v>0.43458110032140046</v>
      </c>
      <c r="Q100" s="12">
        <f t="shared" si="87"/>
        <v>0.1955614951446302</v>
      </c>
      <c r="R100" s="9">
        <f t="shared" si="88"/>
        <v>2.3873737500000001</v>
      </c>
      <c r="S100" s="13">
        <f t="shared" si="89"/>
        <v>8.1914905508461006E-2</v>
      </c>
      <c r="T100" s="2">
        <f t="shared" si="90"/>
        <v>0.51</v>
      </c>
      <c r="U100" s="14">
        <f t="shared" si="91"/>
        <v>4.1776601809315111E-2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4.2932645445508504E-2</v>
      </c>
      <c r="AK100" s="9">
        <f t="shared" si="93"/>
        <v>10.4025</v>
      </c>
      <c r="AL100" s="1">
        <f t="shared" si="94"/>
        <v>0.45</v>
      </c>
      <c r="AM100" s="17">
        <f t="shared" si="95"/>
        <v>1006312.5</v>
      </c>
      <c r="AN100" s="1">
        <f t="shared" si="96"/>
        <v>4494260499.5121078</v>
      </c>
      <c r="AO100" s="1">
        <f>SUM(AN89:AN100)</f>
        <v>81923671565.764343</v>
      </c>
    </row>
    <row r="101" spans="1:50" x14ac:dyDescent="0.15">
      <c r="C101" s="7">
        <v>12</v>
      </c>
      <c r="D101" s="8">
        <v>5.66249967341935</v>
      </c>
      <c r="E101" s="10">
        <f t="shared" si="97"/>
        <v>6.2332292098000002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4.6104063366128996</v>
      </c>
      <c r="E105" s="7"/>
      <c r="F105" s="7"/>
      <c r="G105" s="1">
        <v>1</v>
      </c>
      <c r="H105" s="9">
        <f t="shared" ref="H105:H116" si="99">E106</f>
        <v>4.6104063366128996</v>
      </c>
      <c r="I105" s="9">
        <f t="shared" ref="I105:I116" si="100">H105+273.15</f>
        <v>277.7604063366129</v>
      </c>
      <c r="J105" s="9">
        <f t="shared" ref="J105:J116" si="101">EXP(($C$15*(I105-$C$13))/($C$16*I105*$C$13))</f>
        <v>3.1489688022432766E-2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2.040186053320564E-2</v>
      </c>
      <c r="Q105" s="12">
        <f t="shared" ref="Q105:Q116" si="105">P105*$B$107</f>
        <v>6.1205581599616922E-3</v>
      </c>
      <c r="R105" s="9">
        <f t="shared" ref="R105:R116" si="106">L105*$B$107</f>
        <v>0.19436706250000002</v>
      </c>
      <c r="S105" s="13">
        <f t="shared" ref="S105:S116" si="107">Q105/R105</f>
        <v>3.1489688022432773E-2</v>
      </c>
      <c r="T105" s="2">
        <f t="shared" ref="T105:T116" si="108">$B$106/100</f>
        <v>0.01</v>
      </c>
      <c r="U105" s="14">
        <f t="shared" ref="U105:U116" si="109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5.8048968802243278E-3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4770.75</v>
      </c>
      <c r="AX105" s="1">
        <f t="shared" ref="AX105:AX116" si="116">AW105*10000*AV105*0.67*AU105*AT105</f>
        <v>3606439.4251036528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0.38813644238709599</v>
      </c>
      <c r="E106" s="10">
        <f t="shared" ref="E106:E117" si="117">D105</f>
        <v>4.6104063366128996</v>
      </c>
      <c r="F106" s="7" t="s">
        <v>83</v>
      </c>
      <c r="G106" s="1">
        <v>2</v>
      </c>
      <c r="H106" s="9">
        <f t="shared" si="99"/>
        <v>0.38813644238709599</v>
      </c>
      <c r="I106" s="9">
        <f t="shared" si="100"/>
        <v>273.5381364423871</v>
      </c>
      <c r="J106" s="9">
        <f t="shared" si="101"/>
        <v>1.8330477529305646E-2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1.2753785561334612</v>
      </c>
      <c r="P106" s="9">
        <f t="shared" si="104"/>
        <v>2.3378297964562689E-2</v>
      </c>
      <c r="Q106" s="12">
        <f t="shared" si="105"/>
        <v>7.0134893893688066E-3</v>
      </c>
      <c r="R106" s="9">
        <f t="shared" si="106"/>
        <v>0.19436706250000002</v>
      </c>
      <c r="S106" s="13">
        <f t="shared" si="107"/>
        <v>3.608373403991124E-2</v>
      </c>
      <c r="T106" s="2">
        <f t="shared" si="108"/>
        <v>0.01</v>
      </c>
      <c r="U106" s="14">
        <f t="shared" si="109"/>
        <v>3.6083734039911241E-4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5.8508373403991128E-3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4770.75</v>
      </c>
      <c r="AX106" s="1">
        <f t="shared" si="116"/>
        <v>3634981.1012437027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-0.217517152964286</v>
      </c>
      <c r="E107" s="10">
        <f t="shared" si="117"/>
        <v>0.38813644238709599</v>
      </c>
      <c r="F107" s="7" t="s">
        <v>83</v>
      </c>
      <c r="G107" s="1">
        <v>3</v>
      </c>
      <c r="H107" s="9">
        <f t="shared" si="99"/>
        <v>-0.217517152964286</v>
      </c>
      <c r="I107" s="9">
        <f t="shared" si="100"/>
        <v>272.93248284703571</v>
      </c>
      <c r="J107" s="9">
        <f t="shared" si="101"/>
        <v>1.6938278347767705E-2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1.8998904665022318</v>
      </c>
      <c r="P107" s="9">
        <f t="shared" si="104"/>
        <v>3.2180873551885036E-2</v>
      </c>
      <c r="Q107" s="12">
        <f t="shared" si="105"/>
        <v>9.6542620655655099E-3</v>
      </c>
      <c r="R107" s="9">
        <f t="shared" si="106"/>
        <v>0.19436706250000002</v>
      </c>
      <c r="S107" s="13">
        <f t="shared" si="107"/>
        <v>4.9670257611499936E-2</v>
      </c>
      <c r="T107" s="2">
        <f t="shared" si="108"/>
        <v>0.01</v>
      </c>
      <c r="U107" s="14">
        <f t="shared" si="109"/>
        <v>4.9670257611499936E-4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5.9867025761149995E-3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4770.75</v>
      </c>
      <c r="AX107" s="1">
        <f t="shared" si="116"/>
        <v>3719390.8250849713</v>
      </c>
    </row>
    <row r="108" spans="1:50" x14ac:dyDescent="0.15">
      <c r="C108" s="7">
        <v>3</v>
      </c>
      <c r="D108" s="8">
        <v>-0.54097892603225795</v>
      </c>
      <c r="E108" s="10">
        <f t="shared" si="117"/>
        <v>-0.217517152964286</v>
      </c>
      <c r="F108" s="7" t="s">
        <v>83</v>
      </c>
      <c r="G108" s="1">
        <v>4</v>
      </c>
      <c r="H108" s="9">
        <f t="shared" si="99"/>
        <v>-0.54097892603225795</v>
      </c>
      <c r="I108" s="9">
        <f t="shared" si="100"/>
        <v>272.60902107396771</v>
      </c>
      <c r="J108" s="9">
        <f t="shared" si="101"/>
        <v>1.6236252295025268E-2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2.5155998012836802</v>
      </c>
      <c r="P108" s="9">
        <f t="shared" si="104"/>
        <v>4.084391304695726E-2</v>
      </c>
      <c r="Q108" s="12">
        <f t="shared" si="105"/>
        <v>1.2253173914087178E-2</v>
      </c>
      <c r="R108" s="9">
        <f t="shared" si="106"/>
        <v>0.19436706250000002</v>
      </c>
      <c r="S108" s="13">
        <f t="shared" si="107"/>
        <v>6.3041411216919419E-2</v>
      </c>
      <c r="T108" s="2">
        <f t="shared" si="108"/>
        <v>0.01</v>
      </c>
      <c r="U108" s="14">
        <f t="shared" si="109"/>
        <v>6.3041411216919422E-4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6.1204141121691943E-3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4770.75</v>
      </c>
      <c r="AX108" s="1">
        <f t="shared" si="116"/>
        <v>3802462.5083839139</v>
      </c>
    </row>
    <row r="109" spans="1:50" x14ac:dyDescent="0.15">
      <c r="C109" s="7">
        <v>4</v>
      </c>
      <c r="D109" s="8">
        <v>5.4275379281999996</v>
      </c>
      <c r="E109" s="10">
        <f t="shared" si="117"/>
        <v>-0.54097892603225795</v>
      </c>
      <c r="F109" s="7" t="s">
        <v>83</v>
      </c>
      <c r="G109" s="1">
        <v>5</v>
      </c>
      <c r="H109" s="9">
        <f t="shared" si="99"/>
        <v>5.4275379281999996</v>
      </c>
      <c r="I109" s="9">
        <f t="shared" si="100"/>
        <v>278.5775379282</v>
      </c>
      <c r="J109" s="9">
        <f t="shared" si="101"/>
        <v>3.4899879585732867E-2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2.3510180938248868</v>
      </c>
      <c r="O109" s="9">
        <f t="shared" si="118"/>
        <v>0.77162800274516963</v>
      </c>
      <c r="P109" s="9">
        <f t="shared" si="104"/>
        <v>2.6929724380785971E-2</v>
      </c>
      <c r="Q109" s="12">
        <f t="shared" si="105"/>
        <v>8.0789173142357916E-3</v>
      </c>
      <c r="R109" s="9">
        <f t="shared" si="106"/>
        <v>0.19436706250000002</v>
      </c>
      <c r="S109" s="13">
        <f t="shared" si="107"/>
        <v>4.156525910471992E-2</v>
      </c>
      <c r="T109" s="2">
        <f t="shared" si="108"/>
        <v>0.01</v>
      </c>
      <c r="U109" s="14">
        <f t="shared" si="109"/>
        <v>4.1565259104719922E-4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5.905652591047199E-3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4770.75</v>
      </c>
      <c r="AX109" s="1">
        <f t="shared" si="116"/>
        <v>3669036.4660698487</v>
      </c>
    </row>
    <row r="110" spans="1:50" x14ac:dyDescent="0.15">
      <c r="C110" s="7">
        <v>5</v>
      </c>
      <c r="D110" s="8">
        <v>11.883137712903199</v>
      </c>
      <c r="E110" s="10">
        <f t="shared" si="117"/>
        <v>5.4275379281999996</v>
      </c>
      <c r="F110" s="7" t="s">
        <v>85</v>
      </c>
      <c r="G110" s="1">
        <v>6</v>
      </c>
      <c r="H110" s="9">
        <f t="shared" si="99"/>
        <v>11.883137712903199</v>
      </c>
      <c r="I110" s="9">
        <f t="shared" si="100"/>
        <v>285.03313771290317</v>
      </c>
      <c r="J110" s="9">
        <f t="shared" si="101"/>
        <v>7.702212559614946E-2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1.3925884866977172</v>
      </c>
      <c r="P110" s="9">
        <f t="shared" si="104"/>
        <v>0.10726012532618329</v>
      </c>
      <c r="Q110" s="12">
        <f t="shared" si="105"/>
        <v>3.2178037597854987E-2</v>
      </c>
      <c r="R110" s="9">
        <f t="shared" si="106"/>
        <v>0.19436706250000002</v>
      </c>
      <c r="S110" s="13">
        <f t="shared" si="107"/>
        <v>0.16555293465864354</v>
      </c>
      <c r="T110" s="2">
        <f t="shared" si="108"/>
        <v>0.01</v>
      </c>
      <c r="U110" s="14">
        <f t="shared" si="109"/>
        <v>1.6555293465864355E-3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7.1455293465864352E-3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4770.75</v>
      </c>
      <c r="AX110" s="1">
        <f t="shared" si="116"/>
        <v>4439341.3492934601</v>
      </c>
    </row>
    <row r="111" spans="1:50" x14ac:dyDescent="0.15">
      <c r="C111" s="7">
        <v>6</v>
      </c>
      <c r="D111" s="8">
        <v>14.0620896536667</v>
      </c>
      <c r="E111" s="10">
        <f t="shared" si="117"/>
        <v>11.883137712903199</v>
      </c>
      <c r="F111" s="7" t="s">
        <v>83</v>
      </c>
      <c r="G111" s="1">
        <v>7</v>
      </c>
      <c r="H111" s="9">
        <f t="shared" si="99"/>
        <v>14.0620896536667</v>
      </c>
      <c r="I111" s="9">
        <f t="shared" si="100"/>
        <v>287.21208965366668</v>
      </c>
      <c r="J111" s="9">
        <f t="shared" si="101"/>
        <v>9.980828133296861E-2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1.9332185697048674</v>
      </c>
      <c r="P111" s="9">
        <f t="shared" si="104"/>
        <v>0.19295122288322258</v>
      </c>
      <c r="Q111" s="12">
        <f t="shared" si="105"/>
        <v>5.7885366864966772E-2</v>
      </c>
      <c r="R111" s="9">
        <f t="shared" si="106"/>
        <v>0.19436706250000002</v>
      </c>
      <c r="S111" s="13">
        <f t="shared" si="107"/>
        <v>0.2978146920596012</v>
      </c>
      <c r="T111" s="2">
        <f t="shared" si="108"/>
        <v>0.01</v>
      </c>
      <c r="U111" s="14">
        <f t="shared" si="109"/>
        <v>2.9781469205960123E-3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1.2928146920596011E-2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4770.75</v>
      </c>
      <c r="AX111" s="1">
        <f t="shared" si="116"/>
        <v>8031939.1903078994</v>
      </c>
    </row>
    <row r="112" spans="1:50" x14ac:dyDescent="0.15">
      <c r="C112" s="7">
        <v>7</v>
      </c>
      <c r="D112" s="8">
        <v>17.257374989677398</v>
      </c>
      <c r="E112" s="10">
        <f t="shared" si="117"/>
        <v>14.0620896536667</v>
      </c>
      <c r="F112" s="7" t="s">
        <v>83</v>
      </c>
      <c r="G112" s="1">
        <v>8</v>
      </c>
      <c r="H112" s="9">
        <f t="shared" si="99"/>
        <v>17.257374989677398</v>
      </c>
      <c r="I112" s="9">
        <f t="shared" si="100"/>
        <v>290.40737498967735</v>
      </c>
      <c r="J112" s="9">
        <f t="shared" si="101"/>
        <v>0.14493081668655586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2.3881575551549785</v>
      </c>
      <c r="P112" s="9">
        <f t="shared" si="104"/>
        <v>0.34611762484477959</v>
      </c>
      <c r="Q112" s="12">
        <f t="shared" si="105"/>
        <v>0.10383528745343387</v>
      </c>
      <c r="R112" s="9">
        <f t="shared" si="106"/>
        <v>0.19436706250000002</v>
      </c>
      <c r="S112" s="13">
        <f t="shared" si="107"/>
        <v>0.53422265129635249</v>
      </c>
      <c r="T112" s="2">
        <f t="shared" si="108"/>
        <v>0.01</v>
      </c>
      <c r="U112" s="14">
        <f t="shared" si="109"/>
        <v>5.3422265129635252E-3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1.5292226512963525E-2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4770.75</v>
      </c>
      <c r="AX112" s="1">
        <f t="shared" si="116"/>
        <v>9500683.6007456779</v>
      </c>
    </row>
    <row r="113" spans="1:53" x14ac:dyDescent="0.15">
      <c r="C113" s="7">
        <v>8</v>
      </c>
      <c r="D113" s="8">
        <v>17.098912552258099</v>
      </c>
      <c r="E113" s="10">
        <f t="shared" si="117"/>
        <v>17.257374989677398</v>
      </c>
      <c r="F113" s="7" t="s">
        <v>83</v>
      </c>
      <c r="G113" s="1">
        <v>9</v>
      </c>
      <c r="H113" s="9">
        <f t="shared" si="99"/>
        <v>17.098912552258099</v>
      </c>
      <c r="I113" s="9">
        <f t="shared" si="100"/>
        <v>290.24891255225805</v>
      </c>
      <c r="J113" s="9">
        <f t="shared" si="101"/>
        <v>0.14230202707368877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2.6899301386435326</v>
      </c>
      <c r="P113" s="9">
        <f t="shared" si="104"/>
        <v>0.38278251141558339</v>
      </c>
      <c r="Q113" s="12">
        <f t="shared" si="105"/>
        <v>0.11483475342467502</v>
      </c>
      <c r="R113" s="9">
        <f t="shared" si="106"/>
        <v>0.19436706250000002</v>
      </c>
      <c r="S113" s="13">
        <f t="shared" si="107"/>
        <v>0.5908138547120092</v>
      </c>
      <c r="T113" s="2">
        <f t="shared" si="108"/>
        <v>0.01</v>
      </c>
      <c r="U113" s="14">
        <f t="shared" si="109"/>
        <v>5.9081385471200926E-3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1.5858138547120093E-2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4770.75</v>
      </c>
      <c r="AX113" s="1">
        <f t="shared" si="116"/>
        <v>9852270.8060370795</v>
      </c>
    </row>
    <row r="114" spans="1:53" x14ac:dyDescent="0.15">
      <c r="C114" s="7">
        <v>9</v>
      </c>
      <c r="D114" s="8">
        <v>13.4262976928</v>
      </c>
      <c r="E114" s="10">
        <f t="shared" si="117"/>
        <v>17.098912552258099</v>
      </c>
      <c r="F114" s="7" t="s">
        <v>83</v>
      </c>
      <c r="G114" s="1">
        <v>10</v>
      </c>
      <c r="H114" s="9">
        <f t="shared" si="99"/>
        <v>13.4262976928</v>
      </c>
      <c r="I114" s="9">
        <f t="shared" si="100"/>
        <v>286.57629769279998</v>
      </c>
      <c r="J114" s="9">
        <f t="shared" si="101"/>
        <v>9.2576843692657382E-2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2.9550378355612827</v>
      </c>
      <c r="P114" s="9">
        <f t="shared" si="104"/>
        <v>0.27356807580864545</v>
      </c>
      <c r="Q114" s="12">
        <f t="shared" si="105"/>
        <v>8.2070422742593629E-2</v>
      </c>
      <c r="R114" s="9">
        <f t="shared" si="106"/>
        <v>0.19436706250000002</v>
      </c>
      <c r="S114" s="13">
        <f t="shared" si="107"/>
        <v>0.42224449804911579</v>
      </c>
      <c r="T114" s="2">
        <f t="shared" si="108"/>
        <v>0.01</v>
      </c>
      <c r="U114" s="14">
        <f t="shared" si="109"/>
        <v>4.2224449804911584E-3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1.417244498049116E-2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4770.75</v>
      </c>
      <c r="AX114" s="1">
        <f t="shared" si="116"/>
        <v>8804990.9210067634</v>
      </c>
    </row>
    <row r="115" spans="1:53" x14ac:dyDescent="0.15">
      <c r="C115" s="7">
        <v>10</v>
      </c>
      <c r="D115" s="8">
        <v>11.122981328419399</v>
      </c>
      <c r="E115" s="10">
        <f t="shared" si="117"/>
        <v>13.4262976928</v>
      </c>
      <c r="F115" s="7" t="s">
        <v>83</v>
      </c>
      <c r="G115" s="1">
        <v>11</v>
      </c>
      <c r="H115" s="9">
        <f t="shared" si="99"/>
        <v>11.122981328419399</v>
      </c>
      <c r="I115" s="9">
        <f t="shared" si="100"/>
        <v>284.27298132841941</v>
      </c>
      <c r="J115" s="9">
        <f t="shared" si="101"/>
        <v>7.0298263431241265E-2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2.5473962717650052</v>
      </c>
      <c r="O115" s="9">
        <f t="shared" si="118"/>
        <v>0.78196369632096552</v>
      </c>
      <c r="P115" s="9">
        <f t="shared" si="104"/>
        <v>5.4970689917638378E-2</v>
      </c>
      <c r="Q115" s="12">
        <f t="shared" si="105"/>
        <v>1.6491206975291512E-2</v>
      </c>
      <c r="R115" s="9">
        <f t="shared" si="106"/>
        <v>0.19436706250000002</v>
      </c>
      <c r="S115" s="13">
        <f t="shared" si="107"/>
        <v>8.4845687140492287E-2</v>
      </c>
      <c r="T115" s="2">
        <f t="shared" si="108"/>
        <v>0.01</v>
      </c>
      <c r="U115" s="14">
        <f t="shared" si="109"/>
        <v>8.4845687140492287E-4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6.3384568714049232E-3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4770.75</v>
      </c>
      <c r="AX115" s="1">
        <f t="shared" si="116"/>
        <v>3937927.1031030756</v>
      </c>
    </row>
    <row r="116" spans="1:53" x14ac:dyDescent="0.15">
      <c r="C116" s="7">
        <v>11</v>
      </c>
      <c r="D116" s="8">
        <v>6.2332292098000002</v>
      </c>
      <c r="E116" s="10">
        <f t="shared" si="117"/>
        <v>11.122981328419399</v>
      </c>
      <c r="F116" s="7" t="s">
        <v>85</v>
      </c>
      <c r="G116" s="1">
        <v>12</v>
      </c>
      <c r="H116" s="9">
        <f t="shared" si="99"/>
        <v>6.2332292098000002</v>
      </c>
      <c r="I116" s="9">
        <f t="shared" si="100"/>
        <v>279.38322920979999</v>
      </c>
      <c r="J116" s="9">
        <f t="shared" si="101"/>
        <v>3.8600998707841006E-2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1.3748832147366608</v>
      </c>
      <c r="P116" s="9">
        <f t="shared" si="104"/>
        <v>5.3071865195482126E-2</v>
      </c>
      <c r="Q116" s="12">
        <f t="shared" si="105"/>
        <v>1.5921559558644636E-2</v>
      </c>
      <c r="R116" s="9">
        <f t="shared" si="106"/>
        <v>0.19436706250000002</v>
      </c>
      <c r="S116" s="13">
        <f t="shared" si="107"/>
        <v>8.1914905508461006E-2</v>
      </c>
      <c r="T116" s="2">
        <f t="shared" si="108"/>
        <v>0.01</v>
      </c>
      <c r="U116" s="14">
        <f t="shared" si="109"/>
        <v>8.1914905508461008E-4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6.3091490550846105E-3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4770.75</v>
      </c>
      <c r="AX116" s="1">
        <f t="shared" si="116"/>
        <v>3919718.8788361899</v>
      </c>
      <c r="AY116" s="1">
        <f>SUM(AX105:AX116)</f>
        <v>66919182.175216235</v>
      </c>
    </row>
    <row r="117" spans="1:53" x14ac:dyDescent="0.15">
      <c r="C117" s="7">
        <v>12</v>
      </c>
      <c r="D117" s="8">
        <v>5.66249967341935</v>
      </c>
      <c r="E117" s="10">
        <f t="shared" si="117"/>
        <v>6.2332292098000002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4.6104063366128996</v>
      </c>
      <c r="E121" s="7"/>
      <c r="F121" s="7"/>
      <c r="G121" s="1">
        <v>1</v>
      </c>
      <c r="H121" s="9">
        <f t="shared" ref="H121:H132" si="119">E122</f>
        <v>4.6104063366128996</v>
      </c>
      <c r="I121" s="9">
        <f t="shared" ref="I121:I132" si="120">H121+273.15</f>
        <v>277.7604063366129</v>
      </c>
      <c r="J121" s="9">
        <f t="shared" ref="J121:J132" si="121">EXP(($C$15*(I121-$C$13))/($C$16*I121*$C$13))</f>
        <v>3.1489688022432766E-2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8.9651141799866087E-3</v>
      </c>
      <c r="Q121" s="12">
        <f t="shared" ref="Q121:Q132" si="125">P121*$B$123</f>
        <v>2.9584876793955811E-3</v>
      </c>
      <c r="R121" s="9">
        <f t="shared" ref="R121:R132" si="126">L121*$B$123</f>
        <v>9.3951000000000007E-2</v>
      </c>
      <c r="S121" s="13">
        <f t="shared" ref="S121:S132" si="127">Q121/R121</f>
        <v>3.1489688022432766E-2</v>
      </c>
      <c r="T121" s="2">
        <f t="shared" ref="T121:T132" si="128">$B$122/100</f>
        <v>0.01</v>
      </c>
      <c r="U121" s="14">
        <f t="shared" ref="U121:U132" si="129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5.8048968802243278E-3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0.38813644238709599</v>
      </c>
      <c r="E122" s="10">
        <f t="shared" ref="E122:E133" si="139">D121</f>
        <v>4.6104063366128996</v>
      </c>
      <c r="F122" s="7" t="s">
        <v>83</v>
      </c>
      <c r="G122" s="1">
        <v>2</v>
      </c>
      <c r="H122" s="9">
        <f t="shared" si="119"/>
        <v>0.38813644238709599</v>
      </c>
      <c r="I122" s="9">
        <f t="shared" si="120"/>
        <v>273.5381364423871</v>
      </c>
      <c r="J122" s="9">
        <f t="shared" si="121"/>
        <v>1.8330477529305646E-2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0.56043488582001344</v>
      </c>
      <c r="P122" s="9">
        <f t="shared" si="124"/>
        <v>1.0273039081162732E-2</v>
      </c>
      <c r="Q122" s="12">
        <f t="shared" si="125"/>
        <v>3.3901028967837019E-3</v>
      </c>
      <c r="R122" s="9">
        <f t="shared" si="126"/>
        <v>9.3951000000000007E-2</v>
      </c>
      <c r="S122" s="13">
        <f t="shared" si="127"/>
        <v>3.6083734039911247E-2</v>
      </c>
      <c r="T122" s="2">
        <f t="shared" si="128"/>
        <v>0.01</v>
      </c>
      <c r="U122" s="14">
        <f t="shared" si="129"/>
        <v>3.6083734039911246E-4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5.8508373403991128E-3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-0.217517152964286</v>
      </c>
      <c r="E123" s="10">
        <f t="shared" si="139"/>
        <v>0.38813644238709599</v>
      </c>
      <c r="F123" s="7" t="s">
        <v>83</v>
      </c>
      <c r="G123" s="1">
        <v>3</v>
      </c>
      <c r="H123" s="9">
        <f t="shared" si="119"/>
        <v>-0.217517152964286</v>
      </c>
      <c r="I123" s="9">
        <f t="shared" si="120"/>
        <v>272.93248284703571</v>
      </c>
      <c r="J123" s="9">
        <f t="shared" si="121"/>
        <v>1.6938278347767705E-2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0.83486184673885067</v>
      </c>
      <c r="P123" s="9">
        <f t="shared" si="124"/>
        <v>1.4141122341994035E-2</v>
      </c>
      <c r="Q123" s="12">
        <f t="shared" si="125"/>
        <v>4.6665703728580319E-3</v>
      </c>
      <c r="R123" s="9">
        <f t="shared" si="126"/>
        <v>9.3951000000000007E-2</v>
      </c>
      <c r="S123" s="13">
        <f t="shared" si="127"/>
        <v>4.967025761149995E-2</v>
      </c>
      <c r="T123" s="2">
        <f t="shared" si="128"/>
        <v>0.01</v>
      </c>
      <c r="U123" s="14">
        <f t="shared" si="129"/>
        <v>4.9670257611499947E-4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5.9867025761149995E-3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-0.54097892603225795</v>
      </c>
      <c r="E124" s="10">
        <f t="shared" si="139"/>
        <v>-0.217517152964286</v>
      </c>
      <c r="F124" s="7" t="s">
        <v>83</v>
      </c>
      <c r="G124" s="1">
        <v>4</v>
      </c>
      <c r="H124" s="9">
        <f t="shared" si="119"/>
        <v>-0.54097892603225795</v>
      </c>
      <c r="I124" s="9">
        <f t="shared" si="120"/>
        <v>272.60902107396771</v>
      </c>
      <c r="J124" s="9">
        <f t="shared" si="121"/>
        <v>1.6236252295025268E-2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1.1054207243968566</v>
      </c>
      <c r="P124" s="9">
        <f t="shared" si="124"/>
        <v>1.7947889773456956E-2</v>
      </c>
      <c r="Q124" s="12">
        <f t="shared" si="125"/>
        <v>5.9228036252407957E-3</v>
      </c>
      <c r="R124" s="9">
        <f t="shared" si="126"/>
        <v>9.3951000000000007E-2</v>
      </c>
      <c r="S124" s="13">
        <f t="shared" si="127"/>
        <v>6.3041411216919405E-2</v>
      </c>
      <c r="T124" s="2">
        <f t="shared" si="128"/>
        <v>0.01</v>
      </c>
      <c r="U124" s="14">
        <f t="shared" si="129"/>
        <v>6.3041411216919411E-4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6.1204141121691943E-3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5.4275379281999996</v>
      </c>
      <c r="E125" s="10">
        <f t="shared" si="139"/>
        <v>-0.54097892603225795</v>
      </c>
      <c r="F125" s="7" t="s">
        <v>83</v>
      </c>
      <c r="G125" s="1">
        <v>5</v>
      </c>
      <c r="H125" s="9">
        <f t="shared" si="119"/>
        <v>5.4275379281999996</v>
      </c>
      <c r="I125" s="9">
        <f t="shared" si="120"/>
        <v>278.5775379282</v>
      </c>
      <c r="J125" s="9">
        <f t="shared" si="121"/>
        <v>3.4899879585732867E-2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1.0330991928922297</v>
      </c>
      <c r="O125" s="9">
        <f t="shared" si="140"/>
        <v>0.33907364173116994</v>
      </c>
      <c r="P125" s="9">
        <f t="shared" si="124"/>
        <v>1.1833629267113758E-2</v>
      </c>
      <c r="Q125" s="12">
        <f t="shared" si="125"/>
        <v>3.9050976581475405E-3</v>
      </c>
      <c r="R125" s="9">
        <f t="shared" si="126"/>
        <v>9.3951000000000007E-2</v>
      </c>
      <c r="S125" s="13">
        <f t="shared" si="127"/>
        <v>4.1565259104719907E-2</v>
      </c>
      <c r="T125" s="2">
        <f t="shared" si="128"/>
        <v>0.01</v>
      </c>
      <c r="U125" s="14">
        <f t="shared" si="129"/>
        <v>4.1565259104719906E-4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5.905652591047199E-3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11.883137712903199</v>
      </c>
      <c r="E126" s="10">
        <f t="shared" si="139"/>
        <v>5.4275379281999996</v>
      </c>
      <c r="F126" s="7" t="s">
        <v>85</v>
      </c>
      <c r="G126" s="1">
        <v>6</v>
      </c>
      <c r="H126" s="9">
        <f t="shared" si="119"/>
        <v>11.883137712903199</v>
      </c>
      <c r="I126" s="9">
        <f t="shared" si="120"/>
        <v>285.03313771290317</v>
      </c>
      <c r="J126" s="9">
        <f t="shared" si="121"/>
        <v>7.702212559614946E-2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0.61194001246405616</v>
      </c>
      <c r="P126" s="9">
        <f t="shared" si="124"/>
        <v>4.7132920497315801E-2</v>
      </c>
      <c r="Q126" s="12">
        <f t="shared" si="125"/>
        <v>1.5553863764114216E-2</v>
      </c>
      <c r="R126" s="9">
        <f t="shared" si="126"/>
        <v>9.3951000000000007E-2</v>
      </c>
      <c r="S126" s="13">
        <f t="shared" si="127"/>
        <v>0.16555293465864349</v>
      </c>
      <c r="T126" s="2">
        <f t="shared" si="128"/>
        <v>0.01</v>
      </c>
      <c r="U126" s="14">
        <f t="shared" si="129"/>
        <v>1.6555293465864349E-3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7.1455293465864352E-3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14.0620896536667</v>
      </c>
      <c r="E127" s="10">
        <f t="shared" si="139"/>
        <v>11.883137712903199</v>
      </c>
      <c r="F127" s="7" t="s">
        <v>83</v>
      </c>
      <c r="G127" s="1">
        <v>7</v>
      </c>
      <c r="H127" s="9">
        <f t="shared" si="119"/>
        <v>14.0620896536667</v>
      </c>
      <c r="I127" s="9">
        <f t="shared" si="120"/>
        <v>287.21208965366668</v>
      </c>
      <c r="J127" s="9">
        <f t="shared" si="121"/>
        <v>9.980828133296861E-2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0.84950709196674035</v>
      </c>
      <c r="P127" s="9">
        <f t="shared" si="124"/>
        <v>8.4787842829368465E-2</v>
      </c>
      <c r="Q127" s="12">
        <f t="shared" si="125"/>
        <v>2.7979988133691593E-2</v>
      </c>
      <c r="R127" s="9">
        <f t="shared" si="126"/>
        <v>9.3951000000000007E-2</v>
      </c>
      <c r="S127" s="13">
        <f t="shared" si="127"/>
        <v>0.2978146920596012</v>
      </c>
      <c r="T127" s="2">
        <f t="shared" si="128"/>
        <v>0.01</v>
      </c>
      <c r="U127" s="14">
        <f t="shared" si="129"/>
        <v>2.9781469205960123E-3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1.2928146920596011E-2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17.257374989677398</v>
      </c>
      <c r="E128" s="10">
        <f t="shared" si="139"/>
        <v>14.0620896536667</v>
      </c>
      <c r="F128" s="7" t="s">
        <v>83</v>
      </c>
      <c r="G128" s="1">
        <v>8</v>
      </c>
      <c r="H128" s="9">
        <f t="shared" si="119"/>
        <v>17.257374989677398</v>
      </c>
      <c r="I128" s="9">
        <f t="shared" si="120"/>
        <v>290.40737498967735</v>
      </c>
      <c r="J128" s="9">
        <f t="shared" si="121"/>
        <v>0.14493081668655586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1.0494192491373719</v>
      </c>
      <c r="P128" s="9">
        <f t="shared" si="124"/>
        <v>0.15209318882407155</v>
      </c>
      <c r="Q128" s="12">
        <f t="shared" si="125"/>
        <v>5.0190752311943615E-2</v>
      </c>
      <c r="R128" s="9">
        <f t="shared" si="126"/>
        <v>9.3951000000000007E-2</v>
      </c>
      <c r="S128" s="13">
        <f t="shared" si="127"/>
        <v>0.53422265129635249</v>
      </c>
      <c r="T128" s="2">
        <f t="shared" si="128"/>
        <v>0.01</v>
      </c>
      <c r="U128" s="14">
        <f t="shared" si="129"/>
        <v>5.3422265129635252E-3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1.5292226512963525E-2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17.098912552258099</v>
      </c>
      <c r="E129" s="10">
        <f t="shared" si="139"/>
        <v>17.257374989677398</v>
      </c>
      <c r="F129" s="7" t="s">
        <v>83</v>
      </c>
      <c r="G129" s="1">
        <v>9</v>
      </c>
      <c r="H129" s="9">
        <f t="shared" si="119"/>
        <v>17.098912552258099</v>
      </c>
      <c r="I129" s="9">
        <f t="shared" si="120"/>
        <v>290.24891255225805</v>
      </c>
      <c r="J129" s="9">
        <f t="shared" si="121"/>
        <v>0.14230202707368877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1.1820260603133004</v>
      </c>
      <c r="P129" s="9">
        <f t="shared" si="124"/>
        <v>0.16820470443650895</v>
      </c>
      <c r="Q129" s="12">
        <f t="shared" si="125"/>
        <v>5.5507552464047955E-2</v>
      </c>
      <c r="R129" s="9">
        <f t="shared" si="126"/>
        <v>9.3951000000000007E-2</v>
      </c>
      <c r="S129" s="13">
        <f t="shared" si="127"/>
        <v>0.59081385471200898</v>
      </c>
      <c r="T129" s="2">
        <f t="shared" si="128"/>
        <v>0.01</v>
      </c>
      <c r="U129" s="14">
        <f t="shared" si="129"/>
        <v>5.90813854712009E-3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1.585813854712009E-2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13.4262976928</v>
      </c>
      <c r="E130" s="10">
        <f t="shared" si="139"/>
        <v>17.098912552258099</v>
      </c>
      <c r="F130" s="7" t="s">
        <v>83</v>
      </c>
      <c r="G130" s="1">
        <v>10</v>
      </c>
      <c r="H130" s="9">
        <f t="shared" si="119"/>
        <v>13.4262976928</v>
      </c>
      <c r="I130" s="9">
        <f t="shared" si="120"/>
        <v>286.57629769279998</v>
      </c>
      <c r="J130" s="9">
        <f t="shared" si="121"/>
        <v>9.2576843692657382E-2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1.2985213558767914</v>
      </c>
      <c r="P130" s="9">
        <f t="shared" si="124"/>
        <v>0.12021300859458325</v>
      </c>
      <c r="Q130" s="12">
        <f t="shared" si="125"/>
        <v>3.9670292836212477E-2</v>
      </c>
      <c r="R130" s="9">
        <f t="shared" si="126"/>
        <v>9.3951000000000007E-2</v>
      </c>
      <c r="S130" s="13">
        <f t="shared" si="127"/>
        <v>0.42224449804911574</v>
      </c>
      <c r="T130" s="2">
        <f t="shared" si="128"/>
        <v>0.01</v>
      </c>
      <c r="U130" s="14">
        <f t="shared" si="129"/>
        <v>4.2224449804911576E-3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1.4172444980491156E-2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11.122981328419399</v>
      </c>
      <c r="E131" s="10">
        <f t="shared" si="139"/>
        <v>13.4262976928</v>
      </c>
      <c r="F131" s="7" t="s">
        <v>83</v>
      </c>
      <c r="G131" s="1">
        <v>11</v>
      </c>
      <c r="H131" s="9">
        <f t="shared" si="119"/>
        <v>11.122981328419399</v>
      </c>
      <c r="I131" s="9">
        <f t="shared" si="120"/>
        <v>284.27298132841941</v>
      </c>
      <c r="J131" s="9">
        <f t="shared" si="121"/>
        <v>7.0298263431241265E-2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1.1193929299180978</v>
      </c>
      <c r="O131" s="9">
        <f t="shared" si="140"/>
        <v>0.34361541736411039</v>
      </c>
      <c r="P131" s="9">
        <f t="shared" si="124"/>
        <v>2.4155567128898145E-2</v>
      </c>
      <c r="Q131" s="12">
        <f t="shared" si="125"/>
        <v>7.9713371525363882E-3</v>
      </c>
      <c r="R131" s="9">
        <f t="shared" si="126"/>
        <v>9.3951000000000007E-2</v>
      </c>
      <c r="S131" s="13">
        <f t="shared" si="127"/>
        <v>8.484568714049226E-2</v>
      </c>
      <c r="T131" s="2">
        <f t="shared" si="128"/>
        <v>0.01</v>
      </c>
      <c r="U131" s="14">
        <f t="shared" si="129"/>
        <v>8.4845687140492265E-4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6.3384568714049223E-3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6.2332292098000002</v>
      </c>
      <c r="E132" s="10">
        <f t="shared" si="139"/>
        <v>11.122981328419399</v>
      </c>
      <c r="F132" s="7" t="s">
        <v>85</v>
      </c>
      <c r="G132" s="1">
        <v>12</v>
      </c>
      <c r="H132" s="9">
        <f t="shared" si="119"/>
        <v>6.2332292098000002</v>
      </c>
      <c r="I132" s="9">
        <f t="shared" si="120"/>
        <v>279.38322920979999</v>
      </c>
      <c r="J132" s="9">
        <f t="shared" si="121"/>
        <v>3.8600998707841006E-2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0.60415985023521224</v>
      </c>
      <c r="P132" s="9">
        <f t="shared" si="124"/>
        <v>2.3321173598258842E-2</v>
      </c>
      <c r="Q132" s="12">
        <f t="shared" si="125"/>
        <v>7.6959872874254182E-3</v>
      </c>
      <c r="R132" s="9">
        <f t="shared" si="126"/>
        <v>9.3951000000000007E-2</v>
      </c>
      <c r="S132" s="13">
        <f t="shared" si="127"/>
        <v>8.1914905508460978E-2</v>
      </c>
      <c r="T132" s="2">
        <f t="shared" si="128"/>
        <v>0.01</v>
      </c>
      <c r="U132" s="14">
        <f t="shared" si="129"/>
        <v>8.1914905508460975E-4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6.3091490550846096E-3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5.66249967341935</v>
      </c>
      <c r="E133" s="10">
        <f t="shared" si="139"/>
        <v>6.2332292098000002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4.6104063366128996</v>
      </c>
      <c r="E136" s="7"/>
      <c r="F136" s="7"/>
      <c r="G136" s="1">
        <v>1</v>
      </c>
      <c r="H136" s="9">
        <f t="shared" ref="H136:H147" si="141">E137</f>
        <v>4.6104063366128996</v>
      </c>
      <c r="I136" s="9">
        <f t="shared" ref="I136:I147" si="142">H136+273.15</f>
        <v>277.7604063366129</v>
      </c>
      <c r="J136" s="9">
        <f t="shared" ref="J136:J147" si="143">EXP(($C$15*(I136-$C$13))/($C$16*I136*$C$13))</f>
        <v>3.1489688022432766E-2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2.3902182089910878E-2</v>
      </c>
      <c r="Q136" s="12">
        <f t="shared" ref="Q136:Q147" si="147">P136*$B$138</f>
        <v>6.2145673433768285E-3</v>
      </c>
      <c r="R136" s="9">
        <f t="shared" ref="R136:R147" si="148">L136*$B$138</f>
        <v>0.19735245833333334</v>
      </c>
      <c r="S136" s="13">
        <f t="shared" ref="S136:S147" si="149">Q136/R136</f>
        <v>3.1489688022432766E-2</v>
      </c>
      <c r="T136" s="2">
        <f t="shared" ref="T136:T147" si="150">$B$137/100</f>
        <v>0.01</v>
      </c>
      <c r="U136" s="14">
        <f t="shared" ref="U136:U147" si="151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5.8048968802243278E-3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0.38813644238709599</v>
      </c>
      <c r="E137" s="10">
        <f t="shared" ref="E137:E148" si="159">D136</f>
        <v>4.6104063366128996</v>
      </c>
      <c r="F137" s="7" t="s">
        <v>83</v>
      </c>
      <c r="G137" s="1">
        <v>2</v>
      </c>
      <c r="H137" s="9">
        <f t="shared" si="141"/>
        <v>0.38813644238709599</v>
      </c>
      <c r="I137" s="9">
        <f t="shared" si="142"/>
        <v>273.5381364423871</v>
      </c>
      <c r="J137" s="9">
        <f t="shared" si="143"/>
        <v>1.8330477529305646E-2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1.4941936512434226</v>
      </c>
      <c r="P137" s="9">
        <f t="shared" si="146"/>
        <v>2.7389283148548715E-2</v>
      </c>
      <c r="Q137" s="12">
        <f t="shared" si="147"/>
        <v>7.1212136186226665E-3</v>
      </c>
      <c r="R137" s="9">
        <f t="shared" si="148"/>
        <v>0.19735245833333334</v>
      </c>
      <c r="S137" s="13">
        <f t="shared" si="149"/>
        <v>3.6083734039911247E-2</v>
      </c>
      <c r="T137" s="2">
        <f t="shared" si="150"/>
        <v>0.01</v>
      </c>
      <c r="U137" s="14">
        <f t="shared" si="151"/>
        <v>3.6083734039911246E-4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5.8508373403991128E-3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-0.217517152964286</v>
      </c>
      <c r="E138" s="10">
        <f t="shared" si="159"/>
        <v>0.38813644238709599</v>
      </c>
      <c r="F138" s="7" t="s">
        <v>83</v>
      </c>
      <c r="G138" s="1">
        <v>3</v>
      </c>
      <c r="H138" s="9">
        <f t="shared" si="141"/>
        <v>-0.217517152964286</v>
      </c>
      <c r="I138" s="9">
        <f t="shared" si="142"/>
        <v>272.93248284703571</v>
      </c>
      <c r="J138" s="9">
        <f t="shared" si="143"/>
        <v>1.6938278347767705E-2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2.2258522847615403</v>
      </c>
      <c r="P138" s="9">
        <f t="shared" si="146"/>
        <v>3.770210556030567E-2</v>
      </c>
      <c r="Q138" s="12">
        <f t="shared" si="147"/>
        <v>9.8025474456794742E-3</v>
      </c>
      <c r="R138" s="9">
        <f t="shared" si="148"/>
        <v>0.19735245833333334</v>
      </c>
      <c r="S138" s="13">
        <f t="shared" si="149"/>
        <v>4.9670257611499936E-2</v>
      </c>
      <c r="T138" s="2">
        <f t="shared" si="150"/>
        <v>0.01</v>
      </c>
      <c r="U138" s="14">
        <f t="shared" si="151"/>
        <v>4.9670257611499936E-4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5.9867025761149995E-3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-0.54097892603225795</v>
      </c>
      <c r="E139" s="10">
        <f t="shared" si="159"/>
        <v>-0.217517152964286</v>
      </c>
      <c r="F139" s="7" t="s">
        <v>83</v>
      </c>
      <c r="G139" s="1">
        <v>4</v>
      </c>
      <c r="H139" s="9">
        <f t="shared" si="141"/>
        <v>-0.54097892603225795</v>
      </c>
      <c r="I139" s="9">
        <f t="shared" si="142"/>
        <v>272.60902107396771</v>
      </c>
      <c r="J139" s="9">
        <f t="shared" si="143"/>
        <v>1.6236252295025268E-2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2.9471980958679014</v>
      </c>
      <c r="P139" s="9">
        <f t="shared" si="146"/>
        <v>4.7851451847929313E-2</v>
      </c>
      <c r="Q139" s="12">
        <f t="shared" si="147"/>
        <v>1.2441377480461622E-2</v>
      </c>
      <c r="R139" s="9">
        <f t="shared" si="148"/>
        <v>0.19735245833333334</v>
      </c>
      <c r="S139" s="13">
        <f t="shared" si="149"/>
        <v>6.3041411216919419E-2</v>
      </c>
      <c r="T139" s="2">
        <f t="shared" si="150"/>
        <v>0.01</v>
      </c>
      <c r="U139" s="14">
        <f t="shared" si="151"/>
        <v>6.3041411216919422E-4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6.1204141121691943E-3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5.4275379281999996</v>
      </c>
      <c r="E140" s="10">
        <f t="shared" si="159"/>
        <v>-0.54097892603225795</v>
      </c>
      <c r="F140" s="7" t="s">
        <v>83</v>
      </c>
      <c r="G140" s="1">
        <v>5</v>
      </c>
      <c r="H140" s="9">
        <f t="shared" si="141"/>
        <v>5.4275379281999996</v>
      </c>
      <c r="I140" s="9">
        <f t="shared" si="142"/>
        <v>278.5775379282</v>
      </c>
      <c r="J140" s="9">
        <f t="shared" si="143"/>
        <v>3.4899879585732867E-2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3.6583945606866388</v>
      </c>
      <c r="P140" s="9">
        <f t="shared" si="146"/>
        <v>0.12767752964506379</v>
      </c>
      <c r="Q140" s="12">
        <f t="shared" si="147"/>
        <v>3.3196157707716584E-2</v>
      </c>
      <c r="R140" s="9">
        <f t="shared" si="148"/>
        <v>0.19735245833333334</v>
      </c>
      <c r="S140" s="13">
        <f t="shared" si="149"/>
        <v>0.16820746996547378</v>
      </c>
      <c r="T140" s="2">
        <f t="shared" si="150"/>
        <v>0.01</v>
      </c>
      <c r="U140" s="14">
        <f t="shared" si="151"/>
        <v>1.6820746996547378E-3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7.1720746996547383E-3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11.883137712903199</v>
      </c>
      <c r="E141" s="10">
        <f t="shared" si="159"/>
        <v>5.4275379281999996</v>
      </c>
      <c r="F141" s="7" t="s">
        <v>85</v>
      </c>
      <c r="G141" s="1">
        <v>6</v>
      </c>
      <c r="H141" s="9">
        <f t="shared" si="141"/>
        <v>11.883137712903199</v>
      </c>
      <c r="I141" s="9">
        <f t="shared" si="142"/>
        <v>285.03313771290317</v>
      </c>
      <c r="J141" s="9">
        <f t="shared" si="143"/>
        <v>7.702212559614946E-2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4.2897649477082416</v>
      </c>
      <c r="P141" s="9">
        <f t="shared" si="146"/>
        <v>0.33040681458034371</v>
      </c>
      <c r="Q141" s="12">
        <f t="shared" si="147"/>
        <v>8.5905771790889374E-2</v>
      </c>
      <c r="R141" s="9">
        <f t="shared" si="148"/>
        <v>0.19735245833333334</v>
      </c>
      <c r="S141" s="13">
        <f t="shared" si="149"/>
        <v>0.43529111578530394</v>
      </c>
      <c r="T141" s="2">
        <f t="shared" si="150"/>
        <v>0.01</v>
      </c>
      <c r="U141" s="14">
        <f t="shared" si="151"/>
        <v>4.3529111578530398E-3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9.842911157853039E-3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14.0620896536667</v>
      </c>
      <c r="E142" s="10">
        <f t="shared" si="159"/>
        <v>11.883137712903199</v>
      </c>
      <c r="F142" s="7" t="s">
        <v>83</v>
      </c>
      <c r="G142" s="1">
        <v>7</v>
      </c>
      <c r="H142" s="9">
        <f t="shared" si="141"/>
        <v>14.0620896536667</v>
      </c>
      <c r="I142" s="9">
        <f t="shared" si="142"/>
        <v>287.21208965366668</v>
      </c>
      <c r="J142" s="9">
        <f t="shared" si="143"/>
        <v>9.980828133296861E-2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4.7184060497945648</v>
      </c>
      <c r="P142" s="9">
        <f t="shared" si="146"/>
        <v>0.47093599846107703</v>
      </c>
      <c r="Q142" s="12">
        <f t="shared" si="147"/>
        <v>0.12244335959988004</v>
      </c>
      <c r="R142" s="9">
        <f t="shared" si="148"/>
        <v>0.19735245833333334</v>
      </c>
      <c r="S142" s="13">
        <f t="shared" si="149"/>
        <v>0.62042986762835295</v>
      </c>
      <c r="T142" s="2">
        <f t="shared" si="150"/>
        <v>0.01</v>
      </c>
      <c r="U142" s="14">
        <f t="shared" si="151"/>
        <v>6.2042986762835296E-3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1.615429867628353E-2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17.257374989677398</v>
      </c>
      <c r="E143" s="10">
        <f t="shared" si="159"/>
        <v>14.0620896536667</v>
      </c>
      <c r="F143" s="7" t="s">
        <v>83</v>
      </c>
      <c r="G143" s="1">
        <v>8</v>
      </c>
      <c r="H143" s="9">
        <f t="shared" si="141"/>
        <v>17.257374989677398</v>
      </c>
      <c r="I143" s="9">
        <f t="shared" si="142"/>
        <v>290.40737498967735</v>
      </c>
      <c r="J143" s="9">
        <f t="shared" si="143"/>
        <v>0.14493081668655586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5.0065179680001544</v>
      </c>
      <c r="P143" s="9">
        <f t="shared" si="146"/>
        <v>0.72559873785817852</v>
      </c>
      <c r="Q143" s="12">
        <f t="shared" si="147"/>
        <v>0.18865567184312643</v>
      </c>
      <c r="R143" s="9">
        <f t="shared" si="148"/>
        <v>0.19735245833333334</v>
      </c>
      <c r="S143" s="13">
        <f t="shared" si="149"/>
        <v>0.95593271771908805</v>
      </c>
      <c r="T143" s="2">
        <f t="shared" si="150"/>
        <v>0.01</v>
      </c>
      <c r="U143" s="14">
        <f t="shared" si="151"/>
        <v>9.5593271771908812E-3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1.950932717719088E-2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17.098912552258099</v>
      </c>
      <c r="E144" s="10">
        <f t="shared" si="159"/>
        <v>17.257374989677398</v>
      </c>
      <c r="F144" s="7" t="s">
        <v>83</v>
      </c>
      <c r="G144" s="1">
        <v>9</v>
      </c>
      <c r="H144" s="9">
        <f t="shared" si="141"/>
        <v>17.098912552258099</v>
      </c>
      <c r="I144" s="9">
        <f t="shared" si="142"/>
        <v>290.24891255225805</v>
      </c>
      <c r="J144" s="9">
        <f t="shared" si="143"/>
        <v>0.14230202707368877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5.0399671468086424</v>
      </c>
      <c r="P144" s="9">
        <f t="shared" si="146"/>
        <v>0.71719754137566538</v>
      </c>
      <c r="Q144" s="12">
        <f t="shared" si="147"/>
        <v>0.18647136075767301</v>
      </c>
      <c r="R144" s="9">
        <f t="shared" si="148"/>
        <v>0.19735245833333334</v>
      </c>
      <c r="S144" s="13">
        <f t="shared" si="149"/>
        <v>0.94486464639177747</v>
      </c>
      <c r="T144" s="2">
        <f t="shared" si="150"/>
        <v>0.01</v>
      </c>
      <c r="U144" s="14">
        <f t="shared" si="151"/>
        <v>9.4486464639177755E-3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1.9398646463917778E-2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13.4262976928</v>
      </c>
      <c r="E145" s="10">
        <f t="shared" si="159"/>
        <v>17.098912552258099</v>
      </c>
      <c r="F145" s="7" t="s">
        <v>83</v>
      </c>
      <c r="G145" s="1">
        <v>10</v>
      </c>
      <c r="H145" s="9">
        <f t="shared" si="141"/>
        <v>13.4262976928</v>
      </c>
      <c r="I145" s="9">
        <f t="shared" si="142"/>
        <v>286.57629769279998</v>
      </c>
      <c r="J145" s="9">
        <f t="shared" si="143"/>
        <v>9.2576843692657382E-2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5.0818175220996435</v>
      </c>
      <c r="P145" s="9">
        <f t="shared" si="146"/>
        <v>0.47045862641802616</v>
      </c>
      <c r="Q145" s="12">
        <f t="shared" si="147"/>
        <v>0.12231924286868681</v>
      </c>
      <c r="R145" s="9">
        <f t="shared" si="148"/>
        <v>0.19735245833333334</v>
      </c>
      <c r="S145" s="13">
        <f t="shared" si="149"/>
        <v>0.61980095865888074</v>
      </c>
      <c r="T145" s="2">
        <f t="shared" si="150"/>
        <v>0.01</v>
      </c>
      <c r="U145" s="14">
        <f t="shared" si="151"/>
        <v>6.1980095865888079E-3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1.6148009586588807E-2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11.122981328419399</v>
      </c>
      <c r="E146" s="10">
        <f t="shared" si="159"/>
        <v>13.4262976928</v>
      </c>
      <c r="F146" s="7" t="s">
        <v>83</v>
      </c>
      <c r="G146" s="1">
        <v>11</v>
      </c>
      <c r="H146" s="9">
        <f t="shared" si="141"/>
        <v>11.122981328419399</v>
      </c>
      <c r="I146" s="9">
        <f t="shared" si="142"/>
        <v>284.27298132841941</v>
      </c>
      <c r="J146" s="9">
        <f t="shared" si="143"/>
        <v>7.0298263431241265E-2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5.3704068123482838</v>
      </c>
      <c r="P146" s="9">
        <f t="shared" si="146"/>
        <v>0.37753027282739232</v>
      </c>
      <c r="Q146" s="12">
        <f t="shared" si="147"/>
        <v>9.8157870935122002E-2</v>
      </c>
      <c r="R146" s="9">
        <f t="shared" si="148"/>
        <v>0.19735245833333334</v>
      </c>
      <c r="S146" s="13">
        <f t="shared" si="149"/>
        <v>0.49737343919643934</v>
      </c>
      <c r="T146" s="2">
        <f t="shared" si="150"/>
        <v>0.01</v>
      </c>
      <c r="U146" s="14">
        <f t="shared" si="151"/>
        <v>4.9737343919643937E-3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1.0463734391964394E-2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6.2332292098000002</v>
      </c>
      <c r="E147" s="10">
        <f t="shared" si="159"/>
        <v>11.122981328419399</v>
      </c>
      <c r="F147" s="7" t="s">
        <v>85</v>
      </c>
      <c r="G147" s="1">
        <v>12</v>
      </c>
      <c r="H147" s="9">
        <f t="shared" si="141"/>
        <v>6.2332292098000002</v>
      </c>
      <c r="I147" s="9">
        <f t="shared" si="142"/>
        <v>279.38322920979999</v>
      </c>
      <c r="J147" s="9">
        <f t="shared" si="143"/>
        <v>3.8600998707841006E-2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5.7519244561875587</v>
      </c>
      <c r="P147" s="9">
        <f t="shared" si="146"/>
        <v>0.22203002850089504</v>
      </c>
      <c r="Q147" s="12">
        <f t="shared" si="147"/>
        <v>5.7727807410232715E-2</v>
      </c>
      <c r="R147" s="9">
        <f t="shared" si="148"/>
        <v>0.19735245833333334</v>
      </c>
      <c r="S147" s="13">
        <f t="shared" si="149"/>
        <v>0.29251121520223972</v>
      </c>
      <c r="T147" s="2">
        <f t="shared" si="150"/>
        <v>0.01</v>
      </c>
      <c r="U147" s="14">
        <f t="shared" si="151"/>
        <v>2.9251121520223974E-3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8.415112152022397E-3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5.66249967341935</v>
      </c>
      <c r="E148" s="10">
        <f t="shared" si="159"/>
        <v>6.2332292098000002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5696910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2609990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16118590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25494720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250000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142000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110000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44586416.246344015</v>
      </c>
      <c r="J13" s="6" t="s">
        <v>37</v>
      </c>
      <c r="K13" s="6">
        <f>I13/(10000*1000)</f>
        <v>4.4586416246344012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7.0363132419354804</v>
      </c>
      <c r="E26" s="7"/>
      <c r="F26" s="7"/>
      <c r="G26" s="1">
        <v>1</v>
      </c>
      <c r="H26" s="9">
        <f t="shared" ref="H26:H37" si="0">E27</f>
        <v>7.0363132419354804</v>
      </c>
      <c r="I26" s="9">
        <f t="shared" ref="I26:I37" si="1">H26+273.15</f>
        <v>280.18631324193547</v>
      </c>
      <c r="J26" s="9">
        <f t="shared" ref="J26:J37" si="2">EXP(($C$15*(I26-$C$13))/($C$16*I26*$C$13))</f>
        <v>4.2656082274573272E-2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1.7289403435340847</v>
      </c>
      <c r="Q26" s="12">
        <f t="shared" ref="Q26:Q37" si="6">P26*$B$28</f>
        <v>0.17289403435340847</v>
      </c>
      <c r="R26" s="9">
        <f t="shared" ref="R26:R37" si="7">L26*$B$28</f>
        <v>4.0532094166666672</v>
      </c>
      <c r="S26" s="13">
        <f t="shared" ref="S26:S37" si="8">Q26/R26</f>
        <v>4.2656082274573265E-2</v>
      </c>
      <c r="T26" s="2">
        <f t="shared" ref="T26:T37" si="9">$B$27/100</f>
        <v>0.34</v>
      </c>
      <c r="U26" s="14">
        <f t="shared" ref="U26:U37" si="10">S26*T26</f>
        <v>1.450306797335491E-2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2.740306797335491E-2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6.7492358650645201</v>
      </c>
      <c r="E27" s="10">
        <f t="shared" ref="E27:E38" si="18">D26</f>
        <v>7.0363132419354804</v>
      </c>
      <c r="F27" s="7" t="s">
        <v>83</v>
      </c>
      <c r="G27" s="1">
        <v>2</v>
      </c>
      <c r="H27" s="9">
        <f t="shared" si="0"/>
        <v>6.7492358650645201</v>
      </c>
      <c r="I27" s="9">
        <f t="shared" si="1"/>
        <v>279.8992358650645</v>
      </c>
      <c r="J27" s="9">
        <f t="shared" si="2"/>
        <v>4.1162495622589911E-2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79.335247989799242</v>
      </c>
      <c r="P27" s="9">
        <f t="shared" si="5"/>
        <v>3.2656367980971961</v>
      </c>
      <c r="Q27" s="12">
        <f t="shared" si="6"/>
        <v>0.32656367980971962</v>
      </c>
      <c r="R27" s="9">
        <f t="shared" si="7"/>
        <v>4.0532094166666672</v>
      </c>
      <c r="S27" s="13">
        <f t="shared" si="8"/>
        <v>8.0569160445275845E-2</v>
      </c>
      <c r="T27" s="2">
        <f t="shared" si="9"/>
        <v>0.34</v>
      </c>
      <c r="U27" s="14">
        <f t="shared" si="10"/>
        <v>2.7393514551393789E-2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4.0293514551393787E-2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6.1448976734642899</v>
      </c>
      <c r="E28" s="10">
        <f t="shared" si="18"/>
        <v>6.7492358650645201</v>
      </c>
      <c r="F28" s="7" t="s">
        <v>83</v>
      </c>
      <c r="G28" s="1">
        <v>3</v>
      </c>
      <c r="H28" s="9">
        <f t="shared" si="0"/>
        <v>6.1448976734642899</v>
      </c>
      <c r="I28" s="9">
        <f t="shared" si="1"/>
        <v>279.29489767346428</v>
      </c>
      <c r="J28" s="9">
        <f t="shared" si="2"/>
        <v>3.8177867055713487E-2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116.60170535836872</v>
      </c>
      <c r="P28" s="9">
        <f t="shared" si="5"/>
        <v>4.4516044056412758</v>
      </c>
      <c r="Q28" s="12">
        <f t="shared" si="6"/>
        <v>0.44516044056412762</v>
      </c>
      <c r="R28" s="9">
        <f t="shared" si="7"/>
        <v>4.0532094166666672</v>
      </c>
      <c r="S28" s="13">
        <f t="shared" si="8"/>
        <v>0.10982912423267403</v>
      </c>
      <c r="T28" s="2">
        <f t="shared" si="9"/>
        <v>0.34</v>
      </c>
      <c r="U28" s="14">
        <f t="shared" si="10"/>
        <v>3.7341902239109173E-2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5.0241902239109175E-2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9.0327832468387097</v>
      </c>
      <c r="E29" s="10">
        <f t="shared" si="18"/>
        <v>6.1448976734642899</v>
      </c>
      <c r="F29" s="7" t="s">
        <v>83</v>
      </c>
      <c r="G29" s="1">
        <v>4</v>
      </c>
      <c r="H29" s="9">
        <f t="shared" si="0"/>
        <v>9.0327832468387097</v>
      </c>
      <c r="I29" s="9">
        <f t="shared" si="1"/>
        <v>282.18278324683871</v>
      </c>
      <c r="J29" s="9">
        <f t="shared" si="2"/>
        <v>5.4545617641831953E-2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152.68219511939412</v>
      </c>
      <c r="P29" s="9">
        <f t="shared" si="5"/>
        <v>8.3281446356980524</v>
      </c>
      <c r="Q29" s="12">
        <f t="shared" si="6"/>
        <v>0.83281446356980526</v>
      </c>
      <c r="R29" s="9">
        <f t="shared" si="7"/>
        <v>4.0532094166666672</v>
      </c>
      <c r="S29" s="13">
        <f t="shared" si="8"/>
        <v>0.20547037617777628</v>
      </c>
      <c r="T29" s="2">
        <f t="shared" si="9"/>
        <v>0.34</v>
      </c>
      <c r="U29" s="14">
        <f t="shared" si="10"/>
        <v>6.9859927900443944E-2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8.2759927900443939E-2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11.488536910366699</v>
      </c>
      <c r="E30" s="10">
        <f t="shared" si="18"/>
        <v>9.0327832468387097</v>
      </c>
      <c r="F30" s="7" t="s">
        <v>83</v>
      </c>
      <c r="G30" s="1">
        <v>5</v>
      </c>
      <c r="H30" s="9">
        <f t="shared" si="0"/>
        <v>11.488536910366699</v>
      </c>
      <c r="I30" s="9">
        <f t="shared" si="1"/>
        <v>284.63853691036667</v>
      </c>
      <c r="J30" s="9">
        <f t="shared" si="2"/>
        <v>7.345960564714224E-2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137.13634795951128</v>
      </c>
      <c r="O30" s="9">
        <f t="shared" si="19"/>
        <v>47.74979669085144</v>
      </c>
      <c r="P30" s="9">
        <f t="shared" si="5"/>
        <v>3.5076812346411641</v>
      </c>
      <c r="Q30" s="12">
        <f t="shared" si="6"/>
        <v>0.35076812346411645</v>
      </c>
      <c r="R30" s="9">
        <f t="shared" si="7"/>
        <v>4.0532094166666672</v>
      </c>
      <c r="S30" s="13">
        <f t="shared" si="8"/>
        <v>8.6540834041727327E-2</v>
      </c>
      <c r="T30" s="2">
        <f t="shared" si="9"/>
        <v>0.34</v>
      </c>
      <c r="U30" s="14">
        <f t="shared" si="10"/>
        <v>2.9423883574187293E-2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4.2323883574187295E-2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13.2054517919677</v>
      </c>
      <c r="E31" s="10">
        <f t="shared" si="18"/>
        <v>11.488536910366699</v>
      </c>
      <c r="F31" s="7" t="s">
        <v>85</v>
      </c>
      <c r="G31" s="1">
        <v>6</v>
      </c>
      <c r="H31" s="9">
        <f t="shared" si="0"/>
        <v>13.2054517919677</v>
      </c>
      <c r="I31" s="9">
        <f t="shared" si="1"/>
        <v>286.35545179196765</v>
      </c>
      <c r="J31" s="9">
        <f t="shared" si="2"/>
        <v>9.0182512852117924E-2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84.774209622876938</v>
      </c>
      <c r="P31" s="9">
        <f t="shared" si="5"/>
        <v>7.6451512488432387</v>
      </c>
      <c r="Q31" s="12">
        <f t="shared" si="6"/>
        <v>0.76451512488432394</v>
      </c>
      <c r="R31" s="9">
        <f t="shared" si="7"/>
        <v>4.0532094166666672</v>
      </c>
      <c r="S31" s="13">
        <f t="shared" si="8"/>
        <v>0.18861969523229227</v>
      </c>
      <c r="T31" s="2">
        <f t="shared" si="9"/>
        <v>0.34</v>
      </c>
      <c r="U31" s="14">
        <f t="shared" si="10"/>
        <v>6.4130696378979377E-2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8.9780696378979369E-2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18.565972444666698</v>
      </c>
      <c r="E32" s="10">
        <f t="shared" si="18"/>
        <v>13.2054517919677</v>
      </c>
      <c r="F32" s="7" t="s">
        <v>83</v>
      </c>
      <c r="G32" s="1">
        <v>7</v>
      </c>
      <c r="H32" s="9">
        <f t="shared" si="0"/>
        <v>18.565972444666698</v>
      </c>
      <c r="I32" s="9">
        <f t="shared" si="1"/>
        <v>291.7159724446667</v>
      </c>
      <c r="J32" s="9">
        <f t="shared" si="2"/>
        <v>0.16845331210621572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117.66115254070037</v>
      </c>
      <c r="P32" s="9">
        <f t="shared" si="5"/>
        <v>19.820410851715657</v>
      </c>
      <c r="Q32" s="12">
        <f t="shared" si="6"/>
        <v>1.9820410851715657</v>
      </c>
      <c r="R32" s="9">
        <f t="shared" si="7"/>
        <v>4.0532094166666672</v>
      </c>
      <c r="S32" s="13">
        <f t="shared" si="8"/>
        <v>0.48900534895174091</v>
      </c>
      <c r="T32" s="2">
        <f t="shared" si="9"/>
        <v>0.34</v>
      </c>
      <c r="U32" s="14">
        <f t="shared" si="10"/>
        <v>0.16626181864359194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0.19191181864359194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23.832653832580601</v>
      </c>
      <c r="E33" s="10">
        <f t="shared" si="18"/>
        <v>18.565972444666698</v>
      </c>
      <c r="F33" s="7" t="s">
        <v>83</v>
      </c>
      <c r="G33" s="1">
        <v>8</v>
      </c>
      <c r="H33" s="9">
        <f t="shared" si="0"/>
        <v>23.832653832580601</v>
      </c>
      <c r="I33" s="9">
        <f t="shared" si="1"/>
        <v>296.98265383258058</v>
      </c>
      <c r="J33" s="9">
        <f t="shared" si="2"/>
        <v>0.30447122776602414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138.3728358556514</v>
      </c>
      <c r="P33" s="9">
        <f t="shared" si="5"/>
        <v>42.130547222436711</v>
      </c>
      <c r="Q33" s="12">
        <f t="shared" si="6"/>
        <v>4.2130547222436716</v>
      </c>
      <c r="R33" s="9">
        <f t="shared" si="7"/>
        <v>4.0532094166666672</v>
      </c>
      <c r="S33" s="13">
        <f t="shared" si="8"/>
        <v>1.0394367251096688</v>
      </c>
      <c r="T33" s="2">
        <f t="shared" si="9"/>
        <v>0.34</v>
      </c>
      <c r="U33" s="14">
        <f t="shared" si="10"/>
        <v>0.3534084865372874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0.37905848653728741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23.143593423225798</v>
      </c>
      <c r="E34" s="10">
        <f t="shared" si="18"/>
        <v>23.832653832580601</v>
      </c>
      <c r="F34" s="7" t="s">
        <v>83</v>
      </c>
      <c r="G34" s="1">
        <v>9</v>
      </c>
      <c r="H34" s="9">
        <f t="shared" si="0"/>
        <v>23.143593423225798</v>
      </c>
      <c r="I34" s="9">
        <f t="shared" si="1"/>
        <v>296.29359342322579</v>
      </c>
      <c r="J34" s="9">
        <f t="shared" si="2"/>
        <v>0.28211932701158743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136.77438279988135</v>
      </c>
      <c r="P34" s="9">
        <f t="shared" si="5"/>
        <v>38.586696827927767</v>
      </c>
      <c r="Q34" s="12">
        <f t="shared" si="6"/>
        <v>3.8586696827927769</v>
      </c>
      <c r="R34" s="9">
        <f t="shared" si="7"/>
        <v>4.0532094166666672</v>
      </c>
      <c r="S34" s="13">
        <f t="shared" si="8"/>
        <v>0.95200353254042358</v>
      </c>
      <c r="T34" s="2">
        <f t="shared" si="9"/>
        <v>0.34</v>
      </c>
      <c r="U34" s="14">
        <f t="shared" si="10"/>
        <v>0.32368120106374404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0.34933120106374405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19.977925366333299</v>
      </c>
      <c r="E35" s="10">
        <f t="shared" si="18"/>
        <v>23.143593423225798</v>
      </c>
      <c r="F35" s="7" t="s">
        <v>83</v>
      </c>
      <c r="G35" s="1">
        <v>10</v>
      </c>
      <c r="H35" s="9">
        <f t="shared" si="0"/>
        <v>19.977925366333299</v>
      </c>
      <c r="I35" s="9">
        <f t="shared" si="1"/>
        <v>293.12792536633327</v>
      </c>
      <c r="J35" s="9">
        <f t="shared" si="2"/>
        <v>0.19783506014403437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138.71978013862025</v>
      </c>
      <c r="P35" s="9">
        <f t="shared" si="5"/>
        <v>27.443636046891161</v>
      </c>
      <c r="Q35" s="12">
        <f t="shared" si="6"/>
        <v>2.7443636046891164</v>
      </c>
      <c r="R35" s="9">
        <f t="shared" si="7"/>
        <v>4.0532094166666672</v>
      </c>
      <c r="S35" s="13">
        <f t="shared" si="8"/>
        <v>0.67708408882215199</v>
      </c>
      <c r="T35" s="2">
        <f t="shared" si="9"/>
        <v>0.34</v>
      </c>
      <c r="U35" s="14">
        <f t="shared" si="10"/>
        <v>0.23020859019953169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0.25585859019953167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15.973958681838701</v>
      </c>
      <c r="E36" s="10">
        <f t="shared" si="18"/>
        <v>19.977925366333299</v>
      </c>
      <c r="F36" s="7" t="s">
        <v>83</v>
      </c>
      <c r="G36" s="1">
        <v>11</v>
      </c>
      <c r="H36" s="9">
        <f t="shared" si="0"/>
        <v>15.973958681838701</v>
      </c>
      <c r="I36" s="9">
        <f t="shared" si="1"/>
        <v>289.1239586818387</v>
      </c>
      <c r="J36" s="9">
        <f t="shared" si="2"/>
        <v>0.12488909715421931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105.71233688714264</v>
      </c>
      <c r="O36" s="9">
        <f t="shared" si="19"/>
        <v>46.09590137125312</v>
      </c>
      <c r="P36" s="9">
        <f t="shared" si="5"/>
        <v>5.7568755047657421</v>
      </c>
      <c r="Q36" s="12">
        <f t="shared" si="6"/>
        <v>0.57568755047657427</v>
      </c>
      <c r="R36" s="9">
        <f t="shared" si="7"/>
        <v>4.0532094166666672</v>
      </c>
      <c r="S36" s="13">
        <f t="shared" si="8"/>
        <v>0.14203252072527156</v>
      </c>
      <c r="T36" s="2">
        <f t="shared" si="9"/>
        <v>0.34</v>
      </c>
      <c r="U36" s="14">
        <f t="shared" si="10"/>
        <v>4.8291057046592333E-2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6.1191057046592334E-2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8.8121648586666694</v>
      </c>
      <c r="E37" s="10">
        <f t="shared" si="18"/>
        <v>15.973958681838701</v>
      </c>
      <c r="F37" s="7" t="s">
        <v>85</v>
      </c>
      <c r="G37" s="1">
        <v>12</v>
      </c>
      <c r="H37" s="9">
        <f t="shared" si="0"/>
        <v>8.8121648586666694</v>
      </c>
      <c r="I37" s="9">
        <f t="shared" si="1"/>
        <v>281.96216485866665</v>
      </c>
      <c r="J37" s="9">
        <f t="shared" si="2"/>
        <v>5.3092681342082039E-2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80.871120033154043</v>
      </c>
      <c r="P37" s="9">
        <f t="shared" si="5"/>
        <v>4.293664605697515</v>
      </c>
      <c r="Q37" s="12">
        <f t="shared" si="6"/>
        <v>0.42936646056975153</v>
      </c>
      <c r="R37" s="9">
        <f t="shared" si="7"/>
        <v>4.0532094166666672</v>
      </c>
      <c r="S37" s="13">
        <f t="shared" si="8"/>
        <v>0.10593246398871235</v>
      </c>
      <c r="T37" s="2">
        <f t="shared" si="9"/>
        <v>0.34</v>
      </c>
      <c r="U37" s="14">
        <f t="shared" si="10"/>
        <v>3.6017037756162204E-2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4.8917037756162206E-2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6.0690801629354798</v>
      </c>
      <c r="E38" s="10">
        <f t="shared" si="18"/>
        <v>8.8121648586666694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7.0363132419354804</v>
      </c>
      <c r="E42" s="7"/>
      <c r="F42" s="7"/>
      <c r="G42" s="1">
        <v>1</v>
      </c>
      <c r="H42" s="9">
        <f t="shared" ref="H42:H53" si="20">E43</f>
        <v>7.0363132419354804</v>
      </c>
      <c r="I42" s="9">
        <f t="shared" ref="I42:I53" si="21">H42+273.15</f>
        <v>280.18631324193547</v>
      </c>
      <c r="J42" s="9">
        <f t="shared" ref="J42:J53" si="22">EXP(($C$15*(I42-$C$13))/($C$16*I42*$C$13))</f>
        <v>4.2656082274573272E-2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2.5105770423728533</v>
      </c>
      <c r="Q42" s="12">
        <f t="shared" ref="Q42:Q53" si="26">P42*$B$44</f>
        <v>0.6025384901694848</v>
      </c>
      <c r="R42" s="9">
        <f t="shared" ref="R42:R53" si="27">L42*$B$44</f>
        <v>14.125500000000001</v>
      </c>
      <c r="S42" s="13">
        <f t="shared" ref="S42:S53" si="28">Q42/R42</f>
        <v>4.2656082274573272E-2</v>
      </c>
      <c r="T42" s="2">
        <f t="shared" ref="T42:T53" si="29">$B$43/100</f>
        <v>0.43</v>
      </c>
      <c r="U42" s="14">
        <f t="shared" ref="U42:U53" si="30">S42*T42</f>
        <v>1.8342115378066508E-2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2.6762115378066505E-2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474742.5</v>
      </c>
      <c r="AU42" s="1">
        <f t="shared" ref="AU42:AU53" si="38">AT42*10000*AS42*0.67*AR42*AQ42</f>
        <v>2796331968.95997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6.7492358650645201</v>
      </c>
      <c r="E43" s="10">
        <f t="shared" ref="E43:E54" si="39">D42</f>
        <v>7.0363132419354804</v>
      </c>
      <c r="F43" s="7" t="s">
        <v>83</v>
      </c>
      <c r="G43" s="1">
        <v>2</v>
      </c>
      <c r="H43" s="9">
        <f t="shared" si="20"/>
        <v>6.7492358650645201</v>
      </c>
      <c r="I43" s="9">
        <f t="shared" si="21"/>
        <v>279.8992358650645</v>
      </c>
      <c r="J43" s="9">
        <f t="shared" si="22"/>
        <v>4.1162495622589911E-2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115.20192295762715</v>
      </c>
      <c r="P43" s="9">
        <f t="shared" si="25"/>
        <v>4.7419986494572672</v>
      </c>
      <c r="Q43" s="12">
        <f t="shared" si="26"/>
        <v>1.138079675869744</v>
      </c>
      <c r="R43" s="9">
        <f t="shared" si="27"/>
        <v>14.125500000000001</v>
      </c>
      <c r="S43" s="13">
        <f t="shared" si="28"/>
        <v>8.0569160445275845E-2</v>
      </c>
      <c r="T43" s="2">
        <f t="shared" si="29"/>
        <v>0.43</v>
      </c>
      <c r="U43" s="14">
        <f t="shared" si="30"/>
        <v>3.464473899146861E-2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4.3064738991468607E-2</v>
      </c>
      <c r="AR43" s="9">
        <f t="shared" si="35"/>
        <v>136.875</v>
      </c>
      <c r="AS43" s="1">
        <f t="shared" si="36"/>
        <v>0.24</v>
      </c>
      <c r="AT43" s="1">
        <f t="shared" si="37"/>
        <v>474742.5</v>
      </c>
      <c r="AU43" s="1">
        <f t="shared" si="38"/>
        <v>4499767850.0204153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6.1448976734642899</v>
      </c>
      <c r="E44" s="10">
        <f t="shared" si="39"/>
        <v>6.7492358650645201</v>
      </c>
      <c r="F44" s="7" t="s">
        <v>83</v>
      </c>
      <c r="G44" s="1">
        <v>3</v>
      </c>
      <c r="H44" s="9">
        <f t="shared" si="20"/>
        <v>6.1448976734642899</v>
      </c>
      <c r="I44" s="9">
        <f t="shared" si="21"/>
        <v>279.29489767346428</v>
      </c>
      <c r="J44" s="9">
        <f t="shared" si="22"/>
        <v>3.8177867055713487E-2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169.31617430816991</v>
      </c>
      <c r="P44" s="9">
        <f t="shared" si="25"/>
        <v>6.4641303931193219</v>
      </c>
      <c r="Q44" s="12">
        <f t="shared" si="26"/>
        <v>1.5513912943486372</v>
      </c>
      <c r="R44" s="9">
        <f t="shared" si="27"/>
        <v>14.125500000000001</v>
      </c>
      <c r="S44" s="13">
        <f t="shared" si="28"/>
        <v>0.10982912423267403</v>
      </c>
      <c r="T44" s="2">
        <f t="shared" si="29"/>
        <v>0.43</v>
      </c>
      <c r="U44" s="14">
        <f t="shared" si="30"/>
        <v>4.7226523420049835E-2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5.5646523420049832E-2</v>
      </c>
      <c r="AR44" s="9">
        <f t="shared" si="35"/>
        <v>136.875</v>
      </c>
      <c r="AS44" s="1">
        <f t="shared" si="36"/>
        <v>0.24</v>
      </c>
      <c r="AT44" s="1">
        <f t="shared" si="37"/>
        <v>474742.5</v>
      </c>
      <c r="AU44" s="1">
        <f t="shared" si="38"/>
        <v>5814419009.959712</v>
      </c>
    </row>
    <row r="45" spans="1:48" x14ac:dyDescent="0.15">
      <c r="C45" s="7">
        <v>3</v>
      </c>
      <c r="D45" s="8">
        <v>9.0327832468387097</v>
      </c>
      <c r="E45" s="10">
        <f t="shared" si="39"/>
        <v>6.1448976734642899</v>
      </c>
      <c r="F45" s="7" t="s">
        <v>83</v>
      </c>
      <c r="G45" s="1">
        <v>4</v>
      </c>
      <c r="H45" s="9">
        <f t="shared" si="20"/>
        <v>9.0327832468387097</v>
      </c>
      <c r="I45" s="9">
        <f t="shared" si="21"/>
        <v>282.18278324683871</v>
      </c>
      <c r="J45" s="9">
        <f t="shared" si="22"/>
        <v>5.4545617641831953E-2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221.7082939150506</v>
      </c>
      <c r="P45" s="9">
        <f t="shared" si="25"/>
        <v>12.093215827913248</v>
      </c>
      <c r="Q45" s="12">
        <f t="shared" si="26"/>
        <v>2.9023717986991793</v>
      </c>
      <c r="R45" s="9">
        <f t="shared" si="27"/>
        <v>14.125500000000001</v>
      </c>
      <c r="S45" s="13">
        <f t="shared" si="28"/>
        <v>0.2054703761777763</v>
      </c>
      <c r="T45" s="2">
        <f t="shared" si="29"/>
        <v>0.43</v>
      </c>
      <c r="U45" s="14">
        <f t="shared" si="30"/>
        <v>8.8352261756443812E-2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9.6772261756443823E-2</v>
      </c>
      <c r="AR45" s="9">
        <f t="shared" si="35"/>
        <v>136.875</v>
      </c>
      <c r="AS45" s="1">
        <f t="shared" si="36"/>
        <v>0.24</v>
      </c>
      <c r="AT45" s="1">
        <f t="shared" si="37"/>
        <v>474742.5</v>
      </c>
      <c r="AU45" s="1">
        <f t="shared" si="38"/>
        <v>10111583685.940184</v>
      </c>
    </row>
    <row r="46" spans="1:48" x14ac:dyDescent="0.15">
      <c r="C46" s="7">
        <v>4</v>
      </c>
      <c r="D46" s="8">
        <v>11.488536910366699</v>
      </c>
      <c r="E46" s="10">
        <f t="shared" si="39"/>
        <v>9.0327832468387097</v>
      </c>
      <c r="F46" s="7" t="s">
        <v>83</v>
      </c>
      <c r="G46" s="1">
        <v>5</v>
      </c>
      <c r="H46" s="9">
        <f t="shared" si="20"/>
        <v>11.488536910366699</v>
      </c>
      <c r="I46" s="9">
        <f t="shared" si="21"/>
        <v>284.63853691036667</v>
      </c>
      <c r="J46" s="9">
        <f t="shared" si="22"/>
        <v>7.345960564714224E-2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199.13432418278052</v>
      </c>
      <c r="O46" s="9">
        <f t="shared" si="40"/>
        <v>69.337003904356834</v>
      </c>
      <c r="P46" s="9">
        <f t="shared" si="25"/>
        <v>5.0934689635684149</v>
      </c>
      <c r="Q46" s="12">
        <f t="shared" si="26"/>
        <v>1.2224325512564196</v>
      </c>
      <c r="R46" s="9">
        <f t="shared" si="27"/>
        <v>14.125500000000001</v>
      </c>
      <c r="S46" s="13">
        <f t="shared" si="28"/>
        <v>8.6540834041727341E-2</v>
      </c>
      <c r="T46" s="2">
        <f t="shared" si="29"/>
        <v>0.43</v>
      </c>
      <c r="U46" s="14">
        <f t="shared" si="30"/>
        <v>3.7212558637942754E-2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4.5632558637942751E-2</v>
      </c>
      <c r="AR46" s="9">
        <f t="shared" si="35"/>
        <v>136.875</v>
      </c>
      <c r="AS46" s="1">
        <f t="shared" si="36"/>
        <v>0.24</v>
      </c>
      <c r="AT46" s="1">
        <f t="shared" si="37"/>
        <v>474742.5</v>
      </c>
      <c r="AU46" s="1">
        <f t="shared" si="38"/>
        <v>4768075346.1402493</v>
      </c>
    </row>
    <row r="47" spans="1:48" x14ac:dyDescent="0.15">
      <c r="C47" s="7">
        <v>5</v>
      </c>
      <c r="D47" s="8">
        <v>13.2054517919677</v>
      </c>
      <c r="E47" s="10">
        <f t="shared" si="39"/>
        <v>11.488536910366699</v>
      </c>
      <c r="F47" s="7" t="s">
        <v>85</v>
      </c>
      <c r="G47" s="1">
        <v>6</v>
      </c>
      <c r="H47" s="9">
        <f t="shared" si="20"/>
        <v>13.2054517919677</v>
      </c>
      <c r="I47" s="9">
        <f t="shared" si="21"/>
        <v>286.35545179196765</v>
      </c>
      <c r="J47" s="9">
        <f t="shared" si="22"/>
        <v>9.0182512852117924E-2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123.09978494078841</v>
      </c>
      <c r="P47" s="9">
        <f t="shared" si="25"/>
        <v>11.101447937515603</v>
      </c>
      <c r="Q47" s="12">
        <f t="shared" si="26"/>
        <v>2.6643475050037448</v>
      </c>
      <c r="R47" s="9">
        <f t="shared" si="27"/>
        <v>14.125500000000001</v>
      </c>
      <c r="S47" s="13">
        <f t="shared" si="28"/>
        <v>0.1886196952322923</v>
      </c>
      <c r="T47" s="2">
        <f t="shared" si="29"/>
        <v>0.43</v>
      </c>
      <c r="U47" s="14">
        <f t="shared" si="30"/>
        <v>8.1106468949885685E-2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9.6626468949885691E-2</v>
      </c>
      <c r="AR47" s="9">
        <f t="shared" si="35"/>
        <v>136.875</v>
      </c>
      <c r="AS47" s="1">
        <f t="shared" si="36"/>
        <v>0.24</v>
      </c>
      <c r="AT47" s="1">
        <f t="shared" si="37"/>
        <v>474742.5</v>
      </c>
      <c r="AU47" s="1">
        <f t="shared" si="38"/>
        <v>10096350021.48341</v>
      </c>
    </row>
    <row r="48" spans="1:48" x14ac:dyDescent="0.15">
      <c r="C48" s="7">
        <v>6</v>
      </c>
      <c r="D48" s="8">
        <v>18.565972444666698</v>
      </c>
      <c r="E48" s="10">
        <f t="shared" si="39"/>
        <v>13.2054517919677</v>
      </c>
      <c r="F48" s="7" t="s">
        <v>83</v>
      </c>
      <c r="G48" s="1">
        <v>7</v>
      </c>
      <c r="H48" s="9">
        <f t="shared" si="20"/>
        <v>18.565972444666698</v>
      </c>
      <c r="I48" s="9">
        <f t="shared" si="21"/>
        <v>291.7159724446667</v>
      </c>
      <c r="J48" s="9">
        <f t="shared" si="22"/>
        <v>0.16845331210621572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170.8545870032728</v>
      </c>
      <c r="P48" s="9">
        <f t="shared" si="25"/>
        <v>28.7810210692409</v>
      </c>
      <c r="Q48" s="12">
        <f t="shared" si="26"/>
        <v>6.9074450566178154</v>
      </c>
      <c r="R48" s="9">
        <f t="shared" si="27"/>
        <v>14.125500000000001</v>
      </c>
      <c r="S48" s="13">
        <f t="shared" si="28"/>
        <v>0.4890053489517408</v>
      </c>
      <c r="T48" s="2">
        <f t="shared" si="29"/>
        <v>0.43</v>
      </c>
      <c r="U48" s="14">
        <f t="shared" si="30"/>
        <v>0.21027230004924855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0.22587230004924852</v>
      </c>
      <c r="AR48" s="9">
        <f t="shared" si="35"/>
        <v>136.875</v>
      </c>
      <c r="AS48" s="1">
        <f t="shared" si="36"/>
        <v>0.24</v>
      </c>
      <c r="AT48" s="1">
        <f t="shared" si="37"/>
        <v>474742.5</v>
      </c>
      <c r="AU48" s="1">
        <f t="shared" si="38"/>
        <v>23601046651.487263</v>
      </c>
    </row>
    <row r="49" spans="1:48" x14ac:dyDescent="0.15">
      <c r="C49" s="7">
        <v>7</v>
      </c>
      <c r="D49" s="8">
        <v>23.832653832580601</v>
      </c>
      <c r="E49" s="10">
        <f t="shared" si="39"/>
        <v>18.565972444666698</v>
      </c>
      <c r="F49" s="7" t="s">
        <v>83</v>
      </c>
      <c r="G49" s="1">
        <v>8</v>
      </c>
      <c r="H49" s="9">
        <f t="shared" si="20"/>
        <v>23.832653832580601</v>
      </c>
      <c r="I49" s="9">
        <f t="shared" si="21"/>
        <v>296.98265383258058</v>
      </c>
      <c r="J49" s="9">
        <f t="shared" si="22"/>
        <v>0.30447122776602414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200.92981593403189</v>
      </c>
      <c r="P49" s="9">
        <f t="shared" si="25"/>
        <v>61.177347752235931</v>
      </c>
      <c r="Q49" s="12">
        <f t="shared" si="26"/>
        <v>14.682563460536622</v>
      </c>
      <c r="R49" s="9">
        <f t="shared" si="27"/>
        <v>14.125500000000001</v>
      </c>
      <c r="S49" s="13">
        <f t="shared" si="28"/>
        <v>1.0394367251096683</v>
      </c>
      <c r="T49" s="2">
        <f t="shared" si="29"/>
        <v>0.43</v>
      </c>
      <c r="U49" s="14">
        <f t="shared" si="30"/>
        <v>0.44695779179715739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0.46255779179715739</v>
      </c>
      <c r="AR49" s="9">
        <f t="shared" si="35"/>
        <v>136.875</v>
      </c>
      <c r="AS49" s="1">
        <f t="shared" si="36"/>
        <v>0.24</v>
      </c>
      <c r="AT49" s="1">
        <f t="shared" si="37"/>
        <v>474742.5</v>
      </c>
      <c r="AU49" s="1">
        <f t="shared" si="38"/>
        <v>48331946948.932503</v>
      </c>
    </row>
    <row r="50" spans="1:48" x14ac:dyDescent="0.15">
      <c r="C50" s="7">
        <v>8</v>
      </c>
      <c r="D50" s="8">
        <v>23.143593423225798</v>
      </c>
      <c r="E50" s="10">
        <f t="shared" si="39"/>
        <v>23.832653832580601</v>
      </c>
      <c r="F50" s="7" t="s">
        <v>83</v>
      </c>
      <c r="G50" s="1">
        <v>9</v>
      </c>
      <c r="H50" s="9">
        <f t="shared" si="20"/>
        <v>23.143593423225798</v>
      </c>
      <c r="I50" s="9">
        <f t="shared" si="21"/>
        <v>296.29359342322579</v>
      </c>
      <c r="J50" s="9">
        <f t="shared" si="22"/>
        <v>0.28211932701158743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198.60871818179598</v>
      </c>
      <c r="P50" s="9">
        <f t="shared" si="25"/>
        <v>56.031357912082306</v>
      </c>
      <c r="Q50" s="12">
        <f t="shared" si="26"/>
        <v>13.447525898899753</v>
      </c>
      <c r="R50" s="9">
        <f t="shared" si="27"/>
        <v>14.125500000000001</v>
      </c>
      <c r="S50" s="13">
        <f t="shared" si="28"/>
        <v>0.95200353254042358</v>
      </c>
      <c r="T50" s="2">
        <f t="shared" si="29"/>
        <v>0.43</v>
      </c>
      <c r="U50" s="14">
        <f t="shared" si="30"/>
        <v>0.40936151899238216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0.42496151899238216</v>
      </c>
      <c r="AR50" s="9">
        <f t="shared" si="35"/>
        <v>136.875</v>
      </c>
      <c r="AS50" s="1">
        <f t="shared" si="36"/>
        <v>0.24</v>
      </c>
      <c r="AT50" s="1">
        <f t="shared" si="37"/>
        <v>474742.5</v>
      </c>
      <c r="AU50" s="1">
        <f t="shared" si="38"/>
        <v>44403570657.576393</v>
      </c>
    </row>
    <row r="51" spans="1:48" x14ac:dyDescent="0.15">
      <c r="C51" s="7">
        <v>9</v>
      </c>
      <c r="D51" s="8">
        <v>19.977925366333299</v>
      </c>
      <c r="E51" s="10">
        <f t="shared" si="39"/>
        <v>23.143593423225798</v>
      </c>
      <c r="F51" s="7" t="s">
        <v>83</v>
      </c>
      <c r="G51" s="1">
        <v>10</v>
      </c>
      <c r="H51" s="9">
        <f t="shared" si="20"/>
        <v>19.977925366333299</v>
      </c>
      <c r="I51" s="9">
        <f t="shared" si="21"/>
        <v>293.12792536633327</v>
      </c>
      <c r="J51" s="9">
        <f t="shared" si="22"/>
        <v>0.19783506014403437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201.43361026971368</v>
      </c>
      <c r="P51" s="9">
        <f t="shared" si="25"/>
        <v>39.850630402738787</v>
      </c>
      <c r="Q51" s="12">
        <f t="shared" si="26"/>
        <v>9.5641512966573092</v>
      </c>
      <c r="R51" s="9">
        <f t="shared" si="27"/>
        <v>14.125500000000001</v>
      </c>
      <c r="S51" s="13">
        <f t="shared" si="28"/>
        <v>0.6770840888221521</v>
      </c>
      <c r="T51" s="2">
        <f t="shared" si="29"/>
        <v>0.43</v>
      </c>
      <c r="U51" s="14">
        <f t="shared" si="30"/>
        <v>0.29114615819352541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0.30674615819352541</v>
      </c>
      <c r="AR51" s="9">
        <f t="shared" si="35"/>
        <v>136.875</v>
      </c>
      <c r="AS51" s="1">
        <f t="shared" si="36"/>
        <v>0.24</v>
      </c>
      <c r="AT51" s="1">
        <f t="shared" si="37"/>
        <v>474742.5</v>
      </c>
      <c r="AU51" s="1">
        <f t="shared" si="38"/>
        <v>32051430777.972328</v>
      </c>
    </row>
    <row r="52" spans="1:48" x14ac:dyDescent="0.15">
      <c r="C52" s="7">
        <v>10</v>
      </c>
      <c r="D52" s="8">
        <v>15.973958681838701</v>
      </c>
      <c r="E52" s="10">
        <f t="shared" si="39"/>
        <v>19.977925366333299</v>
      </c>
      <c r="F52" s="7" t="s">
        <v>83</v>
      </c>
      <c r="G52" s="1">
        <v>11</v>
      </c>
      <c r="H52" s="9">
        <f t="shared" si="20"/>
        <v>15.973958681838701</v>
      </c>
      <c r="I52" s="9">
        <f t="shared" si="21"/>
        <v>289.1239586818387</v>
      </c>
      <c r="J52" s="9">
        <f t="shared" si="22"/>
        <v>0.12488909715421931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153.50383087362613</v>
      </c>
      <c r="O52" s="9">
        <f t="shared" si="40"/>
        <v>66.935398993348798</v>
      </c>
      <c r="P52" s="9">
        <f t="shared" si="25"/>
        <v>8.3595015479367714</v>
      </c>
      <c r="Q52" s="12">
        <f t="shared" si="26"/>
        <v>2.006280371504825</v>
      </c>
      <c r="R52" s="9">
        <f t="shared" si="27"/>
        <v>14.125500000000001</v>
      </c>
      <c r="S52" s="13">
        <f t="shared" si="28"/>
        <v>0.14203252072527167</v>
      </c>
      <c r="T52" s="2">
        <f t="shared" si="29"/>
        <v>0.43</v>
      </c>
      <c r="U52" s="14">
        <f t="shared" si="30"/>
        <v>6.1073983911866817E-2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6.9493983911866827E-2</v>
      </c>
      <c r="AR52" s="9">
        <f t="shared" si="35"/>
        <v>136.875</v>
      </c>
      <c r="AS52" s="1">
        <f t="shared" si="36"/>
        <v>0.24</v>
      </c>
      <c r="AT52" s="1">
        <f t="shared" si="37"/>
        <v>474742.5</v>
      </c>
      <c r="AU52" s="1">
        <f t="shared" si="38"/>
        <v>7261318700.6289177</v>
      </c>
    </row>
    <row r="53" spans="1:48" x14ac:dyDescent="0.15">
      <c r="C53" s="7">
        <v>11</v>
      </c>
      <c r="D53" s="8">
        <v>8.8121648586666694</v>
      </c>
      <c r="E53" s="10">
        <f t="shared" si="39"/>
        <v>15.973958681838701</v>
      </c>
      <c r="F53" s="7" t="s">
        <v>85</v>
      </c>
      <c r="G53" s="1">
        <v>12</v>
      </c>
      <c r="H53" s="9">
        <f t="shared" si="20"/>
        <v>8.8121648586666694</v>
      </c>
      <c r="I53" s="9">
        <f t="shared" si="21"/>
        <v>281.96216485866665</v>
      </c>
      <c r="J53" s="9">
        <f t="shared" si="22"/>
        <v>5.3092681342082039E-2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117.43214744541203</v>
      </c>
      <c r="P53" s="9">
        <f t="shared" si="25"/>
        <v>6.2347875836356543</v>
      </c>
      <c r="Q53" s="12">
        <f t="shared" si="26"/>
        <v>1.4963490200725569</v>
      </c>
      <c r="R53" s="9">
        <f t="shared" si="27"/>
        <v>14.125500000000001</v>
      </c>
      <c r="S53" s="13">
        <f t="shared" si="28"/>
        <v>0.10593246398871238</v>
      </c>
      <c r="T53" s="2">
        <f t="shared" si="29"/>
        <v>0.43</v>
      </c>
      <c r="U53" s="14">
        <f t="shared" si="30"/>
        <v>4.5550959515146323E-2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5.397095951514632E-2</v>
      </c>
      <c r="AR53" s="9">
        <f t="shared" si="35"/>
        <v>136.875</v>
      </c>
      <c r="AS53" s="1">
        <f t="shared" si="36"/>
        <v>0.24</v>
      </c>
      <c r="AT53" s="1">
        <f t="shared" si="37"/>
        <v>474742.5</v>
      </c>
      <c r="AU53" s="1">
        <f t="shared" si="38"/>
        <v>5639341933.7597809</v>
      </c>
      <c r="AV53" s="1">
        <f>SUM(AU42:AU53)</f>
        <v>199375183552.86108</v>
      </c>
    </row>
    <row r="54" spans="1:48" x14ac:dyDescent="0.15">
      <c r="C54" s="7">
        <v>12</v>
      </c>
      <c r="D54" s="8">
        <v>6.0690801629354798</v>
      </c>
      <c r="E54" s="10">
        <f t="shared" si="39"/>
        <v>8.8121648586666694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7.0363132419354804</v>
      </c>
      <c r="E58" s="7"/>
      <c r="F58" s="7"/>
      <c r="G58" s="1">
        <v>1</v>
      </c>
      <c r="H58" s="9">
        <f t="shared" ref="H58:H69" si="41">E59</f>
        <v>7.0363132419354804</v>
      </c>
      <c r="I58" s="9">
        <f t="shared" ref="I58:I69" si="42">H58+273.15</f>
        <v>280.18631324193547</v>
      </c>
      <c r="J58" s="9">
        <f t="shared" ref="J58:J69" si="43">EXP(($C$15*(I58-$C$13))/($C$16*I58*$C$13))</f>
        <v>4.2656082274573272E-2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4.2556551415932602E-3</v>
      </c>
      <c r="Q58" s="12">
        <f t="shared" ref="Q58:Q69" si="47">P58*$B$60</f>
        <v>8.0857447690271941E-4</v>
      </c>
      <c r="R58" s="9">
        <f t="shared" ref="R58:R69" si="48">L58*$B$60</f>
        <v>1.8955666666666669E-2</v>
      </c>
      <c r="S58" s="13">
        <f t="shared" ref="S58:S69" si="49">Q58/R58</f>
        <v>4.2656082274573265E-2</v>
      </c>
      <c r="T58" s="2">
        <f t="shared" ref="T58:T69" si="50">$B$59/100</f>
        <v>0.01</v>
      </c>
      <c r="U58" s="14">
        <f t="shared" ref="U58:U69" si="51">S58*T58</f>
        <v>4.2656082274573264E-4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1.2426560822745732E-2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1343215.8333333333</v>
      </c>
      <c r="AU58" s="1">
        <f t="shared" ref="AU58:AU69" si="58">AT58*10000*AS58*0.67*AR58*AQ58</f>
        <v>211987678.11505982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6.7492358650645201</v>
      </c>
      <c r="E59" s="10">
        <f t="shared" ref="E59:E70" si="59">D58</f>
        <v>7.0363132419354804</v>
      </c>
      <c r="F59" s="7" t="s">
        <v>83</v>
      </c>
      <c r="G59" s="1">
        <v>2</v>
      </c>
      <c r="H59" s="9">
        <f t="shared" si="41"/>
        <v>6.7492358650645201</v>
      </c>
      <c r="I59" s="9">
        <f t="shared" si="42"/>
        <v>279.8992358650645</v>
      </c>
      <c r="J59" s="9">
        <f t="shared" si="43"/>
        <v>4.1162495622589911E-2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0.19527767819174008</v>
      </c>
      <c r="P59" s="9">
        <f t="shared" si="46"/>
        <v>8.0381165737570225E-3</v>
      </c>
      <c r="Q59" s="12">
        <f t="shared" si="47"/>
        <v>1.5272421490138343E-3</v>
      </c>
      <c r="R59" s="9">
        <f t="shared" si="48"/>
        <v>1.8955666666666669E-2</v>
      </c>
      <c r="S59" s="13">
        <f t="shared" si="49"/>
        <v>8.0569160445275859E-2</v>
      </c>
      <c r="T59" s="2">
        <f t="shared" si="50"/>
        <v>0.01</v>
      </c>
      <c r="U59" s="14">
        <f t="shared" si="51"/>
        <v>8.0569160445275855E-4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1.280569160445276E-2</v>
      </c>
      <c r="AR59" s="9">
        <f t="shared" si="55"/>
        <v>9.9766666666666666</v>
      </c>
      <c r="AS59" s="1">
        <f t="shared" si="56"/>
        <v>0.19</v>
      </c>
      <c r="AT59" s="1">
        <f t="shared" si="57"/>
        <v>1343215.8333333333</v>
      </c>
      <c r="AU59" s="1">
        <f t="shared" si="58"/>
        <v>218455360.94882572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6.1448976734642899</v>
      </c>
      <c r="E60" s="10">
        <f t="shared" si="59"/>
        <v>6.7492358650645201</v>
      </c>
      <c r="F60" s="7" t="s">
        <v>83</v>
      </c>
      <c r="G60" s="1">
        <v>3</v>
      </c>
      <c r="H60" s="9">
        <f t="shared" si="41"/>
        <v>6.1448976734642899</v>
      </c>
      <c r="I60" s="9">
        <f t="shared" si="42"/>
        <v>279.29489767346428</v>
      </c>
      <c r="J60" s="9">
        <f t="shared" si="43"/>
        <v>3.8177867055713487E-2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0.28700622828464972</v>
      </c>
      <c r="P60" s="9">
        <f t="shared" si="46"/>
        <v>1.0957285627613113E-2</v>
      </c>
      <c r="Q60" s="12">
        <f t="shared" si="47"/>
        <v>2.0818842692464914E-3</v>
      </c>
      <c r="R60" s="9">
        <f t="shared" si="48"/>
        <v>1.8955666666666669E-2</v>
      </c>
      <c r="S60" s="13">
        <f t="shared" si="49"/>
        <v>0.10982912423267402</v>
      </c>
      <c r="T60" s="2">
        <f t="shared" si="50"/>
        <v>0.01</v>
      </c>
      <c r="U60" s="14">
        <f t="shared" si="51"/>
        <v>1.0982912423267402E-3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1.309829124232674E-2</v>
      </c>
      <c r="AR60" s="9">
        <f t="shared" si="55"/>
        <v>9.9766666666666666</v>
      </c>
      <c r="AS60" s="1">
        <f t="shared" si="56"/>
        <v>0.19</v>
      </c>
      <c r="AT60" s="1">
        <f t="shared" si="57"/>
        <v>1343215.8333333333</v>
      </c>
      <c r="AU60" s="1">
        <f t="shared" si="58"/>
        <v>223446888.2696172</v>
      </c>
    </row>
    <row r="61" spans="1:48" x14ac:dyDescent="0.15">
      <c r="C61" s="7">
        <v>3</v>
      </c>
      <c r="D61" s="8">
        <v>9.0327832468387097</v>
      </c>
      <c r="E61" s="10">
        <f t="shared" si="59"/>
        <v>6.1448976734642899</v>
      </c>
      <c r="F61" s="7" t="s">
        <v>83</v>
      </c>
      <c r="G61" s="1">
        <v>4</v>
      </c>
      <c r="H61" s="9">
        <f t="shared" si="41"/>
        <v>9.0327832468387097</v>
      </c>
      <c r="I61" s="9">
        <f t="shared" si="42"/>
        <v>282.18278324683871</v>
      </c>
      <c r="J61" s="9">
        <f t="shared" si="43"/>
        <v>5.4545617641831953E-2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0.37581560932370328</v>
      </c>
      <c r="P61" s="9">
        <f t="shared" si="46"/>
        <v>2.0499094530002815E-2</v>
      </c>
      <c r="Q61" s="12">
        <f t="shared" si="47"/>
        <v>3.8948279607005348E-3</v>
      </c>
      <c r="R61" s="9">
        <f t="shared" si="48"/>
        <v>1.8955666666666669E-2</v>
      </c>
      <c r="S61" s="13">
        <f t="shared" si="49"/>
        <v>0.20547037617777625</v>
      </c>
      <c r="T61" s="2">
        <f t="shared" si="50"/>
        <v>0.01</v>
      </c>
      <c r="U61" s="14">
        <f t="shared" si="51"/>
        <v>2.0547037617777626E-3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1.4054703761777762E-2</v>
      </c>
      <c r="AR61" s="9">
        <f t="shared" si="55"/>
        <v>9.9766666666666666</v>
      </c>
      <c r="AS61" s="1">
        <f t="shared" si="56"/>
        <v>0.19</v>
      </c>
      <c r="AT61" s="1">
        <f t="shared" si="57"/>
        <v>1343215.8333333333</v>
      </c>
      <c r="AU61" s="1">
        <f t="shared" si="58"/>
        <v>239762558.5673463</v>
      </c>
    </row>
    <row r="62" spans="1:48" x14ac:dyDescent="0.15">
      <c r="C62" s="7">
        <v>4</v>
      </c>
      <c r="D62" s="8">
        <v>11.488536910366699</v>
      </c>
      <c r="E62" s="10">
        <f t="shared" si="59"/>
        <v>9.0327832468387097</v>
      </c>
      <c r="F62" s="7" t="s">
        <v>83</v>
      </c>
      <c r="G62" s="1">
        <v>5</v>
      </c>
      <c r="H62" s="9">
        <f t="shared" si="41"/>
        <v>11.488536910366699</v>
      </c>
      <c r="I62" s="9">
        <f t="shared" si="42"/>
        <v>284.63853691036667</v>
      </c>
      <c r="J62" s="9">
        <f t="shared" si="43"/>
        <v>7.345960564714224E-2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0.33755068905401542</v>
      </c>
      <c r="O62" s="9">
        <f t="shared" si="60"/>
        <v>0.11753249240635172</v>
      </c>
      <c r="P62" s="9">
        <f t="shared" si="46"/>
        <v>8.6338905428963372E-3</v>
      </c>
      <c r="Q62" s="12">
        <f t="shared" si="47"/>
        <v>1.6404392031503041E-3</v>
      </c>
      <c r="R62" s="9">
        <f t="shared" si="48"/>
        <v>1.8955666666666669E-2</v>
      </c>
      <c r="S62" s="13">
        <f t="shared" si="49"/>
        <v>8.6540834041727396E-2</v>
      </c>
      <c r="T62" s="2">
        <f t="shared" si="50"/>
        <v>0.01</v>
      </c>
      <c r="U62" s="14">
        <f t="shared" si="51"/>
        <v>8.6540834041727403E-4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1.2865408340417274E-2</v>
      </c>
      <c r="AR62" s="9">
        <f t="shared" si="55"/>
        <v>9.9766666666666666</v>
      </c>
      <c r="AS62" s="1">
        <f t="shared" si="56"/>
        <v>0.19</v>
      </c>
      <c r="AT62" s="1">
        <f t="shared" si="57"/>
        <v>1343215.8333333333</v>
      </c>
      <c r="AU62" s="1">
        <f t="shared" si="58"/>
        <v>219474083.05402443</v>
      </c>
    </row>
    <row r="63" spans="1:48" x14ac:dyDescent="0.15">
      <c r="C63" s="7">
        <v>5</v>
      </c>
      <c r="D63" s="8">
        <v>13.2054517919677</v>
      </c>
      <c r="E63" s="10">
        <f t="shared" si="59"/>
        <v>11.488536910366699</v>
      </c>
      <c r="F63" s="7" t="s">
        <v>85</v>
      </c>
      <c r="G63" s="1">
        <v>6</v>
      </c>
      <c r="H63" s="9">
        <f t="shared" si="41"/>
        <v>13.2054517919677</v>
      </c>
      <c r="I63" s="9">
        <f t="shared" si="42"/>
        <v>286.35545179196765</v>
      </c>
      <c r="J63" s="9">
        <f t="shared" si="43"/>
        <v>9.0182512852117924E-2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0.20866526853012204</v>
      </c>
      <c r="P63" s="9">
        <f t="shared" si="46"/>
        <v>1.881795826100837E-2</v>
      </c>
      <c r="Q63" s="12">
        <f t="shared" si="47"/>
        <v>3.5754120695915903E-3</v>
      </c>
      <c r="R63" s="9">
        <f t="shared" si="48"/>
        <v>1.8955666666666669E-2</v>
      </c>
      <c r="S63" s="13">
        <f t="shared" si="49"/>
        <v>0.18861969523229236</v>
      </c>
      <c r="T63" s="2">
        <f t="shared" si="50"/>
        <v>0.01</v>
      </c>
      <c r="U63" s="14">
        <f t="shared" si="51"/>
        <v>1.8861969523229236E-3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2.1986196952322925E-2</v>
      </c>
      <c r="AR63" s="9">
        <f t="shared" si="55"/>
        <v>9.9766666666666666</v>
      </c>
      <c r="AS63" s="1">
        <f t="shared" si="56"/>
        <v>0.19</v>
      </c>
      <c r="AT63" s="1">
        <f t="shared" si="57"/>
        <v>1343215.8333333333</v>
      </c>
      <c r="AU63" s="1">
        <f t="shared" si="58"/>
        <v>375067801.0582099</v>
      </c>
    </row>
    <row r="64" spans="1:48" x14ac:dyDescent="0.15">
      <c r="C64" s="7">
        <v>6</v>
      </c>
      <c r="D64" s="8">
        <v>18.565972444666698</v>
      </c>
      <c r="E64" s="10">
        <f t="shared" si="59"/>
        <v>13.2054517919677</v>
      </c>
      <c r="F64" s="7" t="s">
        <v>83</v>
      </c>
      <c r="G64" s="1">
        <v>7</v>
      </c>
      <c r="H64" s="9">
        <f t="shared" si="41"/>
        <v>18.565972444666698</v>
      </c>
      <c r="I64" s="9">
        <f t="shared" si="42"/>
        <v>291.7159724446667</v>
      </c>
      <c r="J64" s="9">
        <f t="shared" si="43"/>
        <v>0.16845331210621572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0.28961397693578034</v>
      </c>
      <c r="P64" s="9">
        <f t="shared" si="46"/>
        <v>4.8786433647085369E-2</v>
      </c>
      <c r="Q64" s="12">
        <f t="shared" si="47"/>
        <v>9.2694223929462201E-3</v>
      </c>
      <c r="R64" s="9">
        <f t="shared" si="48"/>
        <v>1.8955666666666669E-2</v>
      </c>
      <c r="S64" s="13">
        <f t="shared" si="49"/>
        <v>0.48900534895174103</v>
      </c>
      <c r="T64" s="2">
        <f t="shared" si="50"/>
        <v>0.01</v>
      </c>
      <c r="U64" s="14">
        <f t="shared" si="51"/>
        <v>4.8900534895174102E-3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2.4990053489517411E-2</v>
      </c>
      <c r="AR64" s="9">
        <f t="shared" si="55"/>
        <v>9.9766666666666666</v>
      </c>
      <c r="AS64" s="1">
        <f t="shared" si="56"/>
        <v>0.19</v>
      </c>
      <c r="AT64" s="1">
        <f t="shared" si="57"/>
        <v>1343215.8333333333</v>
      </c>
      <c r="AU64" s="1">
        <f t="shared" si="58"/>
        <v>426311309.36221558</v>
      </c>
    </row>
    <row r="65" spans="1:48" x14ac:dyDescent="0.15">
      <c r="C65" s="7">
        <v>7</v>
      </c>
      <c r="D65" s="8">
        <v>23.832653832580601</v>
      </c>
      <c r="E65" s="10">
        <f t="shared" si="59"/>
        <v>18.565972444666698</v>
      </c>
      <c r="F65" s="7" t="s">
        <v>83</v>
      </c>
      <c r="G65" s="1">
        <v>8</v>
      </c>
      <c r="H65" s="9">
        <f t="shared" si="41"/>
        <v>23.832653832580601</v>
      </c>
      <c r="I65" s="9">
        <f t="shared" si="42"/>
        <v>296.98265383258058</v>
      </c>
      <c r="J65" s="9">
        <f t="shared" si="43"/>
        <v>0.30447122776602414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0.34059420995536166</v>
      </c>
      <c r="P65" s="9">
        <f t="shared" si="46"/>
        <v>0.10370113727510796</v>
      </c>
      <c r="Q65" s="12">
        <f t="shared" si="47"/>
        <v>1.9703216082270512E-2</v>
      </c>
      <c r="R65" s="9">
        <f t="shared" si="48"/>
        <v>1.8955666666666669E-2</v>
      </c>
      <c r="S65" s="13">
        <f t="shared" si="49"/>
        <v>1.0394367251096688</v>
      </c>
      <c r="T65" s="2">
        <f t="shared" si="50"/>
        <v>0.01</v>
      </c>
      <c r="U65" s="14">
        <f t="shared" si="51"/>
        <v>1.0394367251096688E-2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3.0494367251096686E-2</v>
      </c>
      <c r="AR65" s="9">
        <f t="shared" si="55"/>
        <v>9.9766666666666666</v>
      </c>
      <c r="AS65" s="1">
        <f t="shared" si="56"/>
        <v>0.19</v>
      </c>
      <c r="AT65" s="1">
        <f t="shared" si="57"/>
        <v>1343215.8333333333</v>
      </c>
      <c r="AU65" s="1">
        <f t="shared" si="58"/>
        <v>520210716.49328208</v>
      </c>
    </row>
    <row r="66" spans="1:48" x14ac:dyDescent="0.15">
      <c r="C66" s="7">
        <v>8</v>
      </c>
      <c r="D66" s="8">
        <v>23.143593423225798</v>
      </c>
      <c r="E66" s="10">
        <f t="shared" si="59"/>
        <v>23.832653832580601</v>
      </c>
      <c r="F66" s="7" t="s">
        <v>83</v>
      </c>
      <c r="G66" s="1">
        <v>9</v>
      </c>
      <c r="H66" s="9">
        <f t="shared" si="41"/>
        <v>23.143593423225798</v>
      </c>
      <c r="I66" s="9">
        <f t="shared" si="42"/>
        <v>296.29359342322579</v>
      </c>
      <c r="J66" s="9">
        <f t="shared" si="43"/>
        <v>0.28211932701158743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0.33665973934692039</v>
      </c>
      <c r="P66" s="9">
        <f t="shared" si="46"/>
        <v>9.4978219096449629E-2</v>
      </c>
      <c r="Q66" s="12">
        <f t="shared" si="47"/>
        <v>1.804586162832543E-2</v>
      </c>
      <c r="R66" s="9">
        <f t="shared" si="48"/>
        <v>1.8955666666666669E-2</v>
      </c>
      <c r="S66" s="13">
        <f t="shared" si="49"/>
        <v>0.9520035325404238</v>
      </c>
      <c r="T66" s="2">
        <f t="shared" si="50"/>
        <v>0.01</v>
      </c>
      <c r="U66" s="14">
        <f t="shared" si="51"/>
        <v>9.5200353254042379E-3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2.9620035325404238E-2</v>
      </c>
      <c r="AR66" s="9">
        <f t="shared" si="55"/>
        <v>9.9766666666666666</v>
      </c>
      <c r="AS66" s="1">
        <f t="shared" si="56"/>
        <v>0.19</v>
      </c>
      <c r="AT66" s="1">
        <f t="shared" si="57"/>
        <v>1343215.8333333333</v>
      </c>
      <c r="AU66" s="1">
        <f t="shared" si="58"/>
        <v>505295278.70858556</v>
      </c>
    </row>
    <row r="67" spans="1:48" x14ac:dyDescent="0.15">
      <c r="C67" s="7">
        <v>9</v>
      </c>
      <c r="D67" s="8">
        <v>19.977925366333299</v>
      </c>
      <c r="E67" s="10">
        <f t="shared" si="59"/>
        <v>23.143593423225798</v>
      </c>
      <c r="F67" s="7" t="s">
        <v>83</v>
      </c>
      <c r="G67" s="1">
        <v>10</v>
      </c>
      <c r="H67" s="9">
        <f t="shared" si="41"/>
        <v>19.977925366333299</v>
      </c>
      <c r="I67" s="9">
        <f t="shared" si="42"/>
        <v>293.12792536633327</v>
      </c>
      <c r="J67" s="9">
        <f t="shared" si="43"/>
        <v>0.19783506014403437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0.34144818691713741</v>
      </c>
      <c r="P67" s="9">
        <f t="shared" si="46"/>
        <v>6.755042259482337E-2</v>
      </c>
      <c r="Q67" s="12">
        <f t="shared" si="47"/>
        <v>1.2834580293016441E-2</v>
      </c>
      <c r="R67" s="9">
        <f t="shared" si="48"/>
        <v>1.8955666666666669E-2</v>
      </c>
      <c r="S67" s="13">
        <f t="shared" si="49"/>
        <v>0.67708408882215199</v>
      </c>
      <c r="T67" s="2">
        <f t="shared" si="50"/>
        <v>0.01</v>
      </c>
      <c r="U67" s="14">
        <f t="shared" si="51"/>
        <v>6.77084088822152E-3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2.6870840888221521E-2</v>
      </c>
      <c r="AR67" s="9">
        <f t="shared" si="55"/>
        <v>9.9766666666666666</v>
      </c>
      <c r="AS67" s="1">
        <f t="shared" si="56"/>
        <v>0.19</v>
      </c>
      <c r="AT67" s="1">
        <f t="shared" si="57"/>
        <v>1343215.8333333333</v>
      </c>
      <c r="AU67" s="1">
        <f t="shared" si="58"/>
        <v>458396112.17825747</v>
      </c>
    </row>
    <row r="68" spans="1:48" x14ac:dyDescent="0.15">
      <c r="C68" s="7">
        <v>10</v>
      </c>
      <c r="D68" s="8">
        <v>15.973958681838701</v>
      </c>
      <c r="E68" s="10">
        <f t="shared" si="59"/>
        <v>19.977925366333299</v>
      </c>
      <c r="F68" s="7" t="s">
        <v>83</v>
      </c>
      <c r="G68" s="1">
        <v>11</v>
      </c>
      <c r="H68" s="9">
        <f t="shared" si="41"/>
        <v>15.973958681838701</v>
      </c>
      <c r="I68" s="9">
        <f t="shared" si="42"/>
        <v>289.1239586818387</v>
      </c>
      <c r="J68" s="9">
        <f t="shared" si="43"/>
        <v>0.12488909715421931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0.26020287610619836</v>
      </c>
      <c r="O68" s="9">
        <f t="shared" si="60"/>
        <v>0.11346155488278237</v>
      </c>
      <c r="P68" s="9">
        <f t="shared" si="46"/>
        <v>1.4170111151024593E-2</v>
      </c>
      <c r="Q68" s="12">
        <f t="shared" si="47"/>
        <v>2.6923211186946727E-3</v>
      </c>
      <c r="R68" s="9">
        <f t="shared" si="48"/>
        <v>1.8955666666666669E-2</v>
      </c>
      <c r="S68" s="13">
        <f t="shared" si="49"/>
        <v>0.14203252072527153</v>
      </c>
      <c r="T68" s="2">
        <f t="shared" si="50"/>
        <v>0.01</v>
      </c>
      <c r="U68" s="14">
        <f t="shared" si="51"/>
        <v>1.4203252072527153E-3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1.3420325207252715E-2</v>
      </c>
      <c r="AR68" s="9">
        <f t="shared" si="55"/>
        <v>9.9766666666666666</v>
      </c>
      <c r="AS68" s="1">
        <f t="shared" si="56"/>
        <v>0.19</v>
      </c>
      <c r="AT68" s="1">
        <f t="shared" si="57"/>
        <v>1343215.8333333333</v>
      </c>
      <c r="AU68" s="1">
        <f t="shared" si="58"/>
        <v>228940542.82719091</v>
      </c>
    </row>
    <row r="69" spans="1:48" x14ac:dyDescent="0.15">
      <c r="C69" s="7">
        <v>11</v>
      </c>
      <c r="D69" s="8">
        <v>8.8121648586666694</v>
      </c>
      <c r="E69" s="10">
        <f t="shared" si="59"/>
        <v>15.973958681838701</v>
      </c>
      <c r="F69" s="7" t="s">
        <v>85</v>
      </c>
      <c r="G69" s="1">
        <v>12</v>
      </c>
      <c r="H69" s="9">
        <f t="shared" si="41"/>
        <v>8.8121648586666694</v>
      </c>
      <c r="I69" s="9">
        <f t="shared" si="42"/>
        <v>281.96216485866665</v>
      </c>
      <c r="J69" s="9">
        <f t="shared" si="43"/>
        <v>5.3092681342082039E-2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0.19905811039842444</v>
      </c>
      <c r="P69" s="9">
        <f t="shared" si="46"/>
        <v>1.0568528823940536E-2</v>
      </c>
      <c r="Q69" s="12">
        <f t="shared" si="47"/>
        <v>2.0080204765487021E-3</v>
      </c>
      <c r="R69" s="9">
        <f t="shared" si="48"/>
        <v>1.8955666666666669E-2</v>
      </c>
      <c r="S69" s="13">
        <f t="shared" si="49"/>
        <v>0.10593246398871235</v>
      </c>
      <c r="T69" s="2">
        <f t="shared" si="50"/>
        <v>0.01</v>
      </c>
      <c r="U69" s="14">
        <f t="shared" si="51"/>
        <v>1.0593246398871235E-3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1.3059324639887123E-2</v>
      </c>
      <c r="AR69" s="9">
        <f t="shared" si="55"/>
        <v>9.9766666666666666</v>
      </c>
      <c r="AS69" s="1">
        <f t="shared" si="56"/>
        <v>0.19</v>
      </c>
      <c r="AT69" s="1">
        <f t="shared" si="57"/>
        <v>1343215.8333333333</v>
      </c>
      <c r="AU69" s="1">
        <f t="shared" si="58"/>
        <v>222782147.66334367</v>
      </c>
      <c r="AV69" s="1">
        <f>SUM(AU58:AU69)</f>
        <v>3850130477.2459583</v>
      </c>
    </row>
    <row r="70" spans="1:48" x14ac:dyDescent="0.15">
      <c r="C70" s="7">
        <v>12</v>
      </c>
      <c r="D70" s="8">
        <v>6.0690801629354798</v>
      </c>
      <c r="E70" s="10">
        <f t="shared" si="59"/>
        <v>8.8121648586666694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7.0363132419354804</v>
      </c>
      <c r="E73" s="7"/>
      <c r="F73" s="7"/>
      <c r="G73" s="1">
        <v>1</v>
      </c>
      <c r="H73" s="9">
        <f t="shared" ref="H73:H84" si="61">E74</f>
        <v>7.0363132419354804</v>
      </c>
      <c r="I73" s="9">
        <f t="shared" ref="I73:I84" si="62">H73+273.15</f>
        <v>280.18631324193547</v>
      </c>
      <c r="J73" s="9">
        <f t="shared" ref="J73:J84" si="63">EXP(($C$15*(I73-$C$13))/($C$16*I73*$C$13))</f>
        <v>4.2656082274573272E-2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4.6708410090657735E-3</v>
      </c>
      <c r="Q73" s="12">
        <f t="shared" ref="Q73:Q84" si="67">P73*$B$75</f>
        <v>8.4075138163183924E-4</v>
      </c>
      <c r="R73" s="9">
        <f t="shared" ref="R73:R84" si="68">L73*$B$75</f>
        <v>1.9710000000000002E-2</v>
      </c>
      <c r="S73" s="13">
        <f t="shared" ref="S73:S84" si="69">Q73/R73</f>
        <v>4.2656082274573272E-2</v>
      </c>
      <c r="T73" s="2">
        <f t="shared" ref="T73:T84" si="70">$B$74/100</f>
        <v>0.01</v>
      </c>
      <c r="U73" s="14">
        <f t="shared" ref="U73:U84" si="71">S73*T73</f>
        <v>4.2656082274573274E-4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1.3026560822745732E-2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217499.16666666666</v>
      </c>
      <c r="AU73" s="1">
        <f t="shared" ref="AU73:AU84" si="78">AT73*10000*AS73*0.67*AR73*AQ73</f>
        <v>37415262.446837783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6.7492358650645201</v>
      </c>
      <c r="E74" s="10">
        <f t="shared" ref="E74:E85" si="79">D73</f>
        <v>7.0363132419354804</v>
      </c>
      <c r="F74" s="7" t="s">
        <v>83</v>
      </c>
      <c r="G74" s="1">
        <v>2</v>
      </c>
      <c r="H74" s="9">
        <f t="shared" si="61"/>
        <v>6.7492358650645201</v>
      </c>
      <c r="I74" s="9">
        <f t="shared" si="62"/>
        <v>279.8992358650645</v>
      </c>
      <c r="J74" s="9">
        <f t="shared" si="63"/>
        <v>4.1162495622589911E-2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0.21432915899093424</v>
      </c>
      <c r="P74" s="9">
        <f t="shared" si="66"/>
        <v>8.8223230687577078E-3</v>
      </c>
      <c r="Q74" s="12">
        <f t="shared" si="67"/>
        <v>1.5880181523763874E-3</v>
      </c>
      <c r="R74" s="9">
        <f t="shared" si="68"/>
        <v>1.9710000000000002E-2</v>
      </c>
      <c r="S74" s="13">
        <f t="shared" si="69"/>
        <v>8.0569160445275859E-2</v>
      </c>
      <c r="T74" s="2">
        <f t="shared" si="70"/>
        <v>0.01</v>
      </c>
      <c r="U74" s="14">
        <f t="shared" si="71"/>
        <v>8.0569160445275855E-4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1.340569160445276E-2</v>
      </c>
      <c r="AR74" s="9">
        <f t="shared" si="75"/>
        <v>10.950000000000001</v>
      </c>
      <c r="AS74" s="1">
        <f t="shared" si="76"/>
        <v>0.18</v>
      </c>
      <c r="AT74" s="1">
        <f t="shared" si="77"/>
        <v>217499.16666666666</v>
      </c>
      <c r="AU74" s="1">
        <f t="shared" si="78"/>
        <v>38504212.776265807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6.1448976734642899</v>
      </c>
      <c r="E75" s="10">
        <f t="shared" si="79"/>
        <v>6.7492358650645201</v>
      </c>
      <c r="F75" s="7" t="s">
        <v>83</v>
      </c>
      <c r="G75" s="1">
        <v>3</v>
      </c>
      <c r="H75" s="9">
        <f t="shared" si="61"/>
        <v>6.1448976734642899</v>
      </c>
      <c r="I75" s="9">
        <f t="shared" si="62"/>
        <v>279.29489767346428</v>
      </c>
      <c r="J75" s="9">
        <f t="shared" si="63"/>
        <v>3.8177867055713487E-2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0.31500683592217654</v>
      </c>
      <c r="P75" s="9">
        <f t="shared" si="66"/>
        <v>1.2026289103477807E-2</v>
      </c>
      <c r="Q75" s="12">
        <f t="shared" si="67"/>
        <v>2.1647320386260051E-3</v>
      </c>
      <c r="R75" s="9">
        <f t="shared" si="68"/>
        <v>1.9710000000000002E-2</v>
      </c>
      <c r="S75" s="13">
        <f t="shared" si="69"/>
        <v>0.10982912423267402</v>
      </c>
      <c r="T75" s="2">
        <f t="shared" si="70"/>
        <v>0.01</v>
      </c>
      <c r="U75" s="14">
        <f t="shared" si="71"/>
        <v>1.0982912423267402E-3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1.369829124232674E-2</v>
      </c>
      <c r="AR75" s="9">
        <f t="shared" si="75"/>
        <v>10.950000000000001</v>
      </c>
      <c r="AS75" s="1">
        <f t="shared" si="76"/>
        <v>0.18</v>
      </c>
      <c r="AT75" s="1">
        <f t="shared" si="77"/>
        <v>217499.16666666666</v>
      </c>
      <c r="AU75" s="1">
        <f t="shared" si="78"/>
        <v>39344625.867017195</v>
      </c>
    </row>
    <row r="76" spans="1:48" x14ac:dyDescent="0.15">
      <c r="C76" s="7">
        <v>3</v>
      </c>
      <c r="D76" s="8">
        <v>9.0327832468387097</v>
      </c>
      <c r="E76" s="10">
        <f t="shared" si="79"/>
        <v>6.1448976734642899</v>
      </c>
      <c r="F76" s="7" t="s">
        <v>83</v>
      </c>
      <c r="G76" s="1">
        <v>4</v>
      </c>
      <c r="H76" s="9">
        <f t="shared" si="61"/>
        <v>9.0327832468387097</v>
      </c>
      <c r="I76" s="9">
        <f t="shared" si="62"/>
        <v>282.18278324683871</v>
      </c>
      <c r="J76" s="9">
        <f t="shared" si="63"/>
        <v>5.4545617641831953E-2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0.41248054681869872</v>
      </c>
      <c r="P76" s="9">
        <f t="shared" si="66"/>
        <v>2.2499006191466504E-2</v>
      </c>
      <c r="Q76" s="12">
        <f t="shared" si="67"/>
        <v>4.0498211144639707E-3</v>
      </c>
      <c r="R76" s="9">
        <f t="shared" si="68"/>
        <v>1.9710000000000002E-2</v>
      </c>
      <c r="S76" s="13">
        <f t="shared" si="69"/>
        <v>0.20547037617777628</v>
      </c>
      <c r="T76" s="2">
        <f t="shared" si="70"/>
        <v>0.01</v>
      </c>
      <c r="U76" s="14">
        <f t="shared" si="71"/>
        <v>2.054703761777763E-3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1.4654703761777764E-2</v>
      </c>
      <c r="AR76" s="9">
        <f t="shared" si="75"/>
        <v>10.950000000000001</v>
      </c>
      <c r="AS76" s="1">
        <f t="shared" si="76"/>
        <v>0.18</v>
      </c>
      <c r="AT76" s="1">
        <f t="shared" si="77"/>
        <v>217499.16666666666</v>
      </c>
      <c r="AU76" s="1">
        <f t="shared" si="78"/>
        <v>42091661.397701405</v>
      </c>
    </row>
    <row r="77" spans="1:48" x14ac:dyDescent="0.15">
      <c r="C77" s="7">
        <v>4</v>
      </c>
      <c r="D77" s="8">
        <v>11.488536910366699</v>
      </c>
      <c r="E77" s="10">
        <f t="shared" si="79"/>
        <v>9.0327832468387097</v>
      </c>
      <c r="F77" s="7" t="s">
        <v>83</v>
      </c>
      <c r="G77" s="1">
        <v>5</v>
      </c>
      <c r="H77" s="9">
        <f t="shared" si="61"/>
        <v>11.488536910366699</v>
      </c>
      <c r="I77" s="9">
        <f t="shared" si="62"/>
        <v>284.63853691036667</v>
      </c>
      <c r="J77" s="9">
        <f t="shared" si="63"/>
        <v>7.345960564714224E-2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0.37048246359587061</v>
      </c>
      <c r="O77" s="9">
        <f t="shared" si="80"/>
        <v>0.12899907703136165</v>
      </c>
      <c r="P77" s="9">
        <f t="shared" si="66"/>
        <v>9.4762213275691506E-3</v>
      </c>
      <c r="Q77" s="12">
        <f t="shared" si="67"/>
        <v>1.7057198389624471E-3</v>
      </c>
      <c r="R77" s="9">
        <f t="shared" si="68"/>
        <v>1.9710000000000002E-2</v>
      </c>
      <c r="S77" s="13">
        <f t="shared" si="69"/>
        <v>8.6540834041727396E-2</v>
      </c>
      <c r="T77" s="2">
        <f t="shared" si="70"/>
        <v>0.01</v>
      </c>
      <c r="U77" s="14">
        <f t="shared" si="71"/>
        <v>8.6540834041727403E-4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1.3465408340417274E-2</v>
      </c>
      <c r="AR77" s="9">
        <f t="shared" si="75"/>
        <v>10.950000000000001</v>
      </c>
      <c r="AS77" s="1">
        <f t="shared" si="76"/>
        <v>0.18</v>
      </c>
      <c r="AT77" s="1">
        <f t="shared" si="77"/>
        <v>217499.16666666666</v>
      </c>
      <c r="AU77" s="1">
        <f t="shared" si="78"/>
        <v>38675732.901875593</v>
      </c>
    </row>
    <row r="78" spans="1:48" x14ac:dyDescent="0.15">
      <c r="C78" s="7">
        <v>5</v>
      </c>
      <c r="D78" s="8">
        <v>13.2054517919677</v>
      </c>
      <c r="E78" s="10">
        <f t="shared" si="79"/>
        <v>11.488536910366699</v>
      </c>
      <c r="F78" s="7" t="s">
        <v>85</v>
      </c>
      <c r="G78" s="1">
        <v>6</v>
      </c>
      <c r="H78" s="9">
        <f t="shared" si="61"/>
        <v>13.2054517919677</v>
      </c>
      <c r="I78" s="9">
        <f t="shared" si="62"/>
        <v>286.35545179196765</v>
      </c>
      <c r="J78" s="9">
        <f t="shared" si="63"/>
        <v>9.0182512852117924E-2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0.22902285570379252</v>
      </c>
      <c r="P78" s="9">
        <f t="shared" si="66"/>
        <v>2.0653856627936017E-2</v>
      </c>
      <c r="Q78" s="12">
        <f t="shared" si="67"/>
        <v>3.7176941930284831E-3</v>
      </c>
      <c r="R78" s="9">
        <f t="shared" si="68"/>
        <v>1.9710000000000002E-2</v>
      </c>
      <c r="S78" s="13">
        <f t="shared" si="69"/>
        <v>0.18861969523229238</v>
      </c>
      <c r="T78" s="2">
        <f t="shared" si="70"/>
        <v>0.01</v>
      </c>
      <c r="U78" s="14">
        <f t="shared" si="71"/>
        <v>1.8861969523229238E-3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2.3486196952322926E-2</v>
      </c>
      <c r="AR78" s="9">
        <f t="shared" si="75"/>
        <v>10.950000000000001</v>
      </c>
      <c r="AS78" s="1">
        <f t="shared" si="76"/>
        <v>0.18</v>
      </c>
      <c r="AT78" s="1">
        <f t="shared" si="77"/>
        <v>217499.16666666666</v>
      </c>
      <c r="AU78" s="1">
        <f t="shared" si="78"/>
        <v>67457730.003064856</v>
      </c>
    </row>
    <row r="79" spans="1:48" x14ac:dyDescent="0.15">
      <c r="C79" s="7">
        <v>6</v>
      </c>
      <c r="D79" s="8">
        <v>18.565972444666698</v>
      </c>
      <c r="E79" s="10">
        <f t="shared" si="79"/>
        <v>13.2054517919677</v>
      </c>
      <c r="F79" s="7" t="s">
        <v>83</v>
      </c>
      <c r="G79" s="1">
        <v>7</v>
      </c>
      <c r="H79" s="9">
        <f t="shared" si="61"/>
        <v>18.565972444666698</v>
      </c>
      <c r="I79" s="9">
        <f t="shared" si="62"/>
        <v>291.7159724446667</v>
      </c>
      <c r="J79" s="9">
        <f t="shared" si="63"/>
        <v>0.16845331210621572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0.31786899907585653</v>
      </c>
      <c r="P79" s="9">
        <f t="shared" si="66"/>
        <v>5.3546085710215657E-2</v>
      </c>
      <c r="Q79" s="12">
        <f t="shared" si="67"/>
        <v>9.638295427838818E-3</v>
      </c>
      <c r="R79" s="9">
        <f t="shared" si="68"/>
        <v>1.9710000000000002E-2</v>
      </c>
      <c r="S79" s="13">
        <f t="shared" si="69"/>
        <v>0.48900534895174108</v>
      </c>
      <c r="T79" s="2">
        <f t="shared" si="70"/>
        <v>0.01</v>
      </c>
      <c r="U79" s="14">
        <f t="shared" si="71"/>
        <v>4.8900534895174111E-3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2.6490053489517412E-2</v>
      </c>
      <c r="AR79" s="9">
        <f t="shared" si="75"/>
        <v>10.950000000000001</v>
      </c>
      <c r="AS79" s="1">
        <f t="shared" si="76"/>
        <v>0.18</v>
      </c>
      <c r="AT79" s="1">
        <f t="shared" si="77"/>
        <v>217499.16666666666</v>
      </c>
      <c r="AU79" s="1">
        <f t="shared" si="78"/>
        <v>76085493.095801979</v>
      </c>
    </row>
    <row r="80" spans="1:48" x14ac:dyDescent="0.15">
      <c r="C80" s="7">
        <v>7</v>
      </c>
      <c r="D80" s="8">
        <v>23.832653832580601</v>
      </c>
      <c r="E80" s="10">
        <f t="shared" si="79"/>
        <v>18.565972444666698</v>
      </c>
      <c r="F80" s="7" t="s">
        <v>83</v>
      </c>
      <c r="G80" s="1">
        <v>8</v>
      </c>
      <c r="H80" s="9">
        <f t="shared" si="61"/>
        <v>23.832653832580601</v>
      </c>
      <c r="I80" s="9">
        <f t="shared" si="62"/>
        <v>296.98265383258058</v>
      </c>
      <c r="J80" s="9">
        <f t="shared" si="63"/>
        <v>0.30447122776602414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0.37382291336564089</v>
      </c>
      <c r="P80" s="9">
        <f t="shared" si="66"/>
        <v>0.11381832139950876</v>
      </c>
      <c r="Q80" s="12">
        <f t="shared" si="67"/>
        <v>2.0487297851911578E-2</v>
      </c>
      <c r="R80" s="9">
        <f t="shared" si="68"/>
        <v>1.9710000000000002E-2</v>
      </c>
      <c r="S80" s="13">
        <f t="shared" si="69"/>
        <v>1.039436725109669</v>
      </c>
      <c r="T80" s="2">
        <f t="shared" si="70"/>
        <v>0.01</v>
      </c>
      <c r="U80" s="14">
        <f t="shared" si="71"/>
        <v>1.039436725109669E-2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3.1994367251096695E-2</v>
      </c>
      <c r="AR80" s="9">
        <f t="shared" si="75"/>
        <v>10.950000000000001</v>
      </c>
      <c r="AS80" s="1">
        <f t="shared" si="76"/>
        <v>0.18</v>
      </c>
      <c r="AT80" s="1">
        <f t="shared" si="77"/>
        <v>217499.16666666666</v>
      </c>
      <c r="AU80" s="1">
        <f t="shared" si="78"/>
        <v>91895141.304685146</v>
      </c>
    </row>
    <row r="81" spans="1:48" x14ac:dyDescent="0.15">
      <c r="C81" s="7">
        <v>8</v>
      </c>
      <c r="D81" s="8">
        <v>23.143593423225798</v>
      </c>
      <c r="E81" s="10">
        <f t="shared" si="79"/>
        <v>23.832653832580601</v>
      </c>
      <c r="F81" s="7" t="s">
        <v>83</v>
      </c>
      <c r="G81" s="1">
        <v>9</v>
      </c>
      <c r="H81" s="9">
        <f t="shared" si="61"/>
        <v>23.143593423225798</v>
      </c>
      <c r="I81" s="9">
        <f t="shared" si="62"/>
        <v>296.29359342322579</v>
      </c>
      <c r="J81" s="9">
        <f t="shared" si="63"/>
        <v>0.28211932701158743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0.36950459196613217</v>
      </c>
      <c r="P81" s="9">
        <f t="shared" si="66"/>
        <v>0.10424438681317642</v>
      </c>
      <c r="Q81" s="12">
        <f t="shared" si="67"/>
        <v>1.8763989626371755E-2</v>
      </c>
      <c r="R81" s="9">
        <f t="shared" si="68"/>
        <v>1.9710000000000002E-2</v>
      </c>
      <c r="S81" s="13">
        <f t="shared" si="69"/>
        <v>0.9520035325404238</v>
      </c>
      <c r="T81" s="2">
        <f t="shared" si="70"/>
        <v>0.01</v>
      </c>
      <c r="U81" s="14">
        <f t="shared" si="71"/>
        <v>9.5200353254042379E-3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3.1120035325404239E-2</v>
      </c>
      <c r="AR81" s="9">
        <f t="shared" si="75"/>
        <v>10.950000000000001</v>
      </c>
      <c r="AS81" s="1">
        <f t="shared" si="76"/>
        <v>0.18</v>
      </c>
      <c r="AT81" s="1">
        <f t="shared" si="77"/>
        <v>217499.16666666666</v>
      </c>
      <c r="AU81" s="1">
        <f t="shared" si="78"/>
        <v>89383860.0148215</v>
      </c>
    </row>
    <row r="82" spans="1:48" x14ac:dyDescent="0.15">
      <c r="C82" s="7">
        <v>9</v>
      </c>
      <c r="D82" s="8">
        <v>19.977925366333299</v>
      </c>
      <c r="E82" s="10">
        <f t="shared" si="79"/>
        <v>23.143593423225798</v>
      </c>
      <c r="F82" s="7" t="s">
        <v>83</v>
      </c>
      <c r="G82" s="1">
        <v>10</v>
      </c>
      <c r="H82" s="9">
        <f t="shared" si="61"/>
        <v>19.977925366333299</v>
      </c>
      <c r="I82" s="9">
        <f t="shared" si="62"/>
        <v>293.12792536633327</v>
      </c>
      <c r="J82" s="9">
        <f t="shared" si="63"/>
        <v>0.19783506014403437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0.37476020515295577</v>
      </c>
      <c r="P82" s="9">
        <f t="shared" si="66"/>
        <v>7.414070772602567E-2</v>
      </c>
      <c r="Q82" s="12">
        <f t="shared" si="67"/>
        <v>1.3345327390684621E-2</v>
      </c>
      <c r="R82" s="9">
        <f t="shared" si="68"/>
        <v>1.9710000000000002E-2</v>
      </c>
      <c r="S82" s="13">
        <f t="shared" si="69"/>
        <v>0.67708408882215221</v>
      </c>
      <c r="T82" s="2">
        <f t="shared" si="70"/>
        <v>0.01</v>
      </c>
      <c r="U82" s="14">
        <f t="shared" si="71"/>
        <v>6.7708408882215226E-3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2.8370840888221525E-2</v>
      </c>
      <c r="AR82" s="9">
        <f t="shared" si="75"/>
        <v>10.950000000000001</v>
      </c>
      <c r="AS82" s="1">
        <f t="shared" si="76"/>
        <v>0.18</v>
      </c>
      <c r="AT82" s="1">
        <f t="shared" si="77"/>
        <v>217499.16666666666</v>
      </c>
      <c r="AU82" s="1">
        <f t="shared" si="78"/>
        <v>81487544.726063907</v>
      </c>
    </row>
    <row r="83" spans="1:48" x14ac:dyDescent="0.15">
      <c r="C83" s="7">
        <v>10</v>
      </c>
      <c r="D83" s="8">
        <v>15.973958681838701</v>
      </c>
      <c r="E83" s="10">
        <f t="shared" si="79"/>
        <v>19.977925366333299</v>
      </c>
      <c r="F83" s="7" t="s">
        <v>83</v>
      </c>
      <c r="G83" s="1">
        <v>11</v>
      </c>
      <c r="H83" s="9">
        <f t="shared" si="61"/>
        <v>15.973958681838701</v>
      </c>
      <c r="I83" s="9">
        <f t="shared" si="62"/>
        <v>289.1239586818387</v>
      </c>
      <c r="J83" s="9">
        <f t="shared" si="63"/>
        <v>0.12488909715421931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0.28558852255558359</v>
      </c>
      <c r="O83" s="9">
        <f t="shared" si="80"/>
        <v>0.12453097487134651</v>
      </c>
      <c r="P83" s="9">
        <f t="shared" si="66"/>
        <v>1.5552561019417238E-2</v>
      </c>
      <c r="Q83" s="12">
        <f t="shared" si="67"/>
        <v>2.7994609834951028E-3</v>
      </c>
      <c r="R83" s="9">
        <f t="shared" si="68"/>
        <v>1.9710000000000002E-2</v>
      </c>
      <c r="S83" s="13">
        <f t="shared" si="69"/>
        <v>0.14203252072527156</v>
      </c>
      <c r="T83" s="2">
        <f t="shared" si="70"/>
        <v>0.01</v>
      </c>
      <c r="U83" s="14">
        <f t="shared" si="71"/>
        <v>1.4203252072527157E-3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1.4020325207252715E-2</v>
      </c>
      <c r="AR83" s="9">
        <f t="shared" si="75"/>
        <v>10.950000000000001</v>
      </c>
      <c r="AS83" s="1">
        <f t="shared" si="76"/>
        <v>0.18</v>
      </c>
      <c r="AT83" s="1">
        <f t="shared" si="77"/>
        <v>217499.16666666666</v>
      </c>
      <c r="AU83" s="1">
        <f t="shared" si="78"/>
        <v>40269581.07802441</v>
      </c>
    </row>
    <row r="84" spans="1:48" x14ac:dyDescent="0.15">
      <c r="C84" s="7">
        <v>11</v>
      </c>
      <c r="D84" s="8">
        <v>8.8121648586666694</v>
      </c>
      <c r="E84" s="10">
        <f t="shared" si="79"/>
        <v>15.973958681838701</v>
      </c>
      <c r="F84" s="7" t="s">
        <v>85</v>
      </c>
      <c r="G84" s="1">
        <v>12</v>
      </c>
      <c r="H84" s="9">
        <f t="shared" si="61"/>
        <v>8.8121648586666694</v>
      </c>
      <c r="I84" s="9">
        <f t="shared" si="62"/>
        <v>281.96216485866665</v>
      </c>
      <c r="J84" s="9">
        <f t="shared" si="63"/>
        <v>5.3092681342082039E-2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0.21847841385192929</v>
      </c>
      <c r="P84" s="9">
        <f t="shared" si="66"/>
        <v>1.1599604806764004E-2</v>
      </c>
      <c r="Q84" s="12">
        <f t="shared" si="67"/>
        <v>2.0879288652175206E-3</v>
      </c>
      <c r="R84" s="9">
        <f t="shared" si="68"/>
        <v>1.9710000000000002E-2</v>
      </c>
      <c r="S84" s="13">
        <f t="shared" si="69"/>
        <v>0.10593246398871235</v>
      </c>
      <c r="T84" s="2">
        <f t="shared" si="70"/>
        <v>0.01</v>
      </c>
      <c r="U84" s="14">
        <f t="shared" si="71"/>
        <v>1.0593246398871235E-3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1.3659324639887123E-2</v>
      </c>
      <c r="AR84" s="9">
        <f t="shared" si="75"/>
        <v>10.950000000000001</v>
      </c>
      <c r="AS84" s="1">
        <f t="shared" si="76"/>
        <v>0.18</v>
      </c>
      <c r="AT84" s="1">
        <f t="shared" si="77"/>
        <v>217499.16666666666</v>
      </c>
      <c r="AU84" s="1">
        <f t="shared" si="78"/>
        <v>39232704.871385396</v>
      </c>
      <c r="AV84" s="1">
        <f>SUM(AU73:AU84)</f>
        <v>681843550.48354483</v>
      </c>
    </row>
    <row r="85" spans="1:48" x14ac:dyDescent="0.15">
      <c r="C85" s="7">
        <v>12</v>
      </c>
      <c r="D85" s="8">
        <v>6.0690801629354798</v>
      </c>
      <c r="E85" s="10">
        <f t="shared" si="79"/>
        <v>8.8121648586666694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7.0363132419354804</v>
      </c>
      <c r="E89" s="7"/>
      <c r="F89" s="7"/>
      <c r="G89" s="1">
        <v>1</v>
      </c>
      <c r="H89" s="9">
        <f t="shared" ref="H89:H100" si="81">E90</f>
        <v>7.0363132419354804</v>
      </c>
      <c r="I89" s="9">
        <f t="shared" ref="I89:I100" si="82">H89+273.15</f>
        <v>280.18631324193547</v>
      </c>
      <c r="J89" s="9">
        <f t="shared" ref="J89:J100" si="83">EXP(($C$15*(I89-$C$13))/($C$16*I89*$C$13))</f>
        <v>4.2656082274573272E-2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0.22630224688923672</v>
      </c>
      <c r="Q89" s="12">
        <f t="shared" ref="Q89:Q100" si="87">P89*$B$91</f>
        <v>0.10183601110015653</v>
      </c>
      <c r="R89" s="9">
        <f t="shared" ref="R89:R100" si="88">L89*$B$91</f>
        <v>2.3873737500000001</v>
      </c>
      <c r="S89" s="13">
        <f t="shared" ref="S89:S100" si="89">Q89/R89</f>
        <v>4.2656082274573272E-2</v>
      </c>
      <c r="T89" s="2">
        <f t="shared" ref="T89:T100" si="90">$B$90/100</f>
        <v>0.51</v>
      </c>
      <c r="U89" s="14">
        <f t="shared" ref="U89:U100" si="91">S89*T89</f>
        <v>2.1754601960032368E-2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3.6896012490949759E-2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2124560</v>
      </c>
      <c r="AN89" s="1">
        <f t="shared" ref="AN89:AN100" si="96">AM89*10000*AK89*AJ89</f>
        <v>8154290093.7757549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6.7492358650645201</v>
      </c>
      <c r="E90" s="10">
        <f t="shared" ref="E90:E101" si="97">D89</f>
        <v>7.0363132419354804</v>
      </c>
      <c r="F90" s="7" t="s">
        <v>83</v>
      </c>
      <c r="G90" s="1">
        <v>2</v>
      </c>
      <c r="H90" s="9">
        <f t="shared" si="81"/>
        <v>6.7492358650645201</v>
      </c>
      <c r="I90" s="9">
        <f t="shared" si="82"/>
        <v>279.8992358650645</v>
      </c>
      <c r="J90" s="9">
        <f t="shared" si="83"/>
        <v>4.1162495622589911E-2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10.384247753110763</v>
      </c>
      <c r="P90" s="9">
        <f t="shared" si="86"/>
        <v>0.4274415526813109</v>
      </c>
      <c r="Q90" s="12">
        <f t="shared" si="87"/>
        <v>0.19234869870658991</v>
      </c>
      <c r="R90" s="9">
        <f t="shared" si="88"/>
        <v>2.3873737500000001</v>
      </c>
      <c r="S90" s="13">
        <f t="shared" si="89"/>
        <v>8.0569160445275859E-2</v>
      </c>
      <c r="T90" s="2">
        <f t="shared" si="90"/>
        <v>0.51</v>
      </c>
      <c r="U90" s="14">
        <f t="shared" si="91"/>
        <v>4.1090271827090685E-2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4.272571695586784E-2</v>
      </c>
      <c r="AK90" s="9">
        <f t="shared" si="93"/>
        <v>10.4025</v>
      </c>
      <c r="AL90" s="1">
        <f t="shared" si="94"/>
        <v>0.45</v>
      </c>
      <c r="AM90" s="17">
        <f t="shared" si="95"/>
        <v>2124560</v>
      </c>
      <c r="AN90" s="1">
        <f t="shared" si="96"/>
        <v>9442697652.1692867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6.1448976734642899</v>
      </c>
      <c r="E91" s="10">
        <f t="shared" si="97"/>
        <v>6.7492358650645201</v>
      </c>
      <c r="F91" s="7" t="s">
        <v>83</v>
      </c>
      <c r="G91" s="1">
        <v>3</v>
      </c>
      <c r="H91" s="9">
        <f t="shared" si="81"/>
        <v>6.1448976734642899</v>
      </c>
      <c r="I91" s="9">
        <f t="shared" si="82"/>
        <v>279.29489767346428</v>
      </c>
      <c r="J91" s="9">
        <f t="shared" si="83"/>
        <v>3.8177867055713487E-2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15.262081200429453</v>
      </c>
      <c r="P91" s="9">
        <f t="shared" si="86"/>
        <v>0.58267370706349975</v>
      </c>
      <c r="Q91" s="12">
        <f t="shared" si="87"/>
        <v>0.26220316817857492</v>
      </c>
      <c r="R91" s="9">
        <f t="shared" si="88"/>
        <v>2.3873737500000001</v>
      </c>
      <c r="S91" s="13">
        <f t="shared" si="89"/>
        <v>0.10982912423267405</v>
      </c>
      <c r="T91" s="2">
        <f t="shared" si="90"/>
        <v>0.51</v>
      </c>
      <c r="U91" s="14">
        <f t="shared" si="91"/>
        <v>5.6012853358663767E-2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4.7224875287637122E-2</v>
      </c>
      <c r="AK91" s="9">
        <f t="shared" si="93"/>
        <v>10.4025</v>
      </c>
      <c r="AL91" s="1">
        <f t="shared" si="94"/>
        <v>0.45</v>
      </c>
      <c r="AM91" s="17">
        <f t="shared" si="95"/>
        <v>2124560</v>
      </c>
      <c r="AN91" s="1">
        <f t="shared" si="96"/>
        <v>10437044730.300669</v>
      </c>
    </row>
    <row r="92" spans="1:48" x14ac:dyDescent="0.15">
      <c r="C92" s="7">
        <v>3</v>
      </c>
      <c r="D92" s="8">
        <v>9.0327832468387097</v>
      </c>
      <c r="E92" s="10">
        <f t="shared" si="97"/>
        <v>6.1448976734642899</v>
      </c>
      <c r="F92" s="7" t="s">
        <v>83</v>
      </c>
      <c r="G92" s="1">
        <v>4</v>
      </c>
      <c r="H92" s="9">
        <f t="shared" si="81"/>
        <v>9.0327832468387097</v>
      </c>
      <c r="I92" s="9">
        <f t="shared" si="82"/>
        <v>282.18278324683871</v>
      </c>
      <c r="J92" s="9">
        <f t="shared" si="83"/>
        <v>5.4545617641831953E-2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19.984682493365952</v>
      </c>
      <c r="P92" s="9">
        <f t="shared" si="86"/>
        <v>1.0900768499765521</v>
      </c>
      <c r="Q92" s="12">
        <f t="shared" si="87"/>
        <v>0.49053458248944842</v>
      </c>
      <c r="R92" s="9">
        <f t="shared" si="88"/>
        <v>2.3873737500000001</v>
      </c>
      <c r="S92" s="13">
        <f t="shared" si="89"/>
        <v>0.20547037617777628</v>
      </c>
      <c r="T92" s="2">
        <f t="shared" si="90"/>
        <v>0.51</v>
      </c>
      <c r="U92" s="14">
        <f t="shared" si="91"/>
        <v>0.10478989185066591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6.1931152392975766E-2</v>
      </c>
      <c r="AK92" s="9">
        <f t="shared" si="93"/>
        <v>10.4025</v>
      </c>
      <c r="AL92" s="1">
        <f t="shared" si="94"/>
        <v>0.45</v>
      </c>
      <c r="AM92" s="17">
        <f t="shared" si="95"/>
        <v>2124560</v>
      </c>
      <c r="AN92" s="1">
        <f t="shared" si="96"/>
        <v>13687240120.542343</v>
      </c>
    </row>
    <row r="93" spans="1:48" x14ac:dyDescent="0.15">
      <c r="C93" s="7">
        <v>4</v>
      </c>
      <c r="D93" s="8">
        <v>11.488536910366699</v>
      </c>
      <c r="E93" s="10">
        <f t="shared" si="97"/>
        <v>9.0327832468387097</v>
      </c>
      <c r="F93" s="7" t="s">
        <v>83</v>
      </c>
      <c r="G93" s="1">
        <v>5</v>
      </c>
      <c r="H93" s="9">
        <f t="shared" si="81"/>
        <v>11.488536910366699</v>
      </c>
      <c r="I93" s="9">
        <f t="shared" si="82"/>
        <v>284.63853691036667</v>
      </c>
      <c r="J93" s="9">
        <f t="shared" si="83"/>
        <v>7.345960564714224E-2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17.949875361219931</v>
      </c>
      <c r="O93" s="9">
        <f t="shared" si="98"/>
        <v>6.2500052821694716</v>
      </c>
      <c r="P93" s="9">
        <f t="shared" si="86"/>
        <v>0.45912292332072535</v>
      </c>
      <c r="Q93" s="12">
        <f t="shared" si="87"/>
        <v>0.20660531549432642</v>
      </c>
      <c r="R93" s="9">
        <f t="shared" si="88"/>
        <v>2.3873737500000001</v>
      </c>
      <c r="S93" s="13">
        <f t="shared" si="89"/>
        <v>8.654083404172741E-2</v>
      </c>
      <c r="T93" s="2">
        <f t="shared" si="90"/>
        <v>0.51</v>
      </c>
      <c r="U93" s="14">
        <f t="shared" si="91"/>
        <v>4.4135825361280981E-2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2"/>
        <v>5.8907951346426214E-2</v>
      </c>
      <c r="AK93" s="9">
        <f t="shared" si="93"/>
        <v>10.4025</v>
      </c>
      <c r="AL93" s="1">
        <f t="shared" si="94"/>
        <v>0.45</v>
      </c>
      <c r="AM93" s="17">
        <f t="shared" si="95"/>
        <v>2124560</v>
      </c>
      <c r="AN93" s="1">
        <f t="shared" si="96"/>
        <v>13019090456.634396</v>
      </c>
    </row>
    <row r="94" spans="1:48" x14ac:dyDescent="0.15">
      <c r="C94" s="7">
        <v>5</v>
      </c>
      <c r="D94" s="8">
        <v>13.2054517919677</v>
      </c>
      <c r="E94" s="10">
        <f t="shared" si="97"/>
        <v>11.488536910366699</v>
      </c>
      <c r="F94" s="7" t="s">
        <v>85</v>
      </c>
      <c r="G94" s="1">
        <v>6</v>
      </c>
      <c r="H94" s="9">
        <f t="shared" si="81"/>
        <v>13.2054517919677</v>
      </c>
      <c r="I94" s="9">
        <f t="shared" si="82"/>
        <v>286.35545179196765</v>
      </c>
      <c r="J94" s="9">
        <f t="shared" si="83"/>
        <v>9.0182512852117924E-2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11.096157358848746</v>
      </c>
      <c r="P94" s="9">
        <f t="shared" si="86"/>
        <v>1.0006793536234999</v>
      </c>
      <c r="Q94" s="12">
        <f t="shared" si="87"/>
        <v>0.45030570913057499</v>
      </c>
      <c r="R94" s="9">
        <f t="shared" si="88"/>
        <v>2.3873737500000001</v>
      </c>
      <c r="S94" s="13">
        <f t="shared" si="89"/>
        <v>0.18861969523229238</v>
      </c>
      <c r="T94" s="2">
        <f t="shared" si="90"/>
        <v>0.51</v>
      </c>
      <c r="U94" s="14">
        <f t="shared" si="91"/>
        <v>9.6196044568469113E-2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7.5458107437393437E-2</v>
      </c>
      <c r="AK94" s="9">
        <f t="shared" si="93"/>
        <v>10.4025</v>
      </c>
      <c r="AL94" s="1">
        <f t="shared" si="94"/>
        <v>0.45</v>
      </c>
      <c r="AM94" s="17">
        <f t="shared" si="95"/>
        <v>2124560</v>
      </c>
      <c r="AN94" s="1">
        <f t="shared" si="96"/>
        <v>16676796662.586044</v>
      </c>
    </row>
    <row r="95" spans="1:48" x14ac:dyDescent="0.15">
      <c r="C95" s="7">
        <v>6</v>
      </c>
      <c r="D95" s="8">
        <v>18.565972444666698</v>
      </c>
      <c r="E95" s="10">
        <f t="shared" si="97"/>
        <v>13.2054517919677</v>
      </c>
      <c r="F95" s="7" t="s">
        <v>83</v>
      </c>
      <c r="G95" s="1">
        <v>7</v>
      </c>
      <c r="H95" s="9">
        <f t="shared" si="81"/>
        <v>18.565972444666698</v>
      </c>
      <c r="I95" s="9">
        <f t="shared" si="82"/>
        <v>291.7159724446667</v>
      </c>
      <c r="J95" s="9">
        <f t="shared" si="83"/>
        <v>0.16845331210621572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15.400753005225244</v>
      </c>
      <c r="P95" s="9">
        <f t="shared" si="86"/>
        <v>2.5943078526599477</v>
      </c>
      <c r="Q95" s="12">
        <f t="shared" si="87"/>
        <v>1.1674385336969766</v>
      </c>
      <c r="R95" s="9">
        <f t="shared" si="88"/>
        <v>2.3873737500000001</v>
      </c>
      <c r="S95" s="13">
        <f t="shared" si="89"/>
        <v>0.48900534895174103</v>
      </c>
      <c r="T95" s="2">
        <f t="shared" si="90"/>
        <v>0.51</v>
      </c>
      <c r="U95" s="14">
        <f t="shared" si="91"/>
        <v>0.24939272796538792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0.12164690748156447</v>
      </c>
      <c r="AK95" s="9">
        <f t="shared" si="93"/>
        <v>10.4025</v>
      </c>
      <c r="AL95" s="1">
        <f t="shared" si="94"/>
        <v>0.45</v>
      </c>
      <c r="AM95" s="17">
        <f t="shared" si="95"/>
        <v>2124560</v>
      </c>
      <c r="AN95" s="1">
        <f t="shared" si="96"/>
        <v>26884861144.783367</v>
      </c>
    </row>
    <row r="96" spans="1:48" x14ac:dyDescent="0.15">
      <c r="C96" s="7">
        <v>7</v>
      </c>
      <c r="D96" s="8">
        <v>23.832653832580601</v>
      </c>
      <c r="E96" s="10">
        <f t="shared" si="97"/>
        <v>18.565972444666698</v>
      </c>
      <c r="F96" s="7" t="s">
        <v>83</v>
      </c>
      <c r="G96" s="1">
        <v>8</v>
      </c>
      <c r="H96" s="9">
        <f t="shared" si="81"/>
        <v>23.832653832580601</v>
      </c>
      <c r="I96" s="9">
        <f t="shared" si="82"/>
        <v>296.98265383258058</v>
      </c>
      <c r="J96" s="9">
        <f t="shared" si="83"/>
        <v>0.30447122776602414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18.111720152565294</v>
      </c>
      <c r="P96" s="9">
        <f t="shared" si="86"/>
        <v>5.5144976718061969</v>
      </c>
      <c r="Q96" s="12">
        <f t="shared" si="87"/>
        <v>2.4815239523127888</v>
      </c>
      <c r="R96" s="9">
        <f t="shared" si="88"/>
        <v>2.3873737500000001</v>
      </c>
      <c r="S96" s="13">
        <f t="shared" si="89"/>
        <v>1.0394367251096686</v>
      </c>
      <c r="T96" s="2">
        <f t="shared" si="90"/>
        <v>0.51</v>
      </c>
      <c r="U96" s="14">
        <f t="shared" si="91"/>
        <v>0.53011272980593094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0.20628398803648818</v>
      </c>
      <c r="AK96" s="9">
        <f t="shared" si="93"/>
        <v>10.4025</v>
      </c>
      <c r="AL96" s="1">
        <f t="shared" si="94"/>
        <v>0.45</v>
      </c>
      <c r="AM96" s="17">
        <f t="shared" si="95"/>
        <v>2124560</v>
      </c>
      <c r="AN96" s="1">
        <f t="shared" si="96"/>
        <v>45590278368.511909</v>
      </c>
    </row>
    <row r="97" spans="1:50" x14ac:dyDescent="0.15">
      <c r="C97" s="7">
        <v>8</v>
      </c>
      <c r="D97" s="8">
        <v>23.143593423225798</v>
      </c>
      <c r="E97" s="10">
        <f t="shared" si="97"/>
        <v>23.832653832580601</v>
      </c>
      <c r="F97" s="7" t="s">
        <v>83</v>
      </c>
      <c r="G97" s="1">
        <v>9</v>
      </c>
      <c r="H97" s="9">
        <f t="shared" si="81"/>
        <v>23.143593423225798</v>
      </c>
      <c r="I97" s="9">
        <f t="shared" si="82"/>
        <v>296.29359342322579</v>
      </c>
      <c r="J97" s="9">
        <f t="shared" si="83"/>
        <v>0.28211932701158743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17.902497480759095</v>
      </c>
      <c r="P97" s="9">
        <f t="shared" si="86"/>
        <v>5.050640541098395</v>
      </c>
      <c r="Q97" s="12">
        <f t="shared" si="87"/>
        <v>2.2727882434942779</v>
      </c>
      <c r="R97" s="9">
        <f t="shared" si="88"/>
        <v>2.3873737500000001</v>
      </c>
      <c r="S97" s="13">
        <f t="shared" si="89"/>
        <v>0.95200353254042347</v>
      </c>
      <c r="T97" s="2">
        <f t="shared" si="90"/>
        <v>0.51</v>
      </c>
      <c r="U97" s="14">
        <f t="shared" si="91"/>
        <v>0.48552180159561598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0.19283982318107823</v>
      </c>
      <c r="AK97" s="9">
        <f t="shared" si="93"/>
        <v>10.4025</v>
      </c>
      <c r="AL97" s="1">
        <f t="shared" si="94"/>
        <v>0.45</v>
      </c>
      <c r="AM97" s="17">
        <f t="shared" si="95"/>
        <v>2124560</v>
      </c>
      <c r="AN97" s="1">
        <f t="shared" si="96"/>
        <v>42619019067.077965</v>
      </c>
    </row>
    <row r="98" spans="1:50" x14ac:dyDescent="0.15">
      <c r="C98" s="7">
        <v>9</v>
      </c>
      <c r="D98" s="8">
        <v>19.977925366333299</v>
      </c>
      <c r="E98" s="10">
        <f t="shared" si="97"/>
        <v>23.143593423225798</v>
      </c>
      <c r="F98" s="7" t="s">
        <v>83</v>
      </c>
      <c r="G98" s="1">
        <v>10</v>
      </c>
      <c r="H98" s="9">
        <f t="shared" si="81"/>
        <v>19.977925366333299</v>
      </c>
      <c r="I98" s="9">
        <f t="shared" si="82"/>
        <v>293.12792536633327</v>
      </c>
      <c r="J98" s="9">
        <f t="shared" si="83"/>
        <v>0.19783506014403437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18.157131939660701</v>
      </c>
      <c r="P98" s="9">
        <f t="shared" si="86"/>
        <v>3.5921172893259423</v>
      </c>
      <c r="Q98" s="12">
        <f t="shared" si="87"/>
        <v>1.6164527801966742</v>
      </c>
      <c r="R98" s="9">
        <f t="shared" si="88"/>
        <v>2.3873737500000001</v>
      </c>
      <c r="S98" s="13">
        <f t="shared" si="89"/>
        <v>0.67708408882215199</v>
      </c>
      <c r="T98" s="2">
        <f t="shared" si="90"/>
        <v>0.51</v>
      </c>
      <c r="U98" s="14">
        <f t="shared" si="91"/>
        <v>0.34531288529929755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0.14971283491773821</v>
      </c>
      <c r="AK98" s="9">
        <f t="shared" si="93"/>
        <v>10.4025</v>
      </c>
      <c r="AL98" s="1">
        <f t="shared" si="94"/>
        <v>0.45</v>
      </c>
      <c r="AM98" s="17">
        <f t="shared" si="95"/>
        <v>2124560</v>
      </c>
      <c r="AN98" s="1">
        <f t="shared" si="96"/>
        <v>33087637505.008129</v>
      </c>
    </row>
    <row r="99" spans="1:50" x14ac:dyDescent="0.15">
      <c r="C99" s="7">
        <v>10</v>
      </c>
      <c r="D99" s="8">
        <v>15.973958681838701</v>
      </c>
      <c r="E99" s="10">
        <f t="shared" si="97"/>
        <v>19.977925366333299</v>
      </c>
      <c r="F99" s="7" t="s">
        <v>83</v>
      </c>
      <c r="G99" s="1">
        <v>11</v>
      </c>
      <c r="H99" s="9">
        <f t="shared" si="81"/>
        <v>15.973958681838701</v>
      </c>
      <c r="I99" s="9">
        <f t="shared" si="82"/>
        <v>289.1239586818387</v>
      </c>
      <c r="J99" s="9">
        <f t="shared" si="83"/>
        <v>0.12488909715421931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13.83676391781802</v>
      </c>
      <c r="O99" s="9">
        <f t="shared" si="98"/>
        <v>6.0335257325167415</v>
      </c>
      <c r="P99" s="9">
        <f t="shared" si="86"/>
        <v>0.75352158139076553</v>
      </c>
      <c r="Q99" s="12">
        <f t="shared" si="87"/>
        <v>0.33908471162584447</v>
      </c>
      <c r="R99" s="9">
        <f t="shared" si="88"/>
        <v>2.3873737500000001</v>
      </c>
      <c r="S99" s="13">
        <f t="shared" si="89"/>
        <v>0.14203252072527164</v>
      </c>
      <c r="T99" s="2">
        <f t="shared" si="90"/>
        <v>0.51</v>
      </c>
      <c r="U99" s="14">
        <f t="shared" si="91"/>
        <v>7.2436585569888537E-2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5.2176630549321396E-2</v>
      </c>
      <c r="AK99" s="9">
        <f t="shared" si="93"/>
        <v>10.4025</v>
      </c>
      <c r="AL99" s="1">
        <f t="shared" si="94"/>
        <v>0.45</v>
      </c>
      <c r="AM99" s="17">
        <f t="shared" si="95"/>
        <v>2124560</v>
      </c>
      <c r="AN99" s="1">
        <f t="shared" si="96"/>
        <v>11531419058.341087</v>
      </c>
    </row>
    <row r="100" spans="1:50" x14ac:dyDescent="0.15">
      <c r="C100" s="7">
        <v>11</v>
      </c>
      <c r="D100" s="8">
        <v>8.8121648586666694</v>
      </c>
      <c r="E100" s="10">
        <f t="shared" si="97"/>
        <v>15.973958681838701</v>
      </c>
      <c r="F100" s="7" t="s">
        <v>85</v>
      </c>
      <c r="G100" s="1">
        <v>12</v>
      </c>
      <c r="H100" s="9">
        <f t="shared" si="81"/>
        <v>8.8121648586666694</v>
      </c>
      <c r="I100" s="9">
        <f t="shared" si="82"/>
        <v>281.96216485866665</v>
      </c>
      <c r="J100" s="9">
        <f t="shared" si="83"/>
        <v>5.3092681342082039E-2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10.585279151125976</v>
      </c>
      <c r="P100" s="9">
        <f t="shared" si="86"/>
        <v>0.56200085288771606</v>
      </c>
      <c r="Q100" s="12">
        <f t="shared" si="87"/>
        <v>0.25290038379947222</v>
      </c>
      <c r="R100" s="9">
        <f t="shared" si="88"/>
        <v>2.3873737500000001</v>
      </c>
      <c r="S100" s="13">
        <f t="shared" si="89"/>
        <v>0.10593246398871237</v>
      </c>
      <c r="T100" s="2">
        <f t="shared" si="90"/>
        <v>0.51</v>
      </c>
      <c r="U100" s="14">
        <f t="shared" si="91"/>
        <v>5.4025556634243306E-2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4.6625705325224358E-2</v>
      </c>
      <c r="AK100" s="9">
        <f t="shared" si="93"/>
        <v>10.4025</v>
      </c>
      <c r="AL100" s="1">
        <f t="shared" si="94"/>
        <v>0.45</v>
      </c>
      <c r="AM100" s="17">
        <f t="shared" si="95"/>
        <v>2124560</v>
      </c>
      <c r="AN100" s="1">
        <f t="shared" si="96"/>
        <v>10304623762.311544</v>
      </c>
      <c r="AO100" s="1">
        <f>SUM(AN89:AN100)</f>
        <v>241434998622.04251</v>
      </c>
    </row>
    <row r="101" spans="1:50" x14ac:dyDescent="0.15">
      <c r="C101" s="7">
        <v>12</v>
      </c>
      <c r="D101" s="8">
        <v>6.0690801629354798</v>
      </c>
      <c r="E101" s="10">
        <f t="shared" si="97"/>
        <v>8.8121648586666694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7.0363132419354804</v>
      </c>
      <c r="E105" s="7"/>
      <c r="F105" s="7"/>
      <c r="G105" s="1">
        <v>1</v>
      </c>
      <c r="H105" s="9">
        <f t="shared" ref="H105:H116" si="99">E106</f>
        <v>7.0363132419354804</v>
      </c>
      <c r="I105" s="9">
        <f t="shared" ref="I105:I116" si="100">H105+273.15</f>
        <v>280.18631324193547</v>
      </c>
      <c r="J105" s="9">
        <f t="shared" ref="J105:J116" si="101">EXP(($C$15*(I105-$C$13))/($C$16*I105*$C$13))</f>
        <v>4.2656082274573272E-2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2.7636458031557089E-2</v>
      </c>
      <c r="Q105" s="12">
        <f t="shared" ref="Q105:Q116" si="105">P105*$B$107</f>
        <v>8.2909374094671268E-3</v>
      </c>
      <c r="R105" s="9">
        <f t="shared" ref="R105:R116" si="106">L105*$B$107</f>
        <v>0.19436706250000002</v>
      </c>
      <c r="S105" s="13">
        <f t="shared" ref="S105:S116" si="107">Q105/R105</f>
        <v>4.2656082274573272E-2</v>
      </c>
      <c r="T105" s="2">
        <f t="shared" ref="T105:T116" si="108">$B$106/100</f>
        <v>0.01</v>
      </c>
      <c r="U105" s="14">
        <f t="shared" ref="U105:U116" si="109">S105*T105</f>
        <v>4.2656082274573274E-4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5.916560822745733E-3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20833.333333333332</v>
      </c>
      <c r="AX105" s="1">
        <f t="shared" ref="AX105:AX116" si="116">AW105*10000*AV105*0.67*AU105*AT105</f>
        <v>16051867.63827458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6.7492358650645201</v>
      </c>
      <c r="E106" s="10">
        <f t="shared" ref="E106:E117" si="117">D105</f>
        <v>7.0363132419354804</v>
      </c>
      <c r="F106" s="7" t="s">
        <v>83</v>
      </c>
      <c r="G106" s="1">
        <v>2</v>
      </c>
      <c r="H106" s="9">
        <f t="shared" si="99"/>
        <v>6.7492358650645201</v>
      </c>
      <c r="I106" s="9">
        <f t="shared" si="100"/>
        <v>279.8992358650645</v>
      </c>
      <c r="J106" s="9">
        <f t="shared" si="101"/>
        <v>4.1162495622589911E-2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1.2681439586351098</v>
      </c>
      <c r="P106" s="9">
        <f t="shared" si="104"/>
        <v>5.2199970146131543E-2</v>
      </c>
      <c r="Q106" s="12">
        <f t="shared" si="105"/>
        <v>1.5659991043839461E-2</v>
      </c>
      <c r="R106" s="9">
        <f t="shared" si="106"/>
        <v>0.19436706250000002</v>
      </c>
      <c r="S106" s="13">
        <f t="shared" si="107"/>
        <v>8.0569160445275859E-2</v>
      </c>
      <c r="T106" s="2">
        <f t="shared" si="108"/>
        <v>0.01</v>
      </c>
      <c r="U106" s="14">
        <f t="shared" si="109"/>
        <v>8.0569160445275855E-4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6.2956916044527586E-3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20833.333333333332</v>
      </c>
      <c r="AX106" s="1">
        <f t="shared" si="116"/>
        <v>17080464.708072383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6.1448976734642899</v>
      </c>
      <c r="E107" s="10">
        <f t="shared" si="117"/>
        <v>6.7492358650645201</v>
      </c>
      <c r="F107" s="7" t="s">
        <v>83</v>
      </c>
      <c r="G107" s="1">
        <v>3</v>
      </c>
      <c r="H107" s="9">
        <f t="shared" si="99"/>
        <v>6.1448976734642899</v>
      </c>
      <c r="I107" s="9">
        <f t="shared" si="100"/>
        <v>279.29489767346428</v>
      </c>
      <c r="J107" s="9">
        <f t="shared" si="101"/>
        <v>3.8177867055713487E-2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1.8638341968223118</v>
      </c>
      <c r="P107" s="9">
        <f t="shared" si="104"/>
        <v>7.1157214180174747E-2</v>
      </c>
      <c r="Q107" s="12">
        <f t="shared" si="105"/>
        <v>2.1347164254052423E-2</v>
      </c>
      <c r="R107" s="9">
        <f t="shared" si="106"/>
        <v>0.19436706250000002</v>
      </c>
      <c r="S107" s="13">
        <f t="shared" si="107"/>
        <v>0.10982912423267405</v>
      </c>
      <c r="T107" s="2">
        <f t="shared" si="108"/>
        <v>0.01</v>
      </c>
      <c r="U107" s="14">
        <f t="shared" si="109"/>
        <v>1.0982912423267404E-3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6.5882912423267407E-3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20833.333333333332</v>
      </c>
      <c r="AX107" s="1">
        <f t="shared" si="116"/>
        <v>17874299.301997945</v>
      </c>
    </row>
    <row r="108" spans="1:50" x14ac:dyDescent="0.15">
      <c r="C108" s="7">
        <v>3</v>
      </c>
      <c r="D108" s="8">
        <v>9.0327832468387097</v>
      </c>
      <c r="E108" s="10">
        <f t="shared" si="117"/>
        <v>6.1448976734642899</v>
      </c>
      <c r="F108" s="7" t="s">
        <v>83</v>
      </c>
      <c r="G108" s="1">
        <v>4</v>
      </c>
      <c r="H108" s="9">
        <f t="shared" si="99"/>
        <v>9.0327832468387097</v>
      </c>
      <c r="I108" s="9">
        <f t="shared" si="100"/>
        <v>282.18278324683871</v>
      </c>
      <c r="J108" s="9">
        <f t="shared" si="101"/>
        <v>5.4545617641831953E-2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2.4405671909754703</v>
      </c>
      <c r="P108" s="9">
        <f t="shared" si="104"/>
        <v>0.13312224482814786</v>
      </c>
      <c r="Q108" s="12">
        <f t="shared" si="105"/>
        <v>3.9936673448444357E-2</v>
      </c>
      <c r="R108" s="9">
        <f t="shared" si="106"/>
        <v>0.19436706250000002</v>
      </c>
      <c r="S108" s="13">
        <f t="shared" si="107"/>
        <v>0.20547037617777628</v>
      </c>
      <c r="T108" s="2">
        <f t="shared" si="108"/>
        <v>0.01</v>
      </c>
      <c r="U108" s="14">
        <f t="shared" si="109"/>
        <v>2.054703761777763E-3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7.5447037617777631E-3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20833.333333333332</v>
      </c>
      <c r="AX108" s="1">
        <f t="shared" si="116"/>
        <v>20469084.960381817</v>
      </c>
    </row>
    <row r="109" spans="1:50" x14ac:dyDescent="0.15">
      <c r="C109" s="7">
        <v>4</v>
      </c>
      <c r="D109" s="8">
        <v>11.488536910366699</v>
      </c>
      <c r="E109" s="10">
        <f t="shared" si="117"/>
        <v>9.0327832468387097</v>
      </c>
      <c r="F109" s="7" t="s">
        <v>83</v>
      </c>
      <c r="G109" s="1">
        <v>5</v>
      </c>
      <c r="H109" s="9">
        <f t="shared" si="99"/>
        <v>11.488536910366699</v>
      </c>
      <c r="I109" s="9">
        <f t="shared" si="100"/>
        <v>284.63853691036667</v>
      </c>
      <c r="J109" s="9">
        <f t="shared" si="101"/>
        <v>7.345960564714224E-2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2.1920726988399566</v>
      </c>
      <c r="O109" s="9">
        <f t="shared" si="118"/>
        <v>0.7632624556406995</v>
      </c>
      <c r="P109" s="9">
        <f t="shared" si="104"/>
        <v>5.6068958996635179E-2</v>
      </c>
      <c r="Q109" s="12">
        <f t="shared" si="105"/>
        <v>1.6820687698990554E-2</v>
      </c>
      <c r="R109" s="9">
        <f t="shared" si="106"/>
        <v>0.19436706250000002</v>
      </c>
      <c r="S109" s="13">
        <f t="shared" si="107"/>
        <v>8.6540834041727369E-2</v>
      </c>
      <c r="T109" s="2">
        <f t="shared" si="108"/>
        <v>0.01</v>
      </c>
      <c r="U109" s="14">
        <f t="shared" si="109"/>
        <v>8.6540834041727371E-4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6.3554083404172741E-3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20833.333333333332</v>
      </c>
      <c r="AX109" s="1">
        <f t="shared" si="116"/>
        <v>17242478.616187226</v>
      </c>
    </row>
    <row r="110" spans="1:50" x14ac:dyDescent="0.15">
      <c r="C110" s="7">
        <v>5</v>
      </c>
      <c r="D110" s="8">
        <v>13.2054517919677</v>
      </c>
      <c r="E110" s="10">
        <f t="shared" si="117"/>
        <v>11.488536910366699</v>
      </c>
      <c r="F110" s="7" t="s">
        <v>85</v>
      </c>
      <c r="G110" s="1">
        <v>6</v>
      </c>
      <c r="H110" s="9">
        <f t="shared" si="99"/>
        <v>13.2054517919677</v>
      </c>
      <c r="I110" s="9">
        <f t="shared" si="100"/>
        <v>286.35545179196765</v>
      </c>
      <c r="J110" s="9">
        <f t="shared" si="101"/>
        <v>9.0182512852117924E-2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1.3550837049773978</v>
      </c>
      <c r="P110" s="9">
        <f t="shared" si="104"/>
        <v>0.12220485363981975</v>
      </c>
      <c r="Q110" s="12">
        <f t="shared" si="105"/>
        <v>3.6661456091945925E-2</v>
      </c>
      <c r="R110" s="9">
        <f t="shared" si="106"/>
        <v>0.19436706250000002</v>
      </c>
      <c r="S110" s="13">
        <f t="shared" si="107"/>
        <v>0.18861969523229236</v>
      </c>
      <c r="T110" s="2">
        <f t="shared" si="108"/>
        <v>0.01</v>
      </c>
      <c r="U110" s="14">
        <f t="shared" si="109"/>
        <v>1.8861969523229236E-3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0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1.1836196952322922E-2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20833.333333333332</v>
      </c>
      <c r="AX110" s="1">
        <f t="shared" si="116"/>
        <v>32112078.70775599</v>
      </c>
    </row>
    <row r="111" spans="1:50" x14ac:dyDescent="0.15">
      <c r="C111" s="7">
        <v>6</v>
      </c>
      <c r="D111" s="8">
        <v>18.565972444666698</v>
      </c>
      <c r="E111" s="10">
        <f t="shared" si="117"/>
        <v>13.2054517919677</v>
      </c>
      <c r="F111" s="7" t="s">
        <v>83</v>
      </c>
      <c r="G111" s="1">
        <v>7</v>
      </c>
      <c r="H111" s="9">
        <f t="shared" si="99"/>
        <v>18.565972444666698</v>
      </c>
      <c r="I111" s="9">
        <f t="shared" si="100"/>
        <v>291.7159724446667</v>
      </c>
      <c r="J111" s="9">
        <f t="shared" si="101"/>
        <v>0.16845331210621572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1.8807690596709117</v>
      </c>
      <c r="P111" s="9">
        <f t="shared" si="104"/>
        <v>0.31682177740845796</v>
      </c>
      <c r="Q111" s="12">
        <f t="shared" si="105"/>
        <v>9.504653322253738E-2</v>
      </c>
      <c r="R111" s="9">
        <f t="shared" si="106"/>
        <v>0.19436706250000002</v>
      </c>
      <c r="S111" s="13">
        <f t="shared" si="107"/>
        <v>0.48900534895174108</v>
      </c>
      <c r="T111" s="2">
        <f t="shared" si="108"/>
        <v>0.01</v>
      </c>
      <c r="U111" s="14">
        <f t="shared" si="109"/>
        <v>4.8900534895174111E-3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1.4840053489517412E-2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20833.333333333332</v>
      </c>
      <c r="AX111" s="1">
        <f t="shared" si="116"/>
        <v>40261662.39056772</v>
      </c>
    </row>
    <row r="112" spans="1:50" x14ac:dyDescent="0.15">
      <c r="C112" s="7">
        <v>7</v>
      </c>
      <c r="D112" s="8">
        <v>23.832653832580601</v>
      </c>
      <c r="E112" s="10">
        <f t="shared" si="117"/>
        <v>18.565972444666698</v>
      </c>
      <c r="F112" s="7" t="s">
        <v>83</v>
      </c>
      <c r="G112" s="1">
        <v>8</v>
      </c>
      <c r="H112" s="9">
        <f t="shared" si="99"/>
        <v>23.832653832580601</v>
      </c>
      <c r="I112" s="9">
        <f t="shared" si="100"/>
        <v>296.98265383258058</v>
      </c>
      <c r="J112" s="9">
        <f t="shared" si="101"/>
        <v>0.30447122776602414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2.2118374905957872</v>
      </c>
      <c r="P112" s="9">
        <f t="shared" si="104"/>
        <v>0.67344087638062122</v>
      </c>
      <c r="Q112" s="12">
        <f t="shared" si="105"/>
        <v>0.20203226291418636</v>
      </c>
      <c r="R112" s="9">
        <f t="shared" si="106"/>
        <v>0.19436706250000002</v>
      </c>
      <c r="S112" s="13">
        <f t="shared" si="107"/>
        <v>1.039436725109669</v>
      </c>
      <c r="T112" s="2">
        <f t="shared" si="108"/>
        <v>0.01</v>
      </c>
      <c r="U112" s="14">
        <f t="shared" si="109"/>
        <v>1.039436725109669E-2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2.0344367251096691E-2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20833.333333333332</v>
      </c>
      <c r="AX112" s="1">
        <f t="shared" si="116"/>
        <v>55195087.160027057</v>
      </c>
    </row>
    <row r="113" spans="1:53" x14ac:dyDescent="0.15">
      <c r="C113" s="7">
        <v>8</v>
      </c>
      <c r="D113" s="8">
        <v>23.143593423225798</v>
      </c>
      <c r="E113" s="10">
        <f t="shared" si="117"/>
        <v>23.832653832580601</v>
      </c>
      <c r="F113" s="7" t="s">
        <v>83</v>
      </c>
      <c r="G113" s="1">
        <v>9</v>
      </c>
      <c r="H113" s="9">
        <f t="shared" si="99"/>
        <v>23.143593423225798</v>
      </c>
      <c r="I113" s="9">
        <f t="shared" si="100"/>
        <v>296.29359342322579</v>
      </c>
      <c r="J113" s="9">
        <f t="shared" si="101"/>
        <v>0.28211932701158743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2.1862868225484995</v>
      </c>
      <c r="P113" s="9">
        <f t="shared" si="104"/>
        <v>0.61679376703168454</v>
      </c>
      <c r="Q113" s="12">
        <f t="shared" si="105"/>
        <v>0.18503813010950534</v>
      </c>
      <c r="R113" s="9">
        <f t="shared" si="106"/>
        <v>0.19436706250000002</v>
      </c>
      <c r="S113" s="13">
        <f t="shared" si="107"/>
        <v>0.95200353254042369</v>
      </c>
      <c r="T113" s="2">
        <f t="shared" si="108"/>
        <v>0.01</v>
      </c>
      <c r="U113" s="14">
        <f t="shared" si="109"/>
        <v>9.5200353254042379E-3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1.9470035325404238E-2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20833.333333333332</v>
      </c>
      <c r="AX113" s="1">
        <f t="shared" si="116"/>
        <v>52822989.45604033</v>
      </c>
    </row>
    <row r="114" spans="1:53" x14ac:dyDescent="0.15">
      <c r="C114" s="7">
        <v>9</v>
      </c>
      <c r="D114" s="8">
        <v>19.977925366333299</v>
      </c>
      <c r="E114" s="10">
        <f t="shared" si="117"/>
        <v>23.143593423225798</v>
      </c>
      <c r="F114" s="7" t="s">
        <v>83</v>
      </c>
      <c r="G114" s="1">
        <v>10</v>
      </c>
      <c r="H114" s="9">
        <f t="shared" si="99"/>
        <v>19.977925366333299</v>
      </c>
      <c r="I114" s="9">
        <f t="shared" si="100"/>
        <v>293.12792536633327</v>
      </c>
      <c r="J114" s="9">
        <f t="shared" si="101"/>
        <v>0.19783506014403437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2.2173832638501487</v>
      </c>
      <c r="P114" s="9">
        <f t="shared" si="104"/>
        <v>0.43867615136616944</v>
      </c>
      <c r="Q114" s="12">
        <f t="shared" si="105"/>
        <v>0.13160284540985082</v>
      </c>
      <c r="R114" s="9">
        <f t="shared" si="106"/>
        <v>0.19436706250000002</v>
      </c>
      <c r="S114" s="13">
        <f t="shared" si="107"/>
        <v>0.67708408882215221</v>
      </c>
      <c r="T114" s="2">
        <f t="shared" si="108"/>
        <v>0.01</v>
      </c>
      <c r="U114" s="14">
        <f t="shared" si="109"/>
        <v>6.7708408882215226E-3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1.6720840888221521E-2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20833.333333333332</v>
      </c>
      <c r="AX114" s="1">
        <f t="shared" si="116"/>
        <v>45364314.300046884</v>
      </c>
    </row>
    <row r="115" spans="1:53" x14ac:dyDescent="0.15">
      <c r="C115" s="7">
        <v>10</v>
      </c>
      <c r="D115" s="8">
        <v>15.973958681838701</v>
      </c>
      <c r="E115" s="10">
        <f t="shared" si="117"/>
        <v>19.977925366333299</v>
      </c>
      <c r="F115" s="7" t="s">
        <v>83</v>
      </c>
      <c r="G115" s="1">
        <v>11</v>
      </c>
      <c r="H115" s="9">
        <f t="shared" si="99"/>
        <v>15.973958681838701</v>
      </c>
      <c r="I115" s="9">
        <f t="shared" si="100"/>
        <v>289.1239586818387</v>
      </c>
      <c r="J115" s="9">
        <f t="shared" si="101"/>
        <v>0.12488909715421931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1.6897717568597803</v>
      </c>
      <c r="O115" s="9">
        <f t="shared" si="118"/>
        <v>0.73682556395753251</v>
      </c>
      <c r="P115" s="9">
        <f t="shared" si="104"/>
        <v>9.2021479442804713E-2</v>
      </c>
      <c r="Q115" s="12">
        <f t="shared" si="105"/>
        <v>2.7606443832841412E-2</v>
      </c>
      <c r="R115" s="9">
        <f t="shared" si="106"/>
        <v>0.19436706250000002</v>
      </c>
      <c r="S115" s="13">
        <f t="shared" si="107"/>
        <v>0.14203252072527159</v>
      </c>
      <c r="T115" s="2">
        <f t="shared" si="108"/>
        <v>0.01</v>
      </c>
      <c r="U115" s="14">
        <f t="shared" si="109"/>
        <v>1.4203252072527159E-3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6.910325207252716E-3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20833.333333333332</v>
      </c>
      <c r="AX115" s="1">
        <f t="shared" si="116"/>
        <v>18747990.409870572</v>
      </c>
    </row>
    <row r="116" spans="1:53" x14ac:dyDescent="0.15">
      <c r="C116" s="7">
        <v>11</v>
      </c>
      <c r="D116" s="8">
        <v>8.8121648586666694</v>
      </c>
      <c r="E116" s="10">
        <f t="shared" si="117"/>
        <v>15.973958681838701</v>
      </c>
      <c r="F116" s="7" t="s">
        <v>85</v>
      </c>
      <c r="G116" s="1">
        <v>12</v>
      </c>
      <c r="H116" s="9">
        <f t="shared" si="99"/>
        <v>8.8121648586666694</v>
      </c>
      <c r="I116" s="9">
        <f t="shared" si="100"/>
        <v>281.96216485866665</v>
      </c>
      <c r="J116" s="9">
        <f t="shared" si="101"/>
        <v>5.3092681342082039E-2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1.2926942928480611</v>
      </c>
      <c r="P116" s="9">
        <f t="shared" si="104"/>
        <v>6.8632606162910198E-2</v>
      </c>
      <c r="Q116" s="12">
        <f t="shared" si="105"/>
        <v>2.058978184887306E-2</v>
      </c>
      <c r="R116" s="9">
        <f t="shared" si="106"/>
        <v>0.19436706250000002</v>
      </c>
      <c r="S116" s="13">
        <f t="shared" si="107"/>
        <v>0.10593246398871238</v>
      </c>
      <c r="T116" s="2">
        <f t="shared" si="108"/>
        <v>0.01</v>
      </c>
      <c r="U116" s="14">
        <f t="shared" si="109"/>
        <v>1.0593246398871239E-3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6.5493246398871238E-3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20833.333333333332</v>
      </c>
      <c r="AX116" s="1">
        <f t="shared" si="116"/>
        <v>17768581.341274992</v>
      </c>
      <c r="AY116" s="1">
        <f>SUM(AX105:AX116)</f>
        <v>350990898.99049747</v>
      </c>
    </row>
    <row r="117" spans="1:53" x14ac:dyDescent="0.15">
      <c r="C117" s="7">
        <v>12</v>
      </c>
      <c r="D117" s="8">
        <v>6.0690801629354798</v>
      </c>
      <c r="E117" s="10">
        <f t="shared" si="117"/>
        <v>8.8121648586666694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7.0363132419354804</v>
      </c>
      <c r="E121" s="7"/>
      <c r="F121" s="7"/>
      <c r="G121" s="1">
        <v>1</v>
      </c>
      <c r="H121" s="9">
        <f t="shared" ref="H121:H132" si="119">E122</f>
        <v>7.0363132419354804</v>
      </c>
      <c r="I121" s="9">
        <f t="shared" ref="I121:I132" si="120">H121+273.15</f>
        <v>280.18631324193547</v>
      </c>
      <c r="J121" s="9">
        <f t="shared" ref="J121:J132" si="121">EXP(($C$15*(I121-$C$13))/($C$16*I121*$C$13))</f>
        <v>4.2656082274573272E-2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1.214418662357101E-2</v>
      </c>
      <c r="Q121" s="12">
        <f t="shared" ref="Q121:Q132" si="125">P121*$B$123</f>
        <v>4.0075815857784332E-3</v>
      </c>
      <c r="R121" s="9">
        <f t="shared" ref="R121:R132" si="126">L121*$B$123</f>
        <v>9.3951000000000007E-2</v>
      </c>
      <c r="S121" s="13">
        <f t="shared" ref="S121:S132" si="127">Q121/R121</f>
        <v>4.2656082274573265E-2</v>
      </c>
      <c r="T121" s="2">
        <f t="shared" ref="T121:T132" si="128">$B$122/100</f>
        <v>0.01</v>
      </c>
      <c r="U121" s="14">
        <f t="shared" ref="U121:U132" si="129">S121*T121</f>
        <v>4.2656082274573264E-4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5.916560822745733E-3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11833.333333333334</v>
      </c>
      <c r="AX121" s="1">
        <f t="shared" ref="AX121:AX132" si="136">AW121*10000*AV121*0.67*AU121*AT121</f>
        <v>4407097.3257758021</v>
      </c>
      <c r="AZ121" s="1">
        <f t="shared" ref="AZ121:AZ132" si="137">$E$9/12</f>
        <v>9166.6666666666661</v>
      </c>
      <c r="BA121" s="1">
        <f t="shared" ref="BA121:BA132" si="138">AZ121*10000*AV121*0.67*AU121*AT121</f>
        <v>3413948.6326432256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6.7492358650645201</v>
      </c>
      <c r="E122" s="10">
        <f t="shared" ref="E122:E133" si="139">D121</f>
        <v>7.0363132419354804</v>
      </c>
      <c r="F122" s="7" t="s">
        <v>83</v>
      </c>
      <c r="G122" s="1">
        <v>2</v>
      </c>
      <c r="H122" s="9">
        <f t="shared" si="119"/>
        <v>6.7492358650645201</v>
      </c>
      <c r="I122" s="9">
        <f t="shared" si="120"/>
        <v>279.8992358650645</v>
      </c>
      <c r="J122" s="9">
        <f t="shared" si="121"/>
        <v>4.1162495622589911E-2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0.55725581337642904</v>
      </c>
      <c r="P122" s="9">
        <f t="shared" si="124"/>
        <v>2.2938039978770041E-2</v>
      </c>
      <c r="Q122" s="12">
        <f t="shared" si="125"/>
        <v>7.5695531929941143E-3</v>
      </c>
      <c r="R122" s="9">
        <f t="shared" si="126"/>
        <v>9.3951000000000007E-2</v>
      </c>
      <c r="S122" s="13">
        <f t="shared" si="127"/>
        <v>8.0569160445275873E-2</v>
      </c>
      <c r="T122" s="2">
        <f t="shared" si="128"/>
        <v>0.01</v>
      </c>
      <c r="U122" s="14">
        <f t="shared" si="129"/>
        <v>8.0569160445275877E-4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6.2956916044527586E-3</v>
      </c>
      <c r="AU122" s="9">
        <f t="shared" si="133"/>
        <v>28.47</v>
      </c>
      <c r="AV122" s="1">
        <f t="shared" si="134"/>
        <v>0.33</v>
      </c>
      <c r="AW122" s="1">
        <f t="shared" si="135"/>
        <v>11833.333333333334</v>
      </c>
      <c r="AX122" s="1">
        <f t="shared" si="136"/>
        <v>4689502.3080345513</v>
      </c>
      <c r="AZ122" s="1">
        <f t="shared" si="137"/>
        <v>9166.6666666666661</v>
      </c>
      <c r="BA122" s="1">
        <f t="shared" si="138"/>
        <v>3632713.0555197219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6.1448976734642899</v>
      </c>
      <c r="E123" s="10">
        <f t="shared" si="139"/>
        <v>6.7492358650645201</v>
      </c>
      <c r="F123" s="7" t="s">
        <v>83</v>
      </c>
      <c r="G123" s="1">
        <v>3</v>
      </c>
      <c r="H123" s="9">
        <f t="shared" si="119"/>
        <v>6.1448976734642899</v>
      </c>
      <c r="I123" s="9">
        <f t="shared" si="120"/>
        <v>279.29489767346428</v>
      </c>
      <c r="J123" s="9">
        <f t="shared" si="121"/>
        <v>3.8177867055713487E-2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0.81901777339765902</v>
      </c>
      <c r="P123" s="9">
        <f t="shared" si="124"/>
        <v>3.1268351669042301E-2</v>
      </c>
      <c r="Q123" s="12">
        <f t="shared" si="125"/>
        <v>1.031855605078396E-2</v>
      </c>
      <c r="R123" s="9">
        <f t="shared" si="126"/>
        <v>9.3951000000000007E-2</v>
      </c>
      <c r="S123" s="13">
        <f t="shared" si="127"/>
        <v>0.10982912423267405</v>
      </c>
      <c r="T123" s="2">
        <f t="shared" si="128"/>
        <v>0.01</v>
      </c>
      <c r="U123" s="14">
        <f t="shared" si="129"/>
        <v>1.0982912423267404E-3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6.5882912423267407E-3</v>
      </c>
      <c r="AU123" s="9">
        <f t="shared" si="133"/>
        <v>28.47</v>
      </c>
      <c r="AV123" s="1">
        <f t="shared" si="134"/>
        <v>0.33</v>
      </c>
      <c r="AW123" s="1">
        <f t="shared" si="135"/>
        <v>11833.333333333334</v>
      </c>
      <c r="AX123" s="1">
        <f t="shared" si="136"/>
        <v>4907452.4179429896</v>
      </c>
      <c r="AZ123" s="1">
        <f t="shared" si="137"/>
        <v>9166.6666666666661</v>
      </c>
      <c r="BA123" s="1">
        <f t="shared" si="138"/>
        <v>3801547.6477023149</v>
      </c>
    </row>
    <row r="124" spans="1:53" x14ac:dyDescent="0.15">
      <c r="C124" s="7">
        <v>3</v>
      </c>
      <c r="D124" s="8">
        <v>9.0327832468387097</v>
      </c>
      <c r="E124" s="10">
        <f t="shared" si="139"/>
        <v>6.1448976734642899</v>
      </c>
      <c r="F124" s="7" t="s">
        <v>83</v>
      </c>
      <c r="G124" s="1">
        <v>4</v>
      </c>
      <c r="H124" s="9">
        <f t="shared" si="119"/>
        <v>9.0327832468387097</v>
      </c>
      <c r="I124" s="9">
        <f t="shared" si="120"/>
        <v>282.18278324683871</v>
      </c>
      <c r="J124" s="9">
        <f t="shared" si="121"/>
        <v>5.4545617641831953E-2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1.0724494217286167</v>
      </c>
      <c r="P124" s="9">
        <f t="shared" si="124"/>
        <v>5.8497416097812907E-2</v>
      </c>
      <c r="Q124" s="12">
        <f t="shared" si="125"/>
        <v>1.9304147312278259E-2</v>
      </c>
      <c r="R124" s="9">
        <f t="shared" si="126"/>
        <v>9.3951000000000007E-2</v>
      </c>
      <c r="S124" s="13">
        <f t="shared" si="127"/>
        <v>0.20547037617777628</v>
      </c>
      <c r="T124" s="2">
        <f t="shared" si="128"/>
        <v>0.01</v>
      </c>
      <c r="U124" s="14">
        <f t="shared" si="129"/>
        <v>2.054703761777763E-3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7.5447037617777631E-3</v>
      </c>
      <c r="AU124" s="9">
        <f t="shared" si="133"/>
        <v>28.47</v>
      </c>
      <c r="AV124" s="1">
        <f t="shared" si="134"/>
        <v>0.33</v>
      </c>
      <c r="AW124" s="1">
        <f t="shared" si="135"/>
        <v>11833.333333333334</v>
      </c>
      <c r="AX124" s="1">
        <f t="shared" si="136"/>
        <v>5619860.0451251296</v>
      </c>
      <c r="AZ124" s="1">
        <f t="shared" si="137"/>
        <v>9166.6666666666661</v>
      </c>
      <c r="BA124" s="1">
        <f t="shared" si="138"/>
        <v>4353412.711012423</v>
      </c>
    </row>
    <row r="125" spans="1:53" x14ac:dyDescent="0.15">
      <c r="C125" s="7">
        <v>4</v>
      </c>
      <c r="D125" s="8">
        <v>11.488536910366699</v>
      </c>
      <c r="E125" s="10">
        <f t="shared" si="139"/>
        <v>9.0327832468387097</v>
      </c>
      <c r="F125" s="7" t="s">
        <v>83</v>
      </c>
      <c r="G125" s="1">
        <v>5</v>
      </c>
      <c r="H125" s="9">
        <f t="shared" si="119"/>
        <v>11.488536910366699</v>
      </c>
      <c r="I125" s="9">
        <f t="shared" si="120"/>
        <v>284.63853691036667</v>
      </c>
      <c r="J125" s="9">
        <f t="shared" si="121"/>
        <v>7.345960564714224E-2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0.96325440534926354</v>
      </c>
      <c r="O125" s="9">
        <f t="shared" si="140"/>
        <v>0.3353976002815402</v>
      </c>
      <c r="P125" s="9">
        <f t="shared" si="124"/>
        <v>2.4638175451679786E-2</v>
      </c>
      <c r="Q125" s="12">
        <f t="shared" si="125"/>
        <v>8.1305978990543291E-3</v>
      </c>
      <c r="R125" s="9">
        <f t="shared" si="126"/>
        <v>9.3951000000000007E-2</v>
      </c>
      <c r="S125" s="13">
        <f t="shared" si="127"/>
        <v>8.6540834041727369E-2</v>
      </c>
      <c r="T125" s="2">
        <f t="shared" si="128"/>
        <v>0.01</v>
      </c>
      <c r="U125" s="14">
        <f t="shared" si="129"/>
        <v>8.6540834041727371E-4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6.3554083404172741E-3</v>
      </c>
      <c r="AU125" s="9">
        <f t="shared" si="133"/>
        <v>28.47</v>
      </c>
      <c r="AV125" s="1">
        <f t="shared" si="134"/>
        <v>0.33</v>
      </c>
      <c r="AW125" s="1">
        <f t="shared" si="135"/>
        <v>11833.333333333334</v>
      </c>
      <c r="AX125" s="1">
        <f t="shared" si="136"/>
        <v>4733983.8024800261</v>
      </c>
      <c r="AZ125" s="1">
        <f t="shared" si="137"/>
        <v>9166.6666666666661</v>
      </c>
      <c r="BA125" s="1">
        <f t="shared" si="138"/>
        <v>3667170.5512169204</v>
      </c>
    </row>
    <row r="126" spans="1:53" x14ac:dyDescent="0.15">
      <c r="C126" s="7">
        <v>5</v>
      </c>
      <c r="D126" s="8">
        <v>13.2054517919677</v>
      </c>
      <c r="E126" s="10">
        <f t="shared" si="139"/>
        <v>11.488536910366699</v>
      </c>
      <c r="F126" s="7" t="s">
        <v>85</v>
      </c>
      <c r="G126" s="1">
        <v>6</v>
      </c>
      <c r="H126" s="9">
        <f t="shared" si="119"/>
        <v>13.2054517919677</v>
      </c>
      <c r="I126" s="9">
        <f t="shared" si="120"/>
        <v>286.35545179196765</v>
      </c>
      <c r="J126" s="9">
        <f t="shared" si="121"/>
        <v>9.0182512852117924E-2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0.59545942482986036</v>
      </c>
      <c r="P126" s="9">
        <f t="shared" si="124"/>
        <v>5.3700027232633632E-2</v>
      </c>
      <c r="Q126" s="12">
        <f t="shared" si="125"/>
        <v>1.77210089867691E-2</v>
      </c>
      <c r="R126" s="9">
        <f t="shared" si="126"/>
        <v>9.3951000000000007E-2</v>
      </c>
      <c r="S126" s="13">
        <f t="shared" si="127"/>
        <v>0.18861969523229236</v>
      </c>
      <c r="T126" s="2">
        <f t="shared" si="128"/>
        <v>0.01</v>
      </c>
      <c r="U126" s="14">
        <f t="shared" si="129"/>
        <v>1.8861969523229236E-3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0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1.1836196952322922E-2</v>
      </c>
      <c r="AU126" s="9">
        <f t="shared" si="133"/>
        <v>28.47</v>
      </c>
      <c r="AV126" s="1">
        <f t="shared" si="134"/>
        <v>0.33</v>
      </c>
      <c r="AW126" s="1">
        <f t="shared" si="135"/>
        <v>11833.333333333334</v>
      </c>
      <c r="AX126" s="1">
        <f t="shared" si="136"/>
        <v>8816485.3702510111</v>
      </c>
      <c r="AZ126" s="1">
        <f t="shared" si="137"/>
        <v>9166.6666666666661</v>
      </c>
      <c r="BA126" s="1">
        <f t="shared" si="138"/>
        <v>6829671.7656874014</v>
      </c>
    </row>
    <row r="127" spans="1:53" x14ac:dyDescent="0.15">
      <c r="C127" s="7">
        <v>6</v>
      </c>
      <c r="D127" s="8">
        <v>18.565972444666698</v>
      </c>
      <c r="E127" s="10">
        <f t="shared" si="139"/>
        <v>13.2054517919677</v>
      </c>
      <c r="F127" s="7" t="s">
        <v>83</v>
      </c>
      <c r="G127" s="1">
        <v>7</v>
      </c>
      <c r="H127" s="9">
        <f t="shared" si="119"/>
        <v>18.565972444666698</v>
      </c>
      <c r="I127" s="9">
        <f t="shared" si="120"/>
        <v>291.7159724446667</v>
      </c>
      <c r="J127" s="9">
        <f t="shared" si="121"/>
        <v>0.16845331210621572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0.82645939759722664</v>
      </c>
      <c r="P127" s="9">
        <f t="shared" si="124"/>
        <v>0.13921982284656065</v>
      </c>
      <c r="Q127" s="12">
        <f t="shared" si="125"/>
        <v>4.5942541539365014E-2</v>
      </c>
      <c r="R127" s="9">
        <f t="shared" si="126"/>
        <v>9.3951000000000007E-2</v>
      </c>
      <c r="S127" s="13">
        <f t="shared" si="127"/>
        <v>0.48900534895174091</v>
      </c>
      <c r="T127" s="2">
        <f t="shared" si="128"/>
        <v>0.01</v>
      </c>
      <c r="U127" s="14">
        <f t="shared" si="129"/>
        <v>4.8900534895174094E-3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1.4840053489517408E-2</v>
      </c>
      <c r="AU127" s="9">
        <f t="shared" si="133"/>
        <v>28.47</v>
      </c>
      <c r="AV127" s="1">
        <f t="shared" si="134"/>
        <v>0.33</v>
      </c>
      <c r="AW127" s="1">
        <f t="shared" si="135"/>
        <v>11833.333333333334</v>
      </c>
      <c r="AX127" s="1">
        <f t="shared" si="136"/>
        <v>11053982.542795992</v>
      </c>
      <c r="AZ127" s="1">
        <f t="shared" si="137"/>
        <v>9166.6666666666661</v>
      </c>
      <c r="BA127" s="1">
        <f t="shared" si="138"/>
        <v>8562944.2232926674</v>
      </c>
    </row>
    <row r="128" spans="1:53" x14ac:dyDescent="0.15">
      <c r="C128" s="7">
        <v>7</v>
      </c>
      <c r="D128" s="8">
        <v>23.832653832580601</v>
      </c>
      <c r="E128" s="10">
        <f t="shared" si="139"/>
        <v>18.565972444666698</v>
      </c>
      <c r="F128" s="7" t="s">
        <v>83</v>
      </c>
      <c r="G128" s="1">
        <v>8</v>
      </c>
      <c r="H128" s="9">
        <f t="shared" si="119"/>
        <v>23.832653832580601</v>
      </c>
      <c r="I128" s="9">
        <f t="shared" si="120"/>
        <v>296.98265383258058</v>
      </c>
      <c r="J128" s="9">
        <f t="shared" si="121"/>
        <v>0.30447122776602414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0.97193957475066606</v>
      </c>
      <c r="P128" s="9">
        <f t="shared" si="124"/>
        <v>0.29592763563872271</v>
      </c>
      <c r="Q128" s="12">
        <f t="shared" si="125"/>
        <v>9.7656119760778495E-2</v>
      </c>
      <c r="R128" s="9">
        <f t="shared" si="126"/>
        <v>9.3951000000000007E-2</v>
      </c>
      <c r="S128" s="13">
        <f t="shared" si="127"/>
        <v>1.0394367251096688</v>
      </c>
      <c r="T128" s="2">
        <f t="shared" si="128"/>
        <v>0.01</v>
      </c>
      <c r="U128" s="14">
        <f t="shared" si="129"/>
        <v>1.0394367251096688E-2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2.0344367251096687E-2</v>
      </c>
      <c r="AU128" s="9">
        <f t="shared" si="133"/>
        <v>28.47</v>
      </c>
      <c r="AV128" s="1">
        <f t="shared" si="134"/>
        <v>0.33</v>
      </c>
      <c r="AW128" s="1">
        <f t="shared" si="135"/>
        <v>11833.333333333334</v>
      </c>
      <c r="AX128" s="1">
        <f t="shared" si="136"/>
        <v>15154007.402783725</v>
      </c>
      <c r="AZ128" s="1">
        <f t="shared" si="137"/>
        <v>9166.6666666666661</v>
      </c>
      <c r="BA128" s="1">
        <f t="shared" si="138"/>
        <v>11739019.819057813</v>
      </c>
    </row>
    <row r="129" spans="1:54" x14ac:dyDescent="0.15">
      <c r="C129" s="7">
        <v>8</v>
      </c>
      <c r="D129" s="8">
        <v>23.143593423225798</v>
      </c>
      <c r="E129" s="10">
        <f t="shared" si="139"/>
        <v>23.832653832580601</v>
      </c>
      <c r="F129" s="7" t="s">
        <v>83</v>
      </c>
      <c r="G129" s="1">
        <v>9</v>
      </c>
      <c r="H129" s="9">
        <f t="shared" si="119"/>
        <v>23.143593423225798</v>
      </c>
      <c r="I129" s="9">
        <f t="shared" si="120"/>
        <v>296.29359342322579</v>
      </c>
      <c r="J129" s="9">
        <f t="shared" si="121"/>
        <v>0.28211932701158743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0.9607119391119433</v>
      </c>
      <c r="P129" s="9">
        <f t="shared" si="124"/>
        <v>0.2710354057142586</v>
      </c>
      <c r="Q129" s="12">
        <f t="shared" si="125"/>
        <v>8.944168388570535E-2</v>
      </c>
      <c r="R129" s="9">
        <f t="shared" si="126"/>
        <v>9.3951000000000007E-2</v>
      </c>
      <c r="S129" s="13">
        <f t="shared" si="127"/>
        <v>0.95200353254042369</v>
      </c>
      <c r="T129" s="2">
        <f t="shared" si="128"/>
        <v>0.01</v>
      </c>
      <c r="U129" s="14">
        <f t="shared" si="129"/>
        <v>9.5200353254042379E-3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1.9470035325404238E-2</v>
      </c>
      <c r="AU129" s="9">
        <f t="shared" si="133"/>
        <v>28.47</v>
      </c>
      <c r="AV129" s="1">
        <f t="shared" si="134"/>
        <v>0.33</v>
      </c>
      <c r="AW129" s="1">
        <f t="shared" si="135"/>
        <v>11833.333333333334</v>
      </c>
      <c r="AX129" s="1">
        <f t="shared" si="136"/>
        <v>14502739.545155011</v>
      </c>
      <c r="AZ129" s="1">
        <f t="shared" si="137"/>
        <v>9166.6666666666661</v>
      </c>
      <c r="BA129" s="1">
        <f t="shared" si="138"/>
        <v>11234516.549063738</v>
      </c>
    </row>
    <row r="130" spans="1:54" x14ac:dyDescent="0.15">
      <c r="C130" s="7">
        <v>9</v>
      </c>
      <c r="D130" s="8">
        <v>19.977925366333299</v>
      </c>
      <c r="E130" s="10">
        <f t="shared" si="139"/>
        <v>23.143593423225798</v>
      </c>
      <c r="F130" s="7" t="s">
        <v>83</v>
      </c>
      <c r="G130" s="1">
        <v>10</v>
      </c>
      <c r="H130" s="9">
        <f t="shared" si="119"/>
        <v>19.977925366333299</v>
      </c>
      <c r="I130" s="9">
        <f t="shared" si="120"/>
        <v>293.12792536633327</v>
      </c>
      <c r="J130" s="9">
        <f t="shared" si="121"/>
        <v>0.19783506014403437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0.97437653339768482</v>
      </c>
      <c r="P130" s="9">
        <f t="shared" si="124"/>
        <v>0.1927658400876667</v>
      </c>
      <c r="Q130" s="12">
        <f t="shared" si="125"/>
        <v>6.3612727228930008E-2</v>
      </c>
      <c r="R130" s="9">
        <f t="shared" si="126"/>
        <v>9.3951000000000007E-2</v>
      </c>
      <c r="S130" s="13">
        <f t="shared" si="127"/>
        <v>0.67708408882215199</v>
      </c>
      <c r="T130" s="2">
        <f t="shared" si="128"/>
        <v>0.01</v>
      </c>
      <c r="U130" s="14">
        <f t="shared" si="129"/>
        <v>6.77084088822152E-3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1.6720840888221521E-2</v>
      </c>
      <c r="AU130" s="9">
        <f t="shared" si="133"/>
        <v>28.47</v>
      </c>
      <c r="AV130" s="1">
        <f t="shared" si="134"/>
        <v>0.33</v>
      </c>
      <c r="AW130" s="1">
        <f t="shared" si="135"/>
        <v>11833.333333333334</v>
      </c>
      <c r="AX130" s="1">
        <f t="shared" si="136"/>
        <v>12454933.764883673</v>
      </c>
      <c r="AZ130" s="1">
        <f t="shared" si="137"/>
        <v>9166.6666666666661</v>
      </c>
      <c r="BA130" s="1">
        <f t="shared" si="138"/>
        <v>9648188.1277267858</v>
      </c>
    </row>
    <row r="131" spans="1:54" x14ac:dyDescent="0.15">
      <c r="C131" s="7">
        <v>10</v>
      </c>
      <c r="D131" s="8">
        <v>15.973958681838701</v>
      </c>
      <c r="E131" s="10">
        <f t="shared" si="139"/>
        <v>19.977925366333299</v>
      </c>
      <c r="F131" s="7" t="s">
        <v>83</v>
      </c>
      <c r="G131" s="1">
        <v>11</v>
      </c>
      <c r="H131" s="9">
        <f t="shared" si="119"/>
        <v>15.973958681838701</v>
      </c>
      <c r="I131" s="9">
        <f t="shared" si="120"/>
        <v>289.1239586818387</v>
      </c>
      <c r="J131" s="9">
        <f t="shared" si="121"/>
        <v>0.12488909715421931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0.7425301586445171</v>
      </c>
      <c r="O131" s="9">
        <f t="shared" si="140"/>
        <v>0.32378053466550105</v>
      </c>
      <c r="P131" s="9">
        <f t="shared" si="124"/>
        <v>4.0436658650484833E-2</v>
      </c>
      <c r="Q131" s="12">
        <f t="shared" si="125"/>
        <v>1.3344097354659995E-2</v>
      </c>
      <c r="R131" s="9">
        <f t="shared" si="126"/>
        <v>9.3951000000000007E-2</v>
      </c>
      <c r="S131" s="13">
        <f t="shared" si="127"/>
        <v>0.14203252072527162</v>
      </c>
      <c r="T131" s="2">
        <f t="shared" si="128"/>
        <v>0.01</v>
      </c>
      <c r="U131" s="14">
        <f t="shared" si="129"/>
        <v>1.4203252072527161E-3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6.910325207252716E-3</v>
      </c>
      <c r="AU131" s="9">
        <f t="shared" si="133"/>
        <v>28.47</v>
      </c>
      <c r="AV131" s="1">
        <f t="shared" si="134"/>
        <v>0.33</v>
      </c>
      <c r="AW131" s="1">
        <f t="shared" si="135"/>
        <v>11833.333333333334</v>
      </c>
      <c r="AX131" s="1">
        <f t="shared" si="136"/>
        <v>5147327.4176519616</v>
      </c>
      <c r="AZ131" s="1">
        <f t="shared" si="137"/>
        <v>9166.6666666666661</v>
      </c>
      <c r="BA131" s="1">
        <f t="shared" si="138"/>
        <v>3987366.3094487013</v>
      </c>
    </row>
    <row r="132" spans="1:54" x14ac:dyDescent="0.15">
      <c r="C132" s="7">
        <v>11</v>
      </c>
      <c r="D132" s="8">
        <v>8.8121648586666694</v>
      </c>
      <c r="E132" s="10">
        <f t="shared" si="139"/>
        <v>15.973958681838701</v>
      </c>
      <c r="F132" s="7" t="s">
        <v>85</v>
      </c>
      <c r="G132" s="1">
        <v>12</v>
      </c>
      <c r="H132" s="9">
        <f t="shared" si="119"/>
        <v>8.8121648586666694</v>
      </c>
      <c r="I132" s="9">
        <f t="shared" si="120"/>
        <v>281.96216485866665</v>
      </c>
      <c r="J132" s="9">
        <f t="shared" si="121"/>
        <v>5.3092681342082039E-2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0.56804387601501627</v>
      </c>
      <c r="P132" s="9">
        <f t="shared" si="124"/>
        <v>3.0158972497586416E-2</v>
      </c>
      <c r="Q132" s="12">
        <f t="shared" si="125"/>
        <v>9.9524609242035173E-3</v>
      </c>
      <c r="R132" s="9">
        <f t="shared" si="126"/>
        <v>9.3951000000000007E-2</v>
      </c>
      <c r="S132" s="13">
        <f t="shared" si="127"/>
        <v>0.10593246398871238</v>
      </c>
      <c r="T132" s="2">
        <f t="shared" si="128"/>
        <v>0.01</v>
      </c>
      <c r="U132" s="14">
        <f t="shared" si="129"/>
        <v>1.0593246398871239E-3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6.5493246398871238E-3</v>
      </c>
      <c r="AU132" s="9">
        <f t="shared" si="133"/>
        <v>28.47</v>
      </c>
      <c r="AV132" s="1">
        <f t="shared" si="134"/>
        <v>0.33</v>
      </c>
      <c r="AW132" s="1">
        <f t="shared" si="135"/>
        <v>11833.333333333334</v>
      </c>
      <c r="AX132" s="1">
        <f t="shared" si="136"/>
        <v>4878427.1759906039</v>
      </c>
      <c r="AY132" s="1">
        <f>SUM(AX121:AX132)</f>
        <v>96365799.118870467</v>
      </c>
      <c r="AZ132" s="1">
        <f t="shared" si="137"/>
        <v>9166.6666666666661</v>
      </c>
      <c r="BA132" s="1">
        <f t="shared" si="138"/>
        <v>3779063.3053448326</v>
      </c>
      <c r="BB132" s="1">
        <f>SUM(BA121:BA132)</f>
        <v>74649562.697716549</v>
      </c>
    </row>
    <row r="133" spans="1:54" x14ac:dyDescent="0.15">
      <c r="C133" s="7">
        <v>12</v>
      </c>
      <c r="D133" s="8">
        <v>6.0690801629354798</v>
      </c>
      <c r="E133" s="10">
        <f t="shared" si="139"/>
        <v>8.8121648586666694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7.0363132419354804</v>
      </c>
      <c r="E136" s="7"/>
      <c r="F136" s="7"/>
      <c r="G136" s="1">
        <v>1</v>
      </c>
      <c r="H136" s="9">
        <f t="shared" ref="H136:H147" si="141">E137</f>
        <v>7.0363132419354804</v>
      </c>
      <c r="I136" s="9">
        <f t="shared" ref="I136:I147" si="142">H136+273.15</f>
        <v>280.18631324193547</v>
      </c>
      <c r="J136" s="9">
        <f t="shared" ref="J136:J147" si="143">EXP(($C$15*(I136-$C$13))/($C$16*I136*$C$13))</f>
        <v>4.2656082274573272E-2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3.237801038367677E-2</v>
      </c>
      <c r="Q136" s="12">
        <f t="shared" ref="Q136:Q147" si="147">P136*$B$138</f>
        <v>8.4182826997559607E-3</v>
      </c>
      <c r="R136" s="9">
        <f t="shared" ref="R136:R147" si="148">L136*$B$138</f>
        <v>0.19735245833333334</v>
      </c>
      <c r="S136" s="13">
        <f t="shared" ref="S136:S147" si="149">Q136/R136</f>
        <v>4.2656082274573272E-2</v>
      </c>
      <c r="T136" s="2">
        <f t="shared" ref="T136:T147" si="150">$B$137/100</f>
        <v>0.01</v>
      </c>
      <c r="U136" s="14">
        <f t="shared" ref="U136:U147" si="151">S136*T136</f>
        <v>4.2656082274573274E-4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5.916560822745733E-3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6.7492358650645201</v>
      </c>
      <c r="E137" s="10">
        <f t="shared" ref="E137:E148" si="159">D136</f>
        <v>7.0363132419354804</v>
      </c>
      <c r="F137" s="7" t="s">
        <v>83</v>
      </c>
      <c r="G137" s="1">
        <v>2</v>
      </c>
      <c r="H137" s="9">
        <f t="shared" si="141"/>
        <v>6.7492358650645201</v>
      </c>
      <c r="I137" s="9">
        <f t="shared" si="142"/>
        <v>279.8992358650645</v>
      </c>
      <c r="J137" s="9">
        <f t="shared" si="143"/>
        <v>4.1162495622589911E-2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1.4857178229496566</v>
      </c>
      <c r="P137" s="9">
        <f t="shared" si="146"/>
        <v>6.1155853383569055E-2</v>
      </c>
      <c r="Q137" s="12">
        <f t="shared" si="147"/>
        <v>1.5900521879727954E-2</v>
      </c>
      <c r="R137" s="9">
        <f t="shared" si="148"/>
        <v>0.19735245833333334</v>
      </c>
      <c r="S137" s="13">
        <f t="shared" si="149"/>
        <v>8.0569160445275873E-2</v>
      </c>
      <c r="T137" s="2">
        <f t="shared" si="150"/>
        <v>0.01</v>
      </c>
      <c r="U137" s="14">
        <f t="shared" si="151"/>
        <v>8.0569160445275877E-4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6.2956916044527586E-3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6.1448976734642899</v>
      </c>
      <c r="E138" s="10">
        <f t="shared" si="159"/>
        <v>6.7492358650645201</v>
      </c>
      <c r="F138" s="7" t="s">
        <v>83</v>
      </c>
      <c r="G138" s="1">
        <v>3</v>
      </c>
      <c r="H138" s="9">
        <f t="shared" si="141"/>
        <v>6.1448976734642899</v>
      </c>
      <c r="I138" s="9">
        <f t="shared" si="142"/>
        <v>279.29489767346428</v>
      </c>
      <c r="J138" s="9">
        <f t="shared" si="143"/>
        <v>3.8177867055713487E-2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2.1836098862327544</v>
      </c>
      <c r="P138" s="9">
        <f t="shared" si="146"/>
        <v>8.3365567938135751E-2</v>
      </c>
      <c r="Q138" s="12">
        <f t="shared" si="147"/>
        <v>2.1675047663915297E-2</v>
      </c>
      <c r="R138" s="9">
        <f t="shared" si="148"/>
        <v>0.19735245833333334</v>
      </c>
      <c r="S138" s="13">
        <f t="shared" si="149"/>
        <v>0.10982912423267405</v>
      </c>
      <c r="T138" s="2">
        <f t="shared" si="150"/>
        <v>0.01</v>
      </c>
      <c r="U138" s="14">
        <f t="shared" si="151"/>
        <v>1.0982912423267404E-3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6.5882912423267407E-3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9.0327832468387097</v>
      </c>
      <c r="E139" s="10">
        <f t="shared" si="159"/>
        <v>6.1448976734642899</v>
      </c>
      <c r="F139" s="7" t="s">
        <v>83</v>
      </c>
      <c r="G139" s="1">
        <v>4</v>
      </c>
      <c r="H139" s="9">
        <f t="shared" si="141"/>
        <v>9.0327832468387097</v>
      </c>
      <c r="I139" s="9">
        <f t="shared" si="142"/>
        <v>282.18278324683871</v>
      </c>
      <c r="J139" s="9">
        <f t="shared" si="143"/>
        <v>5.4545617641831953E-2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2.8592922349612855</v>
      </c>
      <c r="P139" s="9">
        <f t="shared" si="146"/>
        <v>0.15596186097445741</v>
      </c>
      <c r="Q139" s="12">
        <f t="shared" si="147"/>
        <v>4.0550083853358926E-2</v>
      </c>
      <c r="R139" s="9">
        <f t="shared" si="148"/>
        <v>0.19735245833333334</v>
      </c>
      <c r="S139" s="13">
        <f t="shared" si="149"/>
        <v>0.2054703761777763</v>
      </c>
      <c r="T139" s="2">
        <f t="shared" si="150"/>
        <v>0.01</v>
      </c>
      <c r="U139" s="14">
        <f t="shared" si="151"/>
        <v>2.054703761777763E-3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7.5447037617777631E-3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11.488536910366699</v>
      </c>
      <c r="E140" s="10">
        <f t="shared" si="159"/>
        <v>9.0327832468387097</v>
      </c>
      <c r="F140" s="7" t="s">
        <v>83</v>
      </c>
      <c r="G140" s="1">
        <v>5</v>
      </c>
      <c r="H140" s="9">
        <f t="shared" si="141"/>
        <v>11.488536910366699</v>
      </c>
      <c r="I140" s="9">
        <f t="shared" si="142"/>
        <v>284.63853691036667</v>
      </c>
      <c r="J140" s="9">
        <f t="shared" si="143"/>
        <v>7.345960564714224E-2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3.4623782906534948</v>
      </c>
      <c r="P140" s="9">
        <f t="shared" si="146"/>
        <v>0.25434494383263218</v>
      </c>
      <c r="Q140" s="12">
        <f t="shared" si="147"/>
        <v>6.6129685396484367E-2</v>
      </c>
      <c r="R140" s="9">
        <f t="shared" si="148"/>
        <v>0.19735245833333334</v>
      </c>
      <c r="S140" s="13">
        <f t="shared" si="149"/>
        <v>0.33508417353884512</v>
      </c>
      <c r="T140" s="2">
        <f t="shared" si="150"/>
        <v>0.01</v>
      </c>
      <c r="U140" s="14">
        <f t="shared" si="151"/>
        <v>3.3508417353884513E-3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8.8408417353884501E-3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13.2054517919677</v>
      </c>
      <c r="E141" s="10">
        <f t="shared" si="159"/>
        <v>11.488536910366699</v>
      </c>
      <c r="F141" s="7" t="s">
        <v>85</v>
      </c>
      <c r="G141" s="1">
        <v>6</v>
      </c>
      <c r="H141" s="9">
        <f t="shared" si="141"/>
        <v>13.2054517919677</v>
      </c>
      <c r="I141" s="9">
        <f t="shared" si="142"/>
        <v>286.35545179196765</v>
      </c>
      <c r="J141" s="9">
        <f t="shared" si="143"/>
        <v>9.0182512852117924E-2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3.967081263487529</v>
      </c>
      <c r="P141" s="9">
        <f t="shared" si="146"/>
        <v>0.35776135702986028</v>
      </c>
      <c r="Q141" s="12">
        <f t="shared" si="147"/>
        <v>9.3017952827763678E-2</v>
      </c>
      <c r="R141" s="9">
        <f t="shared" si="148"/>
        <v>0.19735245833333334</v>
      </c>
      <c r="S141" s="13">
        <f t="shared" si="149"/>
        <v>0.4713290810426794</v>
      </c>
      <c r="T141" s="2">
        <f t="shared" si="150"/>
        <v>0.01</v>
      </c>
      <c r="U141" s="14">
        <f t="shared" si="151"/>
        <v>4.7132908104267944E-3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2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1.4663290810426794E-2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18.565972444666698</v>
      </c>
      <c r="E142" s="10">
        <f t="shared" si="159"/>
        <v>13.2054517919677</v>
      </c>
      <c r="F142" s="7" t="s">
        <v>83</v>
      </c>
      <c r="G142" s="1">
        <v>7</v>
      </c>
      <c r="H142" s="9">
        <f t="shared" si="141"/>
        <v>18.565972444666698</v>
      </c>
      <c r="I142" s="9">
        <f t="shared" si="142"/>
        <v>291.7159724446667</v>
      </c>
      <c r="J142" s="9">
        <f t="shared" si="143"/>
        <v>0.16845331210621572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4.3683678231243359</v>
      </c>
      <c r="P142" s="9">
        <f t="shared" si="146"/>
        <v>0.73586602830351389</v>
      </c>
      <c r="Q142" s="12">
        <f t="shared" si="147"/>
        <v>0.19132516735891361</v>
      </c>
      <c r="R142" s="9">
        <f t="shared" si="148"/>
        <v>0.19735245833333334</v>
      </c>
      <c r="S142" s="13">
        <f t="shared" si="149"/>
        <v>0.96945925566207292</v>
      </c>
      <c r="T142" s="2">
        <f t="shared" si="150"/>
        <v>0.01</v>
      </c>
      <c r="U142" s="14">
        <f t="shared" si="151"/>
        <v>9.6945925566207288E-3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1.9644592556620731E-2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23.832653832580601</v>
      </c>
      <c r="E143" s="10">
        <f t="shared" si="159"/>
        <v>18.565972444666698</v>
      </c>
      <c r="F143" s="7" t="s">
        <v>83</v>
      </c>
      <c r="G143" s="1">
        <v>8</v>
      </c>
      <c r="H143" s="9">
        <f t="shared" si="141"/>
        <v>23.832653832580601</v>
      </c>
      <c r="I143" s="9">
        <f t="shared" si="142"/>
        <v>296.98265383258058</v>
      </c>
      <c r="J143" s="9">
        <f t="shared" si="143"/>
        <v>0.30447122776602414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4.3915497114874888</v>
      </c>
      <c r="P143" s="9">
        <f t="shared" si="146"/>
        <v>1.3371005324521248</v>
      </c>
      <c r="Q143" s="12">
        <f t="shared" si="147"/>
        <v>0.34764613843755243</v>
      </c>
      <c r="R143" s="9">
        <f t="shared" si="148"/>
        <v>0.19735245833333334</v>
      </c>
      <c r="S143" s="13">
        <f t="shared" si="149"/>
        <v>1.7615495716317313</v>
      </c>
      <c r="T143" s="2">
        <f t="shared" si="150"/>
        <v>0.01</v>
      </c>
      <c r="U143" s="14">
        <f t="shared" si="151"/>
        <v>1.7615495716317313E-2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2.7565495716317313E-2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23.143593423225798</v>
      </c>
      <c r="E144" s="10">
        <f t="shared" si="159"/>
        <v>23.832653832580601</v>
      </c>
      <c r="F144" s="7" t="s">
        <v>83</v>
      </c>
      <c r="G144" s="1">
        <v>9</v>
      </c>
      <c r="H144" s="9">
        <f t="shared" si="141"/>
        <v>23.143593423225798</v>
      </c>
      <c r="I144" s="9">
        <f t="shared" si="142"/>
        <v>296.29359342322579</v>
      </c>
      <c r="J144" s="9">
        <f t="shared" si="143"/>
        <v>0.28211932701158743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3.8134970957020311</v>
      </c>
      <c r="P144" s="9">
        <f t="shared" si="146"/>
        <v>1.0758612342001002</v>
      </c>
      <c r="Q144" s="12">
        <f t="shared" si="147"/>
        <v>0.27972392089202602</v>
      </c>
      <c r="R144" s="9">
        <f t="shared" si="148"/>
        <v>0.19735245833333334</v>
      </c>
      <c r="S144" s="13">
        <f t="shared" si="149"/>
        <v>1.4173825005998415</v>
      </c>
      <c r="T144" s="2">
        <f t="shared" si="150"/>
        <v>0.01</v>
      </c>
      <c r="U144" s="14">
        <f t="shared" si="151"/>
        <v>1.4173825005998415E-2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2.4123825005998415E-2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19.977925366333299</v>
      </c>
      <c r="E145" s="10">
        <f t="shared" si="159"/>
        <v>23.143593423225798</v>
      </c>
      <c r="F145" s="7" t="s">
        <v>83</v>
      </c>
      <c r="G145" s="1">
        <v>10</v>
      </c>
      <c r="H145" s="9">
        <f t="shared" si="141"/>
        <v>19.977925366333299</v>
      </c>
      <c r="I145" s="9">
        <f t="shared" si="142"/>
        <v>293.12792536633327</v>
      </c>
      <c r="J145" s="9">
        <f t="shared" si="143"/>
        <v>0.19783506014403437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3.496683778168598</v>
      </c>
      <c r="P145" s="9">
        <f t="shared" si="146"/>
        <v>0.69176664555865397</v>
      </c>
      <c r="Q145" s="12">
        <f t="shared" si="147"/>
        <v>0.17985932784525005</v>
      </c>
      <c r="R145" s="9">
        <f t="shared" si="148"/>
        <v>0.19735245833333334</v>
      </c>
      <c r="S145" s="13">
        <f t="shared" si="149"/>
        <v>0.91136096993260174</v>
      </c>
      <c r="T145" s="2">
        <f t="shared" si="150"/>
        <v>0.01</v>
      </c>
      <c r="U145" s="14">
        <f t="shared" si="151"/>
        <v>9.1136096993260172E-3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1.9063609699326016E-2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15.973958681838701</v>
      </c>
      <c r="E146" s="10">
        <f t="shared" si="159"/>
        <v>19.977925366333299</v>
      </c>
      <c r="F146" s="7" t="s">
        <v>83</v>
      </c>
      <c r="G146" s="1">
        <v>11</v>
      </c>
      <c r="H146" s="9">
        <f t="shared" si="141"/>
        <v>15.973958681838701</v>
      </c>
      <c r="I146" s="9">
        <f t="shared" si="142"/>
        <v>289.1239586818387</v>
      </c>
      <c r="J146" s="9">
        <f t="shared" si="143"/>
        <v>0.12488909715421931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3.5639650492766108</v>
      </c>
      <c r="P146" s="9">
        <f t="shared" si="146"/>
        <v>0.44510037729334867</v>
      </c>
      <c r="Q146" s="12">
        <f t="shared" si="147"/>
        <v>0.11572609809627066</v>
      </c>
      <c r="R146" s="9">
        <f t="shared" si="148"/>
        <v>0.19735245833333334</v>
      </c>
      <c r="S146" s="13">
        <f t="shared" si="149"/>
        <v>0.58639298984969479</v>
      </c>
      <c r="T146" s="2">
        <f t="shared" si="150"/>
        <v>0.01</v>
      </c>
      <c r="U146" s="14">
        <f t="shared" si="151"/>
        <v>5.8639298984969482E-3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1.1353929898496949E-2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8.8121648586666694</v>
      </c>
      <c r="E147" s="10">
        <f t="shared" si="159"/>
        <v>15.973958681838701</v>
      </c>
      <c r="F147" s="7" t="s">
        <v>85</v>
      </c>
      <c r="G147" s="1">
        <v>12</v>
      </c>
      <c r="H147" s="9">
        <f t="shared" si="141"/>
        <v>8.8121648586666694</v>
      </c>
      <c r="I147" s="9">
        <f t="shared" si="142"/>
        <v>281.96216485866665</v>
      </c>
      <c r="J147" s="9">
        <f t="shared" si="143"/>
        <v>5.3092681342082039E-2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3.877912588649929</v>
      </c>
      <c r="P147" s="9">
        <f t="shared" si="146"/>
        <v>0.20588877734163916</v>
      </c>
      <c r="Q147" s="12">
        <f t="shared" si="147"/>
        <v>5.3531082108826185E-2</v>
      </c>
      <c r="R147" s="9">
        <f t="shared" si="148"/>
        <v>0.19735245833333334</v>
      </c>
      <c r="S147" s="13">
        <f t="shared" si="149"/>
        <v>0.27124608713214415</v>
      </c>
      <c r="T147" s="2">
        <f t="shared" si="150"/>
        <v>0.01</v>
      </c>
      <c r="U147" s="14">
        <f t="shared" si="151"/>
        <v>2.7124608713214415E-3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8.2024608713214403E-3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6.0690801629354798</v>
      </c>
      <c r="E148" s="10">
        <f t="shared" si="159"/>
        <v>8.8121648586666694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246000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4600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76800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375100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6200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760679.2139303931</v>
      </c>
      <c r="J13" s="6" t="s">
        <v>37</v>
      </c>
      <c r="K13" s="6">
        <f>I13/(10000*1000)</f>
        <v>7.6067921393039306E-2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2.2396368316774198</v>
      </c>
      <c r="E26" s="7"/>
      <c r="F26" s="7"/>
      <c r="G26" s="1">
        <v>1</v>
      </c>
      <c r="H26" s="9">
        <f t="shared" ref="H26:H37" si="0">E27</f>
        <v>2.2396368316774198</v>
      </c>
      <c r="I26" s="9">
        <f t="shared" ref="I26:I37" si="1">H26+273.15</f>
        <v>275.38963683167742</v>
      </c>
      <c r="J26" s="9">
        <f t="shared" ref="J26:J37" si="2">EXP(($C$15*(I26-$C$13))/($C$16*I26*$C$13))</f>
        <v>2.3286700733746016E-2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0.94385874697117933</v>
      </c>
      <c r="Q26" s="12">
        <f t="shared" ref="Q26:Q37" si="6">P26*$B$28</f>
        <v>9.4385874697117941E-2</v>
      </c>
      <c r="R26" s="9">
        <f t="shared" ref="R26:R37" si="7">L26*$B$28</f>
        <v>4.0532094166666672</v>
      </c>
      <c r="S26" s="13">
        <f t="shared" ref="S26:S37" si="8">Q26/R26</f>
        <v>2.3286700733746016E-2</v>
      </c>
      <c r="T26" s="2">
        <f t="shared" ref="T26:T37" si="9">$B$27/100</f>
        <v>0.34</v>
      </c>
      <c r="U26" s="14">
        <f t="shared" ref="U26:U37" si="10">S26*T26</f>
        <v>7.9174782494736452E-3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2.0817478249473644E-2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-5.4851305951612899</v>
      </c>
      <c r="E27" s="10">
        <f t="shared" ref="E27:E38" si="18">D26</f>
        <v>2.2396368316774198</v>
      </c>
      <c r="F27" s="7" t="s">
        <v>83</v>
      </c>
      <c r="G27" s="1">
        <v>2</v>
      </c>
      <c r="H27" s="9">
        <f t="shared" si="0"/>
        <v>-5.4851305951612899</v>
      </c>
      <c r="I27" s="9">
        <f t="shared" si="1"/>
        <v>267.66486940483867</v>
      </c>
      <c r="J27" s="9">
        <f t="shared" si="2"/>
        <v>8.3938708157496478E-3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80.120329586362161</v>
      </c>
      <c r="P27" s="9">
        <f t="shared" si="5"/>
        <v>0.6725196962632084</v>
      </c>
      <c r="Q27" s="12">
        <f t="shared" si="6"/>
        <v>6.7251969626320837E-2</v>
      </c>
      <c r="R27" s="9">
        <f t="shared" si="7"/>
        <v>4.0532094166666672</v>
      </c>
      <c r="S27" s="13">
        <f t="shared" si="8"/>
        <v>1.6592276073815207E-2</v>
      </c>
      <c r="T27" s="2">
        <f t="shared" si="9"/>
        <v>0.34</v>
      </c>
      <c r="U27" s="14">
        <f t="shared" si="10"/>
        <v>5.6413738650971709E-3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1.8541373865097171E-2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-3.0061472471428599</v>
      </c>
      <c r="E28" s="10">
        <f t="shared" si="18"/>
        <v>-5.4851305951612899</v>
      </c>
      <c r="F28" s="7" t="s">
        <v>83</v>
      </c>
      <c r="G28" s="1">
        <v>3</v>
      </c>
      <c r="H28" s="9">
        <f t="shared" si="0"/>
        <v>-3.0061472471428599</v>
      </c>
      <c r="I28" s="9">
        <f t="shared" si="1"/>
        <v>270.14385275285713</v>
      </c>
      <c r="J28" s="9">
        <f t="shared" si="2"/>
        <v>1.1720207827810619E-2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119.97990405676562</v>
      </c>
      <c r="P28" s="9">
        <f t="shared" si="5"/>
        <v>1.4061894107060713</v>
      </c>
      <c r="Q28" s="12">
        <f t="shared" si="6"/>
        <v>0.14061894107060713</v>
      </c>
      <c r="R28" s="9">
        <f t="shared" si="7"/>
        <v>4.0532094166666672</v>
      </c>
      <c r="S28" s="13">
        <f t="shared" si="8"/>
        <v>3.4693233587286793E-2</v>
      </c>
      <c r="T28" s="2">
        <f t="shared" si="9"/>
        <v>0.34</v>
      </c>
      <c r="U28" s="14">
        <f t="shared" si="10"/>
        <v>1.179569941967751E-2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2.469569941967751E-2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-6.7303509622258</v>
      </c>
      <c r="E29" s="10">
        <f t="shared" si="18"/>
        <v>-3.0061472471428599</v>
      </c>
      <c r="F29" s="7" t="s">
        <v>83</v>
      </c>
      <c r="G29" s="1">
        <v>4</v>
      </c>
      <c r="H29" s="9">
        <f t="shared" si="0"/>
        <v>-6.7303509622258</v>
      </c>
      <c r="I29" s="9">
        <f t="shared" si="1"/>
        <v>266.41964903777415</v>
      </c>
      <c r="J29" s="9">
        <f t="shared" si="2"/>
        <v>7.0814598144742112E-3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159.1058088127262</v>
      </c>
      <c r="P29" s="9">
        <f t="shared" si="5"/>
        <v>1.1267013913567374</v>
      </c>
      <c r="Q29" s="12">
        <f t="shared" si="6"/>
        <v>0.11267013913567375</v>
      </c>
      <c r="R29" s="9">
        <f t="shared" si="7"/>
        <v>4.0532094166666672</v>
      </c>
      <c r="S29" s="13">
        <f t="shared" si="8"/>
        <v>2.7797759146709209E-2</v>
      </c>
      <c r="T29" s="2">
        <f t="shared" si="9"/>
        <v>0.34</v>
      </c>
      <c r="U29" s="14">
        <f t="shared" si="10"/>
        <v>9.4512381098811309E-3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2.2351238109881131E-2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3.1756017248999999</v>
      </c>
      <c r="E30" s="10">
        <f t="shared" si="18"/>
        <v>-6.7303509622258</v>
      </c>
      <c r="F30" s="7" t="s">
        <v>83</v>
      </c>
      <c r="G30" s="1">
        <v>5</v>
      </c>
      <c r="H30" s="9">
        <f t="shared" si="0"/>
        <v>3.1756017248999999</v>
      </c>
      <c r="I30" s="9">
        <f t="shared" si="1"/>
        <v>276.32560172489997</v>
      </c>
      <c r="J30" s="9">
        <f t="shared" si="2"/>
        <v>2.6249343649192996E-2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150.080152050301</v>
      </c>
      <c r="O30" s="9">
        <f t="shared" si="19"/>
        <v>48.431049537735134</v>
      </c>
      <c r="P30" s="9">
        <f t="shared" si="5"/>
        <v>1.2712832626070991</v>
      </c>
      <c r="Q30" s="12">
        <f t="shared" si="6"/>
        <v>0.12712832626070991</v>
      </c>
      <c r="R30" s="9">
        <f t="shared" si="7"/>
        <v>4.0532094166666672</v>
      </c>
      <c r="S30" s="13">
        <f t="shared" si="8"/>
        <v>3.1364855153538901E-2</v>
      </c>
      <c r="T30" s="2">
        <f t="shared" si="9"/>
        <v>0.34</v>
      </c>
      <c r="U30" s="14">
        <f t="shared" si="10"/>
        <v>1.0664050752203226E-2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2.3564050752203226E-2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13.4218252937097</v>
      </c>
      <c r="E31" s="10">
        <f t="shared" si="18"/>
        <v>3.1756017248999999</v>
      </c>
      <c r="F31" s="7" t="s">
        <v>85</v>
      </c>
      <c r="G31" s="1">
        <v>6</v>
      </c>
      <c r="H31" s="9">
        <f t="shared" si="0"/>
        <v>13.4218252937097</v>
      </c>
      <c r="I31" s="9">
        <f t="shared" si="1"/>
        <v>286.57182529370965</v>
      </c>
      <c r="J31" s="9">
        <f t="shared" si="2"/>
        <v>9.2527767621261872E-2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87.691860441794702</v>
      </c>
      <c r="P31" s="9">
        <f t="shared" si="5"/>
        <v>8.1139320852345058</v>
      </c>
      <c r="Q31" s="12">
        <f t="shared" si="6"/>
        <v>0.81139320852345065</v>
      </c>
      <c r="R31" s="9">
        <f t="shared" si="7"/>
        <v>4.0532094166666672</v>
      </c>
      <c r="S31" s="13">
        <f t="shared" si="8"/>
        <v>0.20018536549999805</v>
      </c>
      <c r="T31" s="2">
        <f t="shared" si="9"/>
        <v>0.34</v>
      </c>
      <c r="U31" s="14">
        <f t="shared" si="10"/>
        <v>6.8063024269999342E-2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8.0963024269999337E-2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17.434618310333299</v>
      </c>
      <c r="E32" s="10">
        <f t="shared" si="18"/>
        <v>13.4218252937097</v>
      </c>
      <c r="F32" s="7" t="s">
        <v>83</v>
      </c>
      <c r="G32" s="1">
        <v>7</v>
      </c>
      <c r="H32" s="9">
        <f t="shared" si="0"/>
        <v>17.434618310333299</v>
      </c>
      <c r="I32" s="9">
        <f t="shared" si="1"/>
        <v>290.58461831033327</v>
      </c>
      <c r="J32" s="9">
        <f t="shared" si="2"/>
        <v>0.1479252487983313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120.11002252322687</v>
      </c>
      <c r="P32" s="9">
        <f t="shared" si="5"/>
        <v>17.767304964921511</v>
      </c>
      <c r="Q32" s="12">
        <f t="shared" si="6"/>
        <v>1.7767304964921511</v>
      </c>
      <c r="R32" s="9">
        <f t="shared" si="7"/>
        <v>4.0532094166666672</v>
      </c>
      <c r="S32" s="13">
        <f t="shared" si="8"/>
        <v>0.43835151699448149</v>
      </c>
      <c r="T32" s="2">
        <f t="shared" si="9"/>
        <v>0.34</v>
      </c>
      <c r="U32" s="14">
        <f t="shared" si="10"/>
        <v>0.14903951577812372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0.17468951577812372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17.802985130645201</v>
      </c>
      <c r="E33" s="10">
        <f t="shared" si="18"/>
        <v>17.434618310333299</v>
      </c>
      <c r="F33" s="7" t="s">
        <v>83</v>
      </c>
      <c r="G33" s="1">
        <v>8</v>
      </c>
      <c r="H33" s="9">
        <f t="shared" si="0"/>
        <v>17.802985130645201</v>
      </c>
      <c r="I33" s="9">
        <f t="shared" si="1"/>
        <v>290.95298513064517</v>
      </c>
      <c r="J33" s="9">
        <f t="shared" si="2"/>
        <v>0.15433568719792304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142.87481172497203</v>
      </c>
      <c r="P33" s="9">
        <f t="shared" si="5"/>
        <v>22.05068225084743</v>
      </c>
      <c r="Q33" s="12">
        <f t="shared" si="6"/>
        <v>2.2050682250847431</v>
      </c>
      <c r="R33" s="9">
        <f t="shared" si="7"/>
        <v>4.0532094166666672</v>
      </c>
      <c r="S33" s="13">
        <f t="shared" si="8"/>
        <v>0.54403017421640565</v>
      </c>
      <c r="T33" s="2">
        <f t="shared" si="9"/>
        <v>0.34</v>
      </c>
      <c r="U33" s="14">
        <f t="shared" si="10"/>
        <v>0.18497025923357793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0.21062025923357794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17.099094396774198</v>
      </c>
      <c r="E34" s="10">
        <f t="shared" si="18"/>
        <v>17.802985130645201</v>
      </c>
      <c r="F34" s="7" t="s">
        <v>83</v>
      </c>
      <c r="G34" s="1">
        <v>9</v>
      </c>
      <c r="H34" s="9">
        <f t="shared" si="0"/>
        <v>17.099094396774198</v>
      </c>
      <c r="I34" s="9">
        <f t="shared" si="1"/>
        <v>290.24909439677418</v>
      </c>
      <c r="J34" s="9">
        <f t="shared" si="2"/>
        <v>0.14230501789281258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161.35622364079126</v>
      </c>
      <c r="P34" s="9">
        <f t="shared" si="5"/>
        <v>22.961800292319467</v>
      </c>
      <c r="Q34" s="12">
        <f t="shared" si="6"/>
        <v>2.2961800292319468</v>
      </c>
      <c r="R34" s="9">
        <f t="shared" si="7"/>
        <v>4.0532094166666672</v>
      </c>
      <c r="S34" s="13">
        <f t="shared" si="8"/>
        <v>0.56650910258673737</v>
      </c>
      <c r="T34" s="2">
        <f t="shared" si="9"/>
        <v>0.34</v>
      </c>
      <c r="U34" s="14">
        <f t="shared" si="10"/>
        <v>0.19261309487949071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0.21826309487949072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11.9279662946333</v>
      </c>
      <c r="E35" s="10">
        <f t="shared" si="18"/>
        <v>17.099094396774198</v>
      </c>
      <c r="F35" s="7" t="s">
        <v>83</v>
      </c>
      <c r="G35" s="1">
        <v>10</v>
      </c>
      <c r="H35" s="9">
        <f t="shared" si="0"/>
        <v>11.9279662946333</v>
      </c>
      <c r="I35" s="9">
        <f t="shared" si="1"/>
        <v>285.07796629463326</v>
      </c>
      <c r="J35" s="9">
        <f t="shared" si="2"/>
        <v>7.7436978591120392E-2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178.92651751513847</v>
      </c>
      <c r="P35" s="9">
        <f t="shared" si="5"/>
        <v>13.855528906203507</v>
      </c>
      <c r="Q35" s="12">
        <f t="shared" si="6"/>
        <v>1.3855528906203507</v>
      </c>
      <c r="R35" s="9">
        <f t="shared" si="7"/>
        <v>4.0532094166666672</v>
      </c>
      <c r="S35" s="13">
        <f t="shared" si="8"/>
        <v>0.34184093348915101</v>
      </c>
      <c r="T35" s="2">
        <f t="shared" si="9"/>
        <v>0.34</v>
      </c>
      <c r="U35" s="14">
        <f t="shared" si="10"/>
        <v>0.11622591738631136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0.12912591738631135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7.5361867094838697</v>
      </c>
      <c r="E36" s="10">
        <f t="shared" si="18"/>
        <v>11.9279662946333</v>
      </c>
      <c r="F36" s="7" t="s">
        <v>83</v>
      </c>
      <c r="G36" s="1">
        <v>11</v>
      </c>
      <c r="H36" s="9">
        <f t="shared" si="0"/>
        <v>7.5361867094838697</v>
      </c>
      <c r="I36" s="9">
        <f t="shared" si="1"/>
        <v>280.68618670948382</v>
      </c>
      <c r="J36" s="9">
        <f t="shared" si="2"/>
        <v>4.5379391883242345E-2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156.8174391784882</v>
      </c>
      <c r="O36" s="9">
        <f t="shared" si="19"/>
        <v>48.78564359711342</v>
      </c>
      <c r="P36" s="9">
        <f t="shared" si="5"/>
        <v>2.2138628390696025</v>
      </c>
      <c r="Q36" s="12">
        <f t="shared" si="6"/>
        <v>0.22138628390696025</v>
      </c>
      <c r="R36" s="9">
        <f t="shared" si="7"/>
        <v>4.0532094166666672</v>
      </c>
      <c r="S36" s="13">
        <f t="shared" si="8"/>
        <v>5.4619996439519494E-2</v>
      </c>
      <c r="T36" s="2">
        <f t="shared" si="9"/>
        <v>0.34</v>
      </c>
      <c r="U36" s="14">
        <f t="shared" si="10"/>
        <v>1.857079878943663E-2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3.1470798789436628E-2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4.6033200854</v>
      </c>
      <c r="E37" s="10">
        <f t="shared" si="18"/>
        <v>7.5361867094838697</v>
      </c>
      <c r="F37" s="7" t="s">
        <v>85</v>
      </c>
      <c r="G37" s="1">
        <v>12</v>
      </c>
      <c r="H37" s="9">
        <f t="shared" si="0"/>
        <v>4.6033200854</v>
      </c>
      <c r="I37" s="9">
        <f t="shared" si="1"/>
        <v>277.75332008539999</v>
      </c>
      <c r="J37" s="9">
        <f t="shared" si="2"/>
        <v>3.1461538120896984E-2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87.103874924710482</v>
      </c>
      <c r="P37" s="9">
        <f t="shared" si="5"/>
        <v>2.7404218814216219</v>
      </c>
      <c r="Q37" s="12">
        <f t="shared" si="6"/>
        <v>0.27404218814216219</v>
      </c>
      <c r="R37" s="9">
        <f t="shared" si="7"/>
        <v>4.0532094166666672</v>
      </c>
      <c r="S37" s="13">
        <f t="shared" si="8"/>
        <v>6.7611159446958127E-2</v>
      </c>
      <c r="T37" s="2">
        <f t="shared" si="9"/>
        <v>0.34</v>
      </c>
      <c r="U37" s="14">
        <f t="shared" si="10"/>
        <v>2.2987794211965763E-2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3.5887794211965765E-2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2.1716791559354802</v>
      </c>
      <c r="E38" s="10">
        <f t="shared" si="18"/>
        <v>4.6033200854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2.2396368316774198</v>
      </c>
      <c r="E42" s="7"/>
      <c r="F42" s="7"/>
      <c r="G42" s="1">
        <v>1</v>
      </c>
      <c r="H42" s="9">
        <f t="shared" ref="H42:H53" si="20">E43</f>
        <v>2.2396368316774198</v>
      </c>
      <c r="I42" s="9">
        <f t="shared" ref="I42:I53" si="21">H42+273.15</f>
        <v>275.38963683167742</v>
      </c>
      <c r="J42" s="9">
        <f t="shared" ref="J42:J53" si="22">EXP(($C$15*(I42-$C$13))/($C$16*I42*$C$13))</f>
        <v>2.3286700733746016E-2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1.370567880060539</v>
      </c>
      <c r="Q42" s="12">
        <f t="shared" ref="Q42:Q53" si="26">P42*$B$44</f>
        <v>0.32893629121452933</v>
      </c>
      <c r="R42" s="9">
        <f t="shared" ref="R42:R53" si="27">L42*$B$44</f>
        <v>14.125500000000001</v>
      </c>
      <c r="S42" s="13">
        <f t="shared" ref="S42:S53" si="28">Q42/R42</f>
        <v>2.3286700733746012E-2</v>
      </c>
      <c r="T42" s="2">
        <f t="shared" ref="T42:T53" si="29">$B$43/100</f>
        <v>0.43</v>
      </c>
      <c r="U42" s="14">
        <f t="shared" ref="U42:U53" si="30">S42*T42</f>
        <v>1.0013281315510785E-2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1.8433281315510783E-2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20500</v>
      </c>
      <c r="AU42" s="1">
        <f t="shared" ref="AU42:AU53" si="38">AT42*10000*AS42*0.67*AR42*AQ42</f>
        <v>83169997.548315614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-5.4851305951612899</v>
      </c>
      <c r="E43" s="10">
        <f t="shared" ref="E43:E54" si="39">D42</f>
        <v>2.2396368316774198</v>
      </c>
      <c r="F43" s="7" t="s">
        <v>83</v>
      </c>
      <c r="G43" s="1">
        <v>2</v>
      </c>
      <c r="H43" s="9">
        <f t="shared" si="20"/>
        <v>-5.4851305951612899</v>
      </c>
      <c r="I43" s="9">
        <f t="shared" si="21"/>
        <v>267.66486940483867</v>
      </c>
      <c r="J43" s="9">
        <f t="shared" si="22"/>
        <v>8.3938708157496478E-3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116.34193211993947</v>
      </c>
      <c r="P43" s="9">
        <f t="shared" si="25"/>
        <v>0.97655914866948645</v>
      </c>
      <c r="Q43" s="12">
        <f t="shared" si="26"/>
        <v>0.23437419568067674</v>
      </c>
      <c r="R43" s="9">
        <f t="shared" si="27"/>
        <v>14.125500000000001</v>
      </c>
      <c r="S43" s="13">
        <f t="shared" si="28"/>
        <v>1.659227607381521E-2</v>
      </c>
      <c r="T43" s="2">
        <f t="shared" si="29"/>
        <v>0.43</v>
      </c>
      <c r="U43" s="14">
        <f t="shared" si="30"/>
        <v>7.13467871174054E-3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1.5554678711740539E-2</v>
      </c>
      <c r="AR43" s="9">
        <f t="shared" si="35"/>
        <v>136.875</v>
      </c>
      <c r="AS43" s="1">
        <f t="shared" si="36"/>
        <v>0.24</v>
      </c>
      <c r="AT43" s="1">
        <f t="shared" si="37"/>
        <v>20500</v>
      </c>
      <c r="AU43" s="1">
        <f t="shared" si="38"/>
        <v>70181893.726740956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-3.0061472471428599</v>
      </c>
      <c r="E44" s="10">
        <f t="shared" si="39"/>
        <v>-5.4851305951612899</v>
      </c>
      <c r="F44" s="7" t="s">
        <v>83</v>
      </c>
      <c r="G44" s="1">
        <v>3</v>
      </c>
      <c r="H44" s="9">
        <f t="shared" si="20"/>
        <v>-3.0061472471428599</v>
      </c>
      <c r="I44" s="9">
        <f t="shared" si="21"/>
        <v>270.14385275285713</v>
      </c>
      <c r="J44" s="9">
        <f t="shared" si="22"/>
        <v>1.1720207827810619E-2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174.22162297126999</v>
      </c>
      <c r="P44" s="9">
        <f t="shared" si="25"/>
        <v>2.041913629321749</v>
      </c>
      <c r="Q44" s="12">
        <f t="shared" si="26"/>
        <v>0.49005927103721975</v>
      </c>
      <c r="R44" s="9">
        <f t="shared" si="27"/>
        <v>14.125500000000001</v>
      </c>
      <c r="S44" s="13">
        <f t="shared" si="28"/>
        <v>3.4693233587286799E-2</v>
      </c>
      <c r="T44" s="2">
        <f t="shared" si="29"/>
        <v>0.43</v>
      </c>
      <c r="U44" s="14">
        <f t="shared" si="30"/>
        <v>1.4918090442533324E-2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2.3338090442533321E-2</v>
      </c>
      <c r="AR44" s="9">
        <f t="shared" si="35"/>
        <v>136.875</v>
      </c>
      <c r="AS44" s="1">
        <f t="shared" si="36"/>
        <v>0.24</v>
      </c>
      <c r="AT44" s="1">
        <f t="shared" si="37"/>
        <v>20500</v>
      </c>
      <c r="AU44" s="1">
        <f t="shared" si="38"/>
        <v>105300238.82696213</v>
      </c>
    </row>
    <row r="45" spans="1:48" x14ac:dyDescent="0.15">
      <c r="C45" s="7">
        <v>3</v>
      </c>
      <c r="D45" s="8">
        <v>-6.7303509622258</v>
      </c>
      <c r="E45" s="10">
        <f t="shared" si="39"/>
        <v>-3.0061472471428599</v>
      </c>
      <c r="F45" s="7" t="s">
        <v>83</v>
      </c>
      <c r="G45" s="1">
        <v>4</v>
      </c>
      <c r="H45" s="9">
        <f t="shared" si="20"/>
        <v>-6.7303509622258</v>
      </c>
      <c r="I45" s="9">
        <f t="shared" si="21"/>
        <v>266.41964903777415</v>
      </c>
      <c r="J45" s="9">
        <f t="shared" si="22"/>
        <v>7.0814598144742112E-3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231.03595934194823</v>
      </c>
      <c r="P45" s="9">
        <f t="shared" si="25"/>
        <v>1.6360718617785042</v>
      </c>
      <c r="Q45" s="12">
        <f t="shared" si="26"/>
        <v>0.392657246826841</v>
      </c>
      <c r="R45" s="9">
        <f t="shared" si="27"/>
        <v>14.125500000000001</v>
      </c>
      <c r="S45" s="13">
        <f t="shared" si="28"/>
        <v>2.7797759146709212E-2</v>
      </c>
      <c r="T45" s="2">
        <f t="shared" si="29"/>
        <v>0.43</v>
      </c>
      <c r="U45" s="14">
        <f t="shared" si="30"/>
        <v>1.195303643308496E-2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2.0373036433084961E-2</v>
      </c>
      <c r="AR45" s="9">
        <f t="shared" si="35"/>
        <v>136.875</v>
      </c>
      <c r="AS45" s="1">
        <f t="shared" si="36"/>
        <v>0.24</v>
      </c>
      <c r="AT45" s="1">
        <f t="shared" si="37"/>
        <v>20500</v>
      </c>
      <c r="AU45" s="1">
        <f t="shared" si="38"/>
        <v>91922070.801666632</v>
      </c>
    </row>
    <row r="46" spans="1:48" x14ac:dyDescent="0.15">
      <c r="C46" s="7">
        <v>4</v>
      </c>
      <c r="D46" s="8">
        <v>3.1756017248999999</v>
      </c>
      <c r="E46" s="10">
        <f t="shared" si="39"/>
        <v>-6.7303509622258</v>
      </c>
      <c r="F46" s="7" t="s">
        <v>83</v>
      </c>
      <c r="G46" s="1">
        <v>5</v>
      </c>
      <c r="H46" s="9">
        <f t="shared" si="20"/>
        <v>3.1756017248999999</v>
      </c>
      <c r="I46" s="9">
        <f t="shared" si="21"/>
        <v>276.32560172489997</v>
      </c>
      <c r="J46" s="9">
        <f t="shared" si="22"/>
        <v>2.6249343649192996E-2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217.92989310616124</v>
      </c>
      <c r="O46" s="9">
        <f t="shared" si="40"/>
        <v>70.326244374008439</v>
      </c>
      <c r="P46" s="9">
        <f t="shared" si="25"/>
        <v>1.8460177561304731</v>
      </c>
      <c r="Q46" s="12">
        <f t="shared" si="26"/>
        <v>0.44304426147131354</v>
      </c>
      <c r="R46" s="9">
        <f t="shared" si="27"/>
        <v>14.125500000000001</v>
      </c>
      <c r="S46" s="13">
        <f t="shared" si="28"/>
        <v>3.1364855153538887E-2</v>
      </c>
      <c r="T46" s="2">
        <f t="shared" si="29"/>
        <v>0.43</v>
      </c>
      <c r="U46" s="14">
        <f t="shared" si="30"/>
        <v>1.3486887716021721E-2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2.1906887716021721E-2</v>
      </c>
      <c r="AR46" s="9">
        <f t="shared" si="35"/>
        <v>136.875</v>
      </c>
      <c r="AS46" s="1">
        <f t="shared" si="36"/>
        <v>0.24</v>
      </c>
      <c r="AT46" s="1">
        <f t="shared" si="37"/>
        <v>20500</v>
      </c>
      <c r="AU46" s="1">
        <f t="shared" si="38"/>
        <v>98842727.263084933</v>
      </c>
    </row>
    <row r="47" spans="1:48" x14ac:dyDescent="0.15">
      <c r="C47" s="7">
        <v>5</v>
      </c>
      <c r="D47" s="8">
        <v>13.4218252937097</v>
      </c>
      <c r="E47" s="10">
        <f t="shared" si="39"/>
        <v>3.1756017248999999</v>
      </c>
      <c r="F47" s="7" t="s">
        <v>85</v>
      </c>
      <c r="G47" s="1">
        <v>6</v>
      </c>
      <c r="H47" s="9">
        <f t="shared" si="20"/>
        <v>13.4218252937097</v>
      </c>
      <c r="I47" s="9">
        <f t="shared" si="21"/>
        <v>286.57182529370965</v>
      </c>
      <c r="J47" s="9">
        <f t="shared" si="22"/>
        <v>9.2527767621261872E-2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127.33647661787798</v>
      </c>
      <c r="P47" s="9">
        <f t="shared" si="25"/>
        <v>11.78215991820926</v>
      </c>
      <c r="Q47" s="12">
        <f t="shared" si="26"/>
        <v>2.8277183803702224</v>
      </c>
      <c r="R47" s="9">
        <f t="shared" si="27"/>
        <v>14.125500000000001</v>
      </c>
      <c r="S47" s="13">
        <f t="shared" si="28"/>
        <v>0.20018536549999805</v>
      </c>
      <c r="T47" s="2">
        <f t="shared" si="29"/>
        <v>0.43</v>
      </c>
      <c r="U47" s="14">
        <f t="shared" si="30"/>
        <v>8.6079707164999159E-2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9.4499707164999169E-2</v>
      </c>
      <c r="AR47" s="9">
        <f t="shared" si="35"/>
        <v>136.875</v>
      </c>
      <c r="AS47" s="1">
        <f t="shared" si="36"/>
        <v>0.24</v>
      </c>
      <c r="AT47" s="1">
        <f t="shared" si="37"/>
        <v>20500</v>
      </c>
      <c r="AU47" s="1">
        <f t="shared" si="38"/>
        <v>426377717.49385017</v>
      </c>
    </row>
    <row r="48" spans="1:48" x14ac:dyDescent="0.15">
      <c r="C48" s="7">
        <v>6</v>
      </c>
      <c r="D48" s="8">
        <v>17.434618310333299</v>
      </c>
      <c r="E48" s="10">
        <f t="shared" si="39"/>
        <v>13.4218252937097</v>
      </c>
      <c r="F48" s="7" t="s">
        <v>83</v>
      </c>
      <c r="G48" s="1">
        <v>7</v>
      </c>
      <c r="H48" s="9">
        <f t="shared" si="20"/>
        <v>17.434618310333299</v>
      </c>
      <c r="I48" s="9">
        <f t="shared" si="21"/>
        <v>290.58461831033327</v>
      </c>
      <c r="J48" s="9">
        <f t="shared" si="22"/>
        <v>0.1479252487983313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174.41056669966872</v>
      </c>
      <c r="P48" s="9">
        <f t="shared" si="25"/>
        <v>25.79972647210645</v>
      </c>
      <c r="Q48" s="12">
        <f t="shared" si="26"/>
        <v>6.1919343533055473</v>
      </c>
      <c r="R48" s="9">
        <f t="shared" si="27"/>
        <v>14.125500000000001</v>
      </c>
      <c r="S48" s="13">
        <f t="shared" si="28"/>
        <v>0.43835151699448138</v>
      </c>
      <c r="T48" s="2">
        <f t="shared" si="29"/>
        <v>0.43</v>
      </c>
      <c r="U48" s="14">
        <f t="shared" si="30"/>
        <v>0.188491152307627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0.20409115230762698</v>
      </c>
      <c r="AR48" s="9">
        <f t="shared" si="35"/>
        <v>136.875</v>
      </c>
      <c r="AS48" s="1">
        <f t="shared" si="36"/>
        <v>0.24</v>
      </c>
      <c r="AT48" s="1">
        <f t="shared" si="37"/>
        <v>20500</v>
      </c>
      <c r="AU48" s="1">
        <f t="shared" si="38"/>
        <v>920848564.42651701</v>
      </c>
    </row>
    <row r="49" spans="1:48" x14ac:dyDescent="0.15">
      <c r="C49" s="7">
        <v>7</v>
      </c>
      <c r="D49" s="8">
        <v>17.802985130645201</v>
      </c>
      <c r="E49" s="10">
        <f t="shared" si="39"/>
        <v>17.434618310333299</v>
      </c>
      <c r="F49" s="7" t="s">
        <v>83</v>
      </c>
      <c r="G49" s="1">
        <v>8</v>
      </c>
      <c r="H49" s="9">
        <f t="shared" si="20"/>
        <v>17.802985130645201</v>
      </c>
      <c r="I49" s="9">
        <f t="shared" si="21"/>
        <v>290.95298513064517</v>
      </c>
      <c r="J49" s="9">
        <f t="shared" si="22"/>
        <v>0.15433568719792304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207.46709022756227</v>
      </c>
      <c r="P49" s="9">
        <f t="shared" si="25"/>
        <v>32.019575941224325</v>
      </c>
      <c r="Q49" s="12">
        <f t="shared" si="26"/>
        <v>7.6846982258938379</v>
      </c>
      <c r="R49" s="9">
        <f t="shared" si="27"/>
        <v>14.125500000000001</v>
      </c>
      <c r="S49" s="13">
        <f t="shared" si="28"/>
        <v>0.54403017421640565</v>
      </c>
      <c r="T49" s="2">
        <f t="shared" si="29"/>
        <v>0.43</v>
      </c>
      <c r="U49" s="14">
        <f t="shared" si="30"/>
        <v>0.23393297491305443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0.24953297491305443</v>
      </c>
      <c r="AR49" s="9">
        <f t="shared" si="35"/>
        <v>136.875</v>
      </c>
      <c r="AS49" s="1">
        <f t="shared" si="36"/>
        <v>0.24</v>
      </c>
      <c r="AT49" s="1">
        <f t="shared" si="37"/>
        <v>20500</v>
      </c>
      <c r="AU49" s="1">
        <f t="shared" si="38"/>
        <v>1125879682.3265188</v>
      </c>
    </row>
    <row r="50" spans="1:48" x14ac:dyDescent="0.15">
      <c r="C50" s="7">
        <v>8</v>
      </c>
      <c r="D50" s="8">
        <v>17.099094396774198</v>
      </c>
      <c r="E50" s="10">
        <f t="shared" si="39"/>
        <v>17.802985130645201</v>
      </c>
      <c r="F50" s="7" t="s">
        <v>83</v>
      </c>
      <c r="G50" s="1">
        <v>9</v>
      </c>
      <c r="H50" s="9">
        <f t="shared" si="20"/>
        <v>17.099094396774198</v>
      </c>
      <c r="I50" s="9">
        <f t="shared" si="21"/>
        <v>290.24909439677418</v>
      </c>
      <c r="J50" s="9">
        <f t="shared" si="22"/>
        <v>0.14230501789281258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234.30376428633792</v>
      </c>
      <c r="P50" s="9">
        <f t="shared" si="25"/>
        <v>33.342601369120658</v>
      </c>
      <c r="Q50" s="12">
        <f t="shared" si="26"/>
        <v>8.0022243285889569</v>
      </c>
      <c r="R50" s="9">
        <f t="shared" si="27"/>
        <v>14.125500000000001</v>
      </c>
      <c r="S50" s="13">
        <f t="shared" si="28"/>
        <v>0.56650910258673726</v>
      </c>
      <c r="T50" s="2">
        <f t="shared" si="29"/>
        <v>0.43</v>
      </c>
      <c r="U50" s="14">
        <f t="shared" si="30"/>
        <v>0.243598914112297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0.25919891411229701</v>
      </c>
      <c r="AR50" s="9">
        <f t="shared" si="35"/>
        <v>136.875</v>
      </c>
      <c r="AS50" s="1">
        <f t="shared" si="36"/>
        <v>0.24</v>
      </c>
      <c r="AT50" s="1">
        <f t="shared" si="37"/>
        <v>20500</v>
      </c>
      <c r="AU50" s="1">
        <f t="shared" si="38"/>
        <v>1169491892.5316935</v>
      </c>
    </row>
    <row r="51" spans="1:48" x14ac:dyDescent="0.15">
      <c r="C51" s="7">
        <v>9</v>
      </c>
      <c r="D51" s="8">
        <v>11.9279662946333</v>
      </c>
      <c r="E51" s="10">
        <f t="shared" si="39"/>
        <v>17.099094396774198</v>
      </c>
      <c r="F51" s="7" t="s">
        <v>83</v>
      </c>
      <c r="G51" s="1">
        <v>10</v>
      </c>
      <c r="H51" s="9">
        <f t="shared" si="20"/>
        <v>11.9279662946333</v>
      </c>
      <c r="I51" s="9">
        <f t="shared" si="21"/>
        <v>285.07796629463326</v>
      </c>
      <c r="J51" s="9">
        <f t="shared" si="22"/>
        <v>7.7436978591120392E-2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259.81741291721727</v>
      </c>
      <c r="P51" s="9">
        <f t="shared" si="25"/>
        <v>20.11947544167084</v>
      </c>
      <c r="Q51" s="12">
        <f t="shared" si="26"/>
        <v>4.8286741060010012</v>
      </c>
      <c r="R51" s="9">
        <f t="shared" si="27"/>
        <v>14.125500000000001</v>
      </c>
      <c r="S51" s="13">
        <f t="shared" si="28"/>
        <v>0.3418409334891509</v>
      </c>
      <c r="T51" s="2">
        <f t="shared" si="29"/>
        <v>0.43</v>
      </c>
      <c r="U51" s="14">
        <f t="shared" si="30"/>
        <v>0.14699160140033488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0.15549160140033486</v>
      </c>
      <c r="AR51" s="9">
        <f t="shared" si="35"/>
        <v>136.875</v>
      </c>
      <c r="AS51" s="1">
        <f t="shared" si="36"/>
        <v>0.24</v>
      </c>
      <c r="AT51" s="1">
        <f t="shared" si="37"/>
        <v>20500</v>
      </c>
      <c r="AU51" s="1">
        <f t="shared" si="38"/>
        <v>701569942.20923746</v>
      </c>
    </row>
    <row r="52" spans="1:48" x14ac:dyDescent="0.15">
      <c r="C52" s="7">
        <v>10</v>
      </c>
      <c r="D52" s="8">
        <v>7.5361867094838697</v>
      </c>
      <c r="E52" s="10">
        <f t="shared" si="39"/>
        <v>11.9279662946333</v>
      </c>
      <c r="F52" s="7" t="s">
        <v>83</v>
      </c>
      <c r="G52" s="1">
        <v>11</v>
      </c>
      <c r="H52" s="9">
        <f t="shared" si="20"/>
        <v>7.5361867094838697</v>
      </c>
      <c r="I52" s="9">
        <f t="shared" si="21"/>
        <v>280.68618670948382</v>
      </c>
      <c r="J52" s="9">
        <f t="shared" si="22"/>
        <v>4.5379391883242345E-2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227.71304060176914</v>
      </c>
      <c r="O52" s="9">
        <f t="shared" si="40"/>
        <v>70.841146873777291</v>
      </c>
      <c r="P52" s="9">
        <f t="shared" si="25"/>
        <v>3.2147281654434678</v>
      </c>
      <c r="Q52" s="12">
        <f t="shared" si="26"/>
        <v>0.77153475970643226</v>
      </c>
      <c r="R52" s="9">
        <f t="shared" si="27"/>
        <v>14.125500000000001</v>
      </c>
      <c r="S52" s="13">
        <f t="shared" si="28"/>
        <v>5.4619996439519466E-2</v>
      </c>
      <c r="T52" s="2">
        <f t="shared" si="29"/>
        <v>0.43</v>
      </c>
      <c r="U52" s="14">
        <f t="shared" si="30"/>
        <v>2.3486598468993369E-2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3.1906598468993366E-2</v>
      </c>
      <c r="AR52" s="9">
        <f t="shared" si="35"/>
        <v>136.875</v>
      </c>
      <c r="AS52" s="1">
        <f t="shared" si="36"/>
        <v>0.24</v>
      </c>
      <c r="AT52" s="1">
        <f t="shared" si="37"/>
        <v>20500</v>
      </c>
      <c r="AU52" s="1">
        <f t="shared" si="38"/>
        <v>143960897.19567847</v>
      </c>
    </row>
    <row r="53" spans="1:48" x14ac:dyDescent="0.15">
      <c r="C53" s="7">
        <v>11</v>
      </c>
      <c r="D53" s="8">
        <v>4.6033200854</v>
      </c>
      <c r="E53" s="10">
        <f t="shared" si="39"/>
        <v>7.5361867094838697</v>
      </c>
      <c r="F53" s="7" t="s">
        <v>85</v>
      </c>
      <c r="G53" s="1">
        <v>12</v>
      </c>
      <c r="H53" s="9">
        <f t="shared" si="20"/>
        <v>4.6033200854</v>
      </c>
      <c r="I53" s="9">
        <f t="shared" si="21"/>
        <v>277.75332008539999</v>
      </c>
      <c r="J53" s="9">
        <f t="shared" si="22"/>
        <v>3.1461538120896984E-2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126.48266870833382</v>
      </c>
      <c r="P53" s="9">
        <f t="shared" si="25"/>
        <v>3.9793393032000286</v>
      </c>
      <c r="Q53" s="12">
        <f t="shared" si="26"/>
        <v>0.95504143276800679</v>
      </c>
      <c r="R53" s="9">
        <f t="shared" si="27"/>
        <v>14.125500000000001</v>
      </c>
      <c r="S53" s="13">
        <f t="shared" si="28"/>
        <v>6.7611159446958113E-2</v>
      </c>
      <c r="T53" s="2">
        <f t="shared" si="29"/>
        <v>0.43</v>
      </c>
      <c r="U53" s="14">
        <f t="shared" si="30"/>
        <v>2.9072798562191988E-2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3.7492798562191988E-2</v>
      </c>
      <c r="AR53" s="9">
        <f t="shared" si="35"/>
        <v>136.875</v>
      </c>
      <c r="AS53" s="1">
        <f t="shared" si="36"/>
        <v>0.24</v>
      </c>
      <c r="AT53" s="1">
        <f t="shared" si="37"/>
        <v>20500</v>
      </c>
      <c r="AU53" s="1">
        <f t="shared" si="38"/>
        <v>169165538.74068576</v>
      </c>
      <c r="AV53" s="1">
        <f>SUM(AU42:AU53)</f>
        <v>5106711163.090951</v>
      </c>
    </row>
    <row r="54" spans="1:48" x14ac:dyDescent="0.15">
      <c r="C54" s="7">
        <v>12</v>
      </c>
      <c r="D54" s="8">
        <v>2.1716791559354802</v>
      </c>
      <c r="E54" s="10">
        <f t="shared" si="39"/>
        <v>4.6033200854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2.2396368316774198</v>
      </c>
      <c r="E58" s="7"/>
      <c r="F58" s="7"/>
      <c r="G58" s="1">
        <v>1</v>
      </c>
      <c r="H58" s="9">
        <f t="shared" ref="H58:H69" si="41">E59</f>
        <v>2.2396368316774198</v>
      </c>
      <c r="I58" s="9">
        <f t="shared" ref="I58:I69" si="42">H58+273.15</f>
        <v>275.38963683167742</v>
      </c>
      <c r="J58" s="9">
        <f t="shared" ref="J58:J69" si="43">EXP(($C$15*(I58-$C$13))/($C$16*I58*$C$13))</f>
        <v>2.3286700733746016E-2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2.3232365098700609E-3</v>
      </c>
      <c r="Q58" s="12">
        <f t="shared" ref="Q58:Q69" si="47">P58*$B$60</f>
        <v>4.414149368753116E-4</v>
      </c>
      <c r="R58" s="9">
        <f t="shared" ref="R58:R69" si="48">L58*$B$60</f>
        <v>1.8955666666666669E-2</v>
      </c>
      <c r="S58" s="13">
        <f t="shared" ref="S58:S69" si="49">Q58/R58</f>
        <v>2.3286700733746016E-2</v>
      </c>
      <c r="T58" s="2">
        <f t="shared" ref="T58:T69" si="50">$B$59/100</f>
        <v>0.01</v>
      </c>
      <c r="U58" s="14">
        <f t="shared" ref="U58:U69" si="51">S58*T58</f>
        <v>2.3286700733746017E-4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1.223286700733746E-2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6400</v>
      </c>
      <c r="AU58" s="1">
        <f t="shared" ref="AU58:AU69" si="58">AT58*10000*AS58*0.67*AR58*AQ58</f>
        <v>994310.65649321338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-5.4851305951612899</v>
      </c>
      <c r="E59" s="10">
        <f t="shared" ref="E59:E70" si="59">D58</f>
        <v>2.2396368316774198</v>
      </c>
      <c r="F59" s="7" t="s">
        <v>83</v>
      </c>
      <c r="G59" s="1">
        <v>2</v>
      </c>
      <c r="H59" s="9">
        <f t="shared" si="41"/>
        <v>-5.4851305951612899</v>
      </c>
      <c r="I59" s="9">
        <f t="shared" si="42"/>
        <v>267.66486940483867</v>
      </c>
      <c r="J59" s="9">
        <f t="shared" si="43"/>
        <v>8.3938708157496478E-3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0.19721009682346327</v>
      </c>
      <c r="P59" s="9">
        <f t="shared" si="46"/>
        <v>1.6553560762976307E-3</v>
      </c>
      <c r="Q59" s="12">
        <f t="shared" si="47"/>
        <v>3.1451765449654984E-4</v>
      </c>
      <c r="R59" s="9">
        <f t="shared" si="48"/>
        <v>1.8955666666666669E-2</v>
      </c>
      <c r="S59" s="13">
        <f t="shared" si="49"/>
        <v>1.6592276073815207E-2</v>
      </c>
      <c r="T59" s="2">
        <f t="shared" si="50"/>
        <v>0.01</v>
      </c>
      <c r="U59" s="14">
        <f t="shared" si="51"/>
        <v>1.6592276073815207E-4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1.2165922760738152E-2</v>
      </c>
      <c r="AR59" s="9">
        <f t="shared" si="55"/>
        <v>9.9766666666666666</v>
      </c>
      <c r="AS59" s="1">
        <f t="shared" si="56"/>
        <v>0.19</v>
      </c>
      <c r="AT59" s="1">
        <f t="shared" si="57"/>
        <v>6400</v>
      </c>
      <c r="AU59" s="1">
        <f t="shared" si="58"/>
        <v>988869.30102481216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-3.0061472471428599</v>
      </c>
      <c r="E60" s="10">
        <f t="shared" si="59"/>
        <v>-5.4851305951612899</v>
      </c>
      <c r="F60" s="7" t="s">
        <v>83</v>
      </c>
      <c r="G60" s="1">
        <v>3</v>
      </c>
      <c r="H60" s="9">
        <f t="shared" si="41"/>
        <v>-3.0061472471428599</v>
      </c>
      <c r="I60" s="9">
        <f t="shared" si="42"/>
        <v>270.14385275285713</v>
      </c>
      <c r="J60" s="9">
        <f t="shared" si="43"/>
        <v>1.1720207827810619E-2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0.29532140741383228</v>
      </c>
      <c r="P60" s="9">
        <f t="shared" si="46"/>
        <v>3.4612282708916461E-3</v>
      </c>
      <c r="Q60" s="12">
        <f t="shared" si="47"/>
        <v>6.5763337146941276E-4</v>
      </c>
      <c r="R60" s="9">
        <f t="shared" si="48"/>
        <v>1.8955666666666669E-2</v>
      </c>
      <c r="S60" s="13">
        <f t="shared" si="49"/>
        <v>3.4693233587286793E-2</v>
      </c>
      <c r="T60" s="2">
        <f t="shared" si="50"/>
        <v>0.01</v>
      </c>
      <c r="U60" s="14">
        <f t="shared" si="51"/>
        <v>3.4693233587286792E-4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1.2346932335872867E-2</v>
      </c>
      <c r="AR60" s="9">
        <f t="shared" si="55"/>
        <v>9.9766666666666666</v>
      </c>
      <c r="AS60" s="1">
        <f t="shared" si="56"/>
        <v>0.19</v>
      </c>
      <c r="AT60" s="1">
        <f t="shared" si="57"/>
        <v>6400</v>
      </c>
      <c r="AU60" s="1">
        <f t="shared" si="58"/>
        <v>1003582.1029686084</v>
      </c>
    </row>
    <row r="61" spans="1:48" x14ac:dyDescent="0.15">
      <c r="C61" s="7">
        <v>3</v>
      </c>
      <c r="D61" s="8">
        <v>-6.7303509622258</v>
      </c>
      <c r="E61" s="10">
        <f t="shared" si="59"/>
        <v>-3.0061472471428599</v>
      </c>
      <c r="F61" s="7" t="s">
        <v>83</v>
      </c>
      <c r="G61" s="1">
        <v>4</v>
      </c>
      <c r="H61" s="9">
        <f t="shared" si="41"/>
        <v>-6.7303509622258</v>
      </c>
      <c r="I61" s="9">
        <f t="shared" si="42"/>
        <v>266.41964903777415</v>
      </c>
      <c r="J61" s="9">
        <f t="shared" si="43"/>
        <v>7.0814598144742112E-3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0.39162684580960733</v>
      </c>
      <c r="P61" s="9">
        <f t="shared" si="46"/>
        <v>2.7732897708700223E-3</v>
      </c>
      <c r="Q61" s="12">
        <f t="shared" si="47"/>
        <v>5.2692505646530425E-4</v>
      </c>
      <c r="R61" s="9">
        <f t="shared" si="48"/>
        <v>1.8955666666666669E-2</v>
      </c>
      <c r="S61" s="13">
        <f t="shared" si="49"/>
        <v>2.7797759146709209E-2</v>
      </c>
      <c r="T61" s="2">
        <f t="shared" si="50"/>
        <v>0.01</v>
      </c>
      <c r="U61" s="14">
        <f t="shared" si="51"/>
        <v>2.779775914670921E-4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1.2277977591467093E-2</v>
      </c>
      <c r="AR61" s="9">
        <f t="shared" si="55"/>
        <v>9.9766666666666666</v>
      </c>
      <c r="AS61" s="1">
        <f t="shared" si="56"/>
        <v>0.19</v>
      </c>
      <c r="AT61" s="1">
        <f t="shared" si="57"/>
        <v>6400</v>
      </c>
      <c r="AU61" s="1">
        <f t="shared" si="58"/>
        <v>997977.33042123239</v>
      </c>
    </row>
    <row r="62" spans="1:48" x14ac:dyDescent="0.15">
      <c r="C62" s="7">
        <v>4</v>
      </c>
      <c r="D62" s="8">
        <v>3.1756017248999999</v>
      </c>
      <c r="E62" s="10">
        <f t="shared" si="59"/>
        <v>-6.7303509622258</v>
      </c>
      <c r="F62" s="7" t="s">
        <v>83</v>
      </c>
      <c r="G62" s="1">
        <v>5</v>
      </c>
      <c r="H62" s="9">
        <f t="shared" si="41"/>
        <v>3.1756017248999999</v>
      </c>
      <c r="I62" s="9">
        <f t="shared" si="42"/>
        <v>276.32560172489997</v>
      </c>
      <c r="J62" s="9">
        <f t="shared" si="43"/>
        <v>2.6249343649192996E-2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0.36941087823680041</v>
      </c>
      <c r="O62" s="9">
        <f t="shared" si="60"/>
        <v>0.11920934446860354</v>
      </c>
      <c r="P62" s="9">
        <f t="shared" si="46"/>
        <v>3.1291670491513986E-3</v>
      </c>
      <c r="Q62" s="12">
        <f t="shared" si="47"/>
        <v>5.9454173933876575E-4</v>
      </c>
      <c r="R62" s="9">
        <f t="shared" si="48"/>
        <v>1.8955666666666669E-2</v>
      </c>
      <c r="S62" s="13">
        <f t="shared" si="49"/>
        <v>3.1364855153538908E-2</v>
      </c>
      <c r="T62" s="2">
        <f t="shared" si="50"/>
        <v>0.01</v>
      </c>
      <c r="U62" s="14">
        <f t="shared" si="51"/>
        <v>3.1364855153538906E-4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1.2313648551535388E-2</v>
      </c>
      <c r="AR62" s="9">
        <f t="shared" si="55"/>
        <v>9.9766666666666666</v>
      </c>
      <c r="AS62" s="1">
        <f t="shared" si="56"/>
        <v>0.19</v>
      </c>
      <c r="AT62" s="1">
        <f t="shared" si="57"/>
        <v>6400</v>
      </c>
      <c r="AU62" s="1">
        <f t="shared" si="58"/>
        <v>1000876.7337828462</v>
      </c>
    </row>
    <row r="63" spans="1:48" x14ac:dyDescent="0.15">
      <c r="C63" s="7">
        <v>5</v>
      </c>
      <c r="D63" s="8">
        <v>13.4218252937097</v>
      </c>
      <c r="E63" s="10">
        <f t="shared" si="59"/>
        <v>3.1756017248999999</v>
      </c>
      <c r="F63" s="7" t="s">
        <v>85</v>
      </c>
      <c r="G63" s="1">
        <v>6</v>
      </c>
      <c r="H63" s="9">
        <f t="shared" si="41"/>
        <v>13.4218252937097</v>
      </c>
      <c r="I63" s="9">
        <f t="shared" si="42"/>
        <v>286.57182529370965</v>
      </c>
      <c r="J63" s="9">
        <f t="shared" si="43"/>
        <v>9.2527767621261872E-2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0.21584684408611882</v>
      </c>
      <c r="P63" s="9">
        <f t="shared" si="46"/>
        <v>1.9971826631383145E-2</v>
      </c>
      <c r="Q63" s="12">
        <f t="shared" si="47"/>
        <v>3.7946470599627977E-3</v>
      </c>
      <c r="R63" s="9">
        <f t="shared" si="48"/>
        <v>1.8955666666666669E-2</v>
      </c>
      <c r="S63" s="13">
        <f t="shared" si="49"/>
        <v>0.2001853654999981</v>
      </c>
      <c r="T63" s="2">
        <f t="shared" si="50"/>
        <v>0.01</v>
      </c>
      <c r="U63" s="14">
        <f t="shared" si="51"/>
        <v>2.001853654999981E-3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1.4001853654999981E-2</v>
      </c>
      <c r="AR63" s="9">
        <f t="shared" si="55"/>
        <v>9.9766666666666666</v>
      </c>
      <c r="AS63" s="1">
        <f t="shared" si="56"/>
        <v>0.19</v>
      </c>
      <c r="AT63" s="1">
        <f t="shared" si="57"/>
        <v>6400</v>
      </c>
      <c r="AU63" s="1">
        <f t="shared" si="58"/>
        <v>1138097.2499312048</v>
      </c>
    </row>
    <row r="64" spans="1:48" x14ac:dyDescent="0.15">
      <c r="C64" s="7">
        <v>6</v>
      </c>
      <c r="D64" s="8">
        <v>17.434618310333299</v>
      </c>
      <c r="E64" s="10">
        <f t="shared" si="59"/>
        <v>13.4218252937097</v>
      </c>
      <c r="F64" s="7" t="s">
        <v>83</v>
      </c>
      <c r="G64" s="1">
        <v>7</v>
      </c>
      <c r="H64" s="9">
        <f t="shared" si="41"/>
        <v>17.434618310333299</v>
      </c>
      <c r="I64" s="9">
        <f t="shared" si="42"/>
        <v>290.58461831033327</v>
      </c>
      <c r="J64" s="9">
        <f t="shared" si="43"/>
        <v>0.1479252487983313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0.29564168412140235</v>
      </c>
      <c r="P64" s="9">
        <f t="shared" si="46"/>
        <v>4.3732869678816115E-2</v>
      </c>
      <c r="Q64" s="12">
        <f t="shared" si="47"/>
        <v>8.3092452389750618E-3</v>
      </c>
      <c r="R64" s="9">
        <f t="shared" si="48"/>
        <v>1.8955666666666669E-2</v>
      </c>
      <c r="S64" s="13">
        <f t="shared" si="49"/>
        <v>0.43835151699448155</v>
      </c>
      <c r="T64" s="2">
        <f t="shared" si="50"/>
        <v>0.01</v>
      </c>
      <c r="U64" s="14">
        <f t="shared" si="51"/>
        <v>4.3835151699448153E-3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2.4483515169944816E-2</v>
      </c>
      <c r="AR64" s="9">
        <f t="shared" si="55"/>
        <v>9.9766666666666666</v>
      </c>
      <c r="AS64" s="1">
        <f t="shared" si="56"/>
        <v>0.19</v>
      </c>
      <c r="AT64" s="1">
        <f t="shared" si="57"/>
        <v>6400</v>
      </c>
      <c r="AU64" s="1">
        <f t="shared" si="58"/>
        <v>1990066.5990472508</v>
      </c>
    </row>
    <row r="65" spans="1:48" x14ac:dyDescent="0.15">
      <c r="C65" s="7">
        <v>7</v>
      </c>
      <c r="D65" s="8">
        <v>17.802985130645201</v>
      </c>
      <c r="E65" s="10">
        <f t="shared" si="59"/>
        <v>17.434618310333299</v>
      </c>
      <c r="F65" s="7" t="s">
        <v>83</v>
      </c>
      <c r="G65" s="1">
        <v>8</v>
      </c>
      <c r="H65" s="9">
        <f t="shared" si="41"/>
        <v>17.802985130645201</v>
      </c>
      <c r="I65" s="9">
        <f t="shared" si="42"/>
        <v>290.95298513064517</v>
      </c>
      <c r="J65" s="9">
        <f t="shared" si="43"/>
        <v>0.15433568719792304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0.3516754811092529</v>
      </c>
      <c r="P65" s="9">
        <f t="shared" si="46"/>
        <v>5.4276077047656746E-2</v>
      </c>
      <c r="Q65" s="12">
        <f t="shared" si="47"/>
        <v>1.0312454639054782E-2</v>
      </c>
      <c r="R65" s="9">
        <f t="shared" si="48"/>
        <v>1.8955666666666669E-2</v>
      </c>
      <c r="S65" s="13">
        <f t="shared" si="49"/>
        <v>0.54403017421640565</v>
      </c>
      <c r="T65" s="2">
        <f t="shared" si="50"/>
        <v>0.01</v>
      </c>
      <c r="U65" s="14">
        <f t="shared" si="51"/>
        <v>5.4403017421640566E-3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2.5540301742164057E-2</v>
      </c>
      <c r="AR65" s="9">
        <f t="shared" si="55"/>
        <v>9.9766666666666666</v>
      </c>
      <c r="AS65" s="1">
        <f t="shared" si="56"/>
        <v>0.19</v>
      </c>
      <c r="AT65" s="1">
        <f t="shared" si="57"/>
        <v>6400</v>
      </c>
      <c r="AU65" s="1">
        <f t="shared" si="58"/>
        <v>2075964.2181226693</v>
      </c>
    </row>
    <row r="66" spans="1:48" x14ac:dyDescent="0.15">
      <c r="C66" s="7">
        <v>8</v>
      </c>
      <c r="D66" s="8">
        <v>17.099094396774198</v>
      </c>
      <c r="E66" s="10">
        <f t="shared" si="59"/>
        <v>17.802985130645201</v>
      </c>
      <c r="F66" s="7" t="s">
        <v>83</v>
      </c>
      <c r="G66" s="1">
        <v>9</v>
      </c>
      <c r="H66" s="9">
        <f t="shared" si="41"/>
        <v>17.099094396774198</v>
      </c>
      <c r="I66" s="9">
        <f t="shared" si="42"/>
        <v>290.24909439677418</v>
      </c>
      <c r="J66" s="9">
        <f t="shared" si="43"/>
        <v>0.14230501789281258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0.39716607072826282</v>
      </c>
      <c r="P66" s="9">
        <f t="shared" si="46"/>
        <v>5.6518724801403505E-2</v>
      </c>
      <c r="Q66" s="12">
        <f t="shared" si="47"/>
        <v>1.0738557712266667E-2</v>
      </c>
      <c r="R66" s="9">
        <f t="shared" si="48"/>
        <v>1.8955666666666669E-2</v>
      </c>
      <c r="S66" s="13">
        <f t="shared" si="49"/>
        <v>0.56650910258673737</v>
      </c>
      <c r="T66" s="2">
        <f t="shared" si="50"/>
        <v>0.01</v>
      </c>
      <c r="U66" s="14">
        <f t="shared" si="51"/>
        <v>5.6650910258673739E-3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2.5765091025867375E-2</v>
      </c>
      <c r="AR66" s="9">
        <f t="shared" si="55"/>
        <v>9.9766666666666666</v>
      </c>
      <c r="AS66" s="1">
        <f t="shared" si="56"/>
        <v>0.19</v>
      </c>
      <c r="AT66" s="1">
        <f t="shared" si="57"/>
        <v>6400</v>
      </c>
      <c r="AU66" s="1">
        <f t="shared" si="58"/>
        <v>2094235.5179019948</v>
      </c>
    </row>
    <row r="67" spans="1:48" x14ac:dyDescent="0.15">
      <c r="C67" s="7">
        <v>9</v>
      </c>
      <c r="D67" s="8">
        <v>11.9279662946333</v>
      </c>
      <c r="E67" s="10">
        <f t="shared" si="59"/>
        <v>17.099094396774198</v>
      </c>
      <c r="F67" s="7" t="s">
        <v>83</v>
      </c>
      <c r="G67" s="1">
        <v>10</v>
      </c>
      <c r="H67" s="9">
        <f t="shared" si="41"/>
        <v>11.9279662946333</v>
      </c>
      <c r="I67" s="9">
        <f t="shared" si="42"/>
        <v>285.07796629463326</v>
      </c>
      <c r="J67" s="9">
        <f t="shared" si="43"/>
        <v>7.7436978591120392E-2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0.44041401259352597</v>
      </c>
      <c r="P67" s="9">
        <f t="shared" si="46"/>
        <v>3.4104330464434299E-2</v>
      </c>
      <c r="Q67" s="12">
        <f t="shared" si="47"/>
        <v>6.4798227882425169E-3</v>
      </c>
      <c r="R67" s="9">
        <f t="shared" si="48"/>
        <v>1.8955666666666669E-2</v>
      </c>
      <c r="S67" s="13">
        <f t="shared" si="49"/>
        <v>0.34184093348915096</v>
      </c>
      <c r="T67" s="2">
        <f t="shared" si="50"/>
        <v>0.01</v>
      </c>
      <c r="U67" s="14">
        <f t="shared" si="51"/>
        <v>3.4184093348915098E-3</v>
      </c>
      <c r="V67" s="13"/>
      <c r="W67" s="2"/>
      <c r="X67" s="14"/>
      <c r="Y67" s="2">
        <v>0.02</v>
      </c>
      <c r="Z67" s="2">
        <v>0.21</v>
      </c>
      <c r="AA67" s="2">
        <f t="shared" si="52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3"/>
        <v>7.8000000000000005E-3</v>
      </c>
      <c r="AQ67" s="1">
        <f t="shared" si="54"/>
        <v>1.541840933489151E-2</v>
      </c>
      <c r="AR67" s="9">
        <f t="shared" si="55"/>
        <v>9.9766666666666666</v>
      </c>
      <c r="AS67" s="1">
        <f t="shared" si="56"/>
        <v>0.19</v>
      </c>
      <c r="AT67" s="1">
        <f t="shared" si="57"/>
        <v>6400</v>
      </c>
      <c r="AU67" s="1">
        <f t="shared" si="58"/>
        <v>1253237.5851598391</v>
      </c>
    </row>
    <row r="68" spans="1:48" x14ac:dyDescent="0.15">
      <c r="C68" s="7">
        <v>10</v>
      </c>
      <c r="D68" s="8">
        <v>7.5361867094838697</v>
      </c>
      <c r="E68" s="10">
        <f t="shared" si="59"/>
        <v>11.9279662946333</v>
      </c>
      <c r="F68" s="7" t="s">
        <v>83</v>
      </c>
      <c r="G68" s="1">
        <v>11</v>
      </c>
      <c r="H68" s="9">
        <f t="shared" si="41"/>
        <v>7.5361867094838697</v>
      </c>
      <c r="I68" s="9">
        <f t="shared" si="42"/>
        <v>280.68618670948382</v>
      </c>
      <c r="J68" s="9">
        <f t="shared" si="43"/>
        <v>4.5379391883242345E-2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0.38599419802263712</v>
      </c>
      <c r="O68" s="9">
        <f t="shared" si="60"/>
        <v>0.12008215077312123</v>
      </c>
      <c r="P68" s="9">
        <f t="shared" si="46"/>
        <v>5.449254978116061E-3</v>
      </c>
      <c r="Q68" s="12">
        <f t="shared" si="47"/>
        <v>1.0353584458420515E-3</v>
      </c>
      <c r="R68" s="9">
        <f t="shared" si="48"/>
        <v>1.8955666666666669E-2</v>
      </c>
      <c r="S68" s="13">
        <f t="shared" si="49"/>
        <v>5.461999643951948E-2</v>
      </c>
      <c r="T68" s="2">
        <f t="shared" si="50"/>
        <v>0.01</v>
      </c>
      <c r="U68" s="14">
        <f t="shared" si="51"/>
        <v>5.4619996439519481E-4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1.2546199964395195E-2</v>
      </c>
      <c r="AR68" s="9">
        <f t="shared" si="55"/>
        <v>9.9766666666666666</v>
      </c>
      <c r="AS68" s="1">
        <f t="shared" si="56"/>
        <v>0.19</v>
      </c>
      <c r="AT68" s="1">
        <f t="shared" si="57"/>
        <v>6400</v>
      </c>
      <c r="AU68" s="1">
        <f t="shared" si="58"/>
        <v>1019778.9541577073</v>
      </c>
    </row>
    <row r="69" spans="1:48" x14ac:dyDescent="0.15">
      <c r="C69" s="7">
        <v>11</v>
      </c>
      <c r="D69" s="8">
        <v>4.6033200854</v>
      </c>
      <c r="E69" s="10">
        <f t="shared" si="59"/>
        <v>7.5361867094838697</v>
      </c>
      <c r="F69" s="7" t="s">
        <v>85</v>
      </c>
      <c r="G69" s="1">
        <v>12</v>
      </c>
      <c r="H69" s="9">
        <f t="shared" si="41"/>
        <v>4.6033200854</v>
      </c>
      <c r="I69" s="9">
        <f t="shared" si="42"/>
        <v>277.75332008539999</v>
      </c>
      <c r="J69" s="9">
        <f t="shared" si="43"/>
        <v>3.1461538120896984E-2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0.21439956246167186</v>
      </c>
      <c r="P69" s="9">
        <f t="shared" si="46"/>
        <v>6.7453400074915229E-3</v>
      </c>
      <c r="Q69" s="12">
        <f t="shared" si="47"/>
        <v>1.2816146014233893E-3</v>
      </c>
      <c r="R69" s="9">
        <f t="shared" si="48"/>
        <v>1.8955666666666669E-2</v>
      </c>
      <c r="S69" s="13">
        <f t="shared" si="49"/>
        <v>6.7611159446958113E-2</v>
      </c>
      <c r="T69" s="2">
        <f t="shared" si="50"/>
        <v>0.01</v>
      </c>
      <c r="U69" s="14">
        <f t="shared" si="51"/>
        <v>6.7611159446958116E-4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1.2676111594469582E-2</v>
      </c>
      <c r="AR69" s="9">
        <f t="shared" si="55"/>
        <v>9.9766666666666666</v>
      </c>
      <c r="AS69" s="1">
        <f t="shared" si="56"/>
        <v>0.19</v>
      </c>
      <c r="AT69" s="1">
        <f t="shared" si="57"/>
        <v>6400</v>
      </c>
      <c r="AU69" s="1">
        <f t="shared" si="58"/>
        <v>1030338.418109035</v>
      </c>
      <c r="AV69" s="1">
        <f>SUM(AU58:AU69)</f>
        <v>15587334.667120414</v>
      </c>
    </row>
    <row r="70" spans="1:48" x14ac:dyDescent="0.15">
      <c r="C70" s="7">
        <v>12</v>
      </c>
      <c r="D70" s="8">
        <v>2.1716791559354802</v>
      </c>
      <c r="E70" s="10">
        <f t="shared" si="59"/>
        <v>4.6033200854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2.2396368316774198</v>
      </c>
      <c r="E73" s="7"/>
      <c r="F73" s="7"/>
      <c r="G73" s="1">
        <v>1</v>
      </c>
      <c r="H73" s="9">
        <f t="shared" ref="H73:H84" si="61">E74</f>
        <v>2.2396368316774198</v>
      </c>
      <c r="I73" s="9">
        <f t="shared" ref="I73:I84" si="62">H73+273.15</f>
        <v>275.38963683167742</v>
      </c>
      <c r="J73" s="9">
        <f t="shared" ref="J73:J84" si="63">EXP(($C$15*(I73-$C$13))/($C$16*I73*$C$13))</f>
        <v>2.3286700733746016E-2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2.549893730345189E-3</v>
      </c>
      <c r="Q73" s="12">
        <f t="shared" ref="Q73:Q84" si="67">P73*$B$75</f>
        <v>4.5898087146213401E-4</v>
      </c>
      <c r="R73" s="9">
        <f t="shared" ref="R73:R84" si="68">L73*$B$75</f>
        <v>1.9710000000000002E-2</v>
      </c>
      <c r="S73" s="13">
        <f t="shared" ref="S73:S84" si="69">Q73/R73</f>
        <v>2.3286700733746016E-2</v>
      </c>
      <c r="T73" s="2">
        <f t="shared" ref="T73:T84" si="70">$B$74/100</f>
        <v>0.01</v>
      </c>
      <c r="U73" s="14">
        <f t="shared" ref="U73:U84" si="71">S73*T73</f>
        <v>2.3286700733746017E-4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1.283286700733746E-2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383.33333333333331</v>
      </c>
      <c r="AU73" s="1">
        <f t="shared" ref="AU73:AU84" si="78">AT73*10000*AS73*0.67*AR73*AQ73</f>
        <v>64962.346871538582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-5.4851305951612899</v>
      </c>
      <c r="E74" s="10">
        <f t="shared" ref="E74:E85" si="79">D73</f>
        <v>2.2396368316774198</v>
      </c>
      <c r="F74" s="7" t="s">
        <v>83</v>
      </c>
      <c r="G74" s="1">
        <v>2</v>
      </c>
      <c r="H74" s="9">
        <f t="shared" si="61"/>
        <v>-5.4851305951612899</v>
      </c>
      <c r="I74" s="9">
        <f t="shared" si="62"/>
        <v>267.66486940483867</v>
      </c>
      <c r="J74" s="9">
        <f t="shared" si="63"/>
        <v>8.3938708157496478E-3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0.21645010626965483</v>
      </c>
      <c r="P74" s="9">
        <f t="shared" si="66"/>
        <v>1.8168542300827655E-3</v>
      </c>
      <c r="Q74" s="12">
        <f t="shared" si="67"/>
        <v>3.2703376141489778E-4</v>
      </c>
      <c r="R74" s="9">
        <f t="shared" si="68"/>
        <v>1.9710000000000002E-2</v>
      </c>
      <c r="S74" s="13">
        <f t="shared" si="69"/>
        <v>1.6592276073815207E-2</v>
      </c>
      <c r="T74" s="2">
        <f t="shared" si="70"/>
        <v>0.01</v>
      </c>
      <c r="U74" s="14">
        <f t="shared" si="71"/>
        <v>1.6592276073815207E-4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1.2765922760738152E-2</v>
      </c>
      <c r="AR74" s="9">
        <f t="shared" si="75"/>
        <v>10.950000000000001</v>
      </c>
      <c r="AS74" s="1">
        <f t="shared" si="76"/>
        <v>0.18</v>
      </c>
      <c r="AT74" s="1">
        <f t="shared" si="77"/>
        <v>383.33333333333331</v>
      </c>
      <c r="AU74" s="1">
        <f t="shared" si="78"/>
        <v>64623.462710567263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-3.0061472471428599</v>
      </c>
      <c r="E75" s="10">
        <f t="shared" si="79"/>
        <v>-5.4851305951612899</v>
      </c>
      <c r="F75" s="7" t="s">
        <v>83</v>
      </c>
      <c r="G75" s="1">
        <v>3</v>
      </c>
      <c r="H75" s="9">
        <f t="shared" si="61"/>
        <v>-3.0061472471428599</v>
      </c>
      <c r="I75" s="9">
        <f t="shared" si="62"/>
        <v>270.14385275285713</v>
      </c>
      <c r="J75" s="9">
        <f t="shared" si="63"/>
        <v>1.1720207827810619E-2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0.32413325203957205</v>
      </c>
      <c r="P75" s="9">
        <f t="shared" si="66"/>
        <v>3.7989090778079043E-3</v>
      </c>
      <c r="Q75" s="12">
        <f t="shared" si="67"/>
        <v>6.8380363400542279E-4</v>
      </c>
      <c r="R75" s="9">
        <f t="shared" si="68"/>
        <v>1.9710000000000002E-2</v>
      </c>
      <c r="S75" s="13">
        <f t="shared" si="69"/>
        <v>3.4693233587286793E-2</v>
      </c>
      <c r="T75" s="2">
        <f t="shared" si="70"/>
        <v>0.01</v>
      </c>
      <c r="U75" s="14">
        <f t="shared" si="71"/>
        <v>3.4693233587286792E-4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1.2946932335872867E-2</v>
      </c>
      <c r="AR75" s="9">
        <f t="shared" si="75"/>
        <v>10.950000000000001</v>
      </c>
      <c r="AS75" s="1">
        <f t="shared" si="76"/>
        <v>0.18</v>
      </c>
      <c r="AT75" s="1">
        <f t="shared" si="77"/>
        <v>383.33333333333331</v>
      </c>
      <c r="AU75" s="1">
        <f t="shared" si="78"/>
        <v>65539.766666670592</v>
      </c>
    </row>
    <row r="76" spans="1:48" x14ac:dyDescent="0.15">
      <c r="C76" s="7">
        <v>3</v>
      </c>
      <c r="D76" s="8">
        <v>-6.7303509622258</v>
      </c>
      <c r="E76" s="10">
        <f t="shared" si="79"/>
        <v>-3.0061472471428599</v>
      </c>
      <c r="F76" s="7" t="s">
        <v>83</v>
      </c>
      <c r="G76" s="1">
        <v>4</v>
      </c>
      <c r="H76" s="9">
        <f t="shared" si="61"/>
        <v>-6.7303509622258</v>
      </c>
      <c r="I76" s="9">
        <f t="shared" si="62"/>
        <v>266.41964903777415</v>
      </c>
      <c r="J76" s="9">
        <f t="shared" si="63"/>
        <v>7.0814598144742112E-3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0.42983434296176415</v>
      </c>
      <c r="P76" s="9">
        <f t="shared" si="66"/>
        <v>3.043854626564659E-3</v>
      </c>
      <c r="Q76" s="12">
        <f t="shared" si="67"/>
        <v>5.4789383278163861E-4</v>
      </c>
      <c r="R76" s="9">
        <f t="shared" si="68"/>
        <v>1.9710000000000002E-2</v>
      </c>
      <c r="S76" s="13">
        <f t="shared" si="69"/>
        <v>2.7797759146709212E-2</v>
      </c>
      <c r="T76" s="2">
        <f t="shared" si="70"/>
        <v>0.01</v>
      </c>
      <c r="U76" s="14">
        <f t="shared" si="71"/>
        <v>2.7797759146709215E-4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1.2877977591467093E-2</v>
      </c>
      <c r="AR76" s="9">
        <f t="shared" si="75"/>
        <v>10.950000000000001</v>
      </c>
      <c r="AS76" s="1">
        <f t="shared" si="76"/>
        <v>0.18</v>
      </c>
      <c r="AT76" s="1">
        <f t="shared" si="77"/>
        <v>383.33333333333331</v>
      </c>
      <c r="AU76" s="1">
        <f t="shared" si="78"/>
        <v>65190.704993860847</v>
      </c>
    </row>
    <row r="77" spans="1:48" x14ac:dyDescent="0.15">
      <c r="C77" s="7">
        <v>4</v>
      </c>
      <c r="D77" s="8">
        <v>3.1756017248999999</v>
      </c>
      <c r="E77" s="10">
        <f t="shared" si="79"/>
        <v>-6.7303509622258</v>
      </c>
      <c r="F77" s="7" t="s">
        <v>83</v>
      </c>
      <c r="G77" s="1">
        <v>5</v>
      </c>
      <c r="H77" s="9">
        <f t="shared" si="61"/>
        <v>3.1756017248999999</v>
      </c>
      <c r="I77" s="9">
        <f t="shared" si="62"/>
        <v>276.32560172489997</v>
      </c>
      <c r="J77" s="9">
        <f t="shared" si="63"/>
        <v>2.6249343649192996E-2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0.40545096391843954</v>
      </c>
      <c r="O77" s="9">
        <f t="shared" si="80"/>
        <v>0.13083952441676</v>
      </c>
      <c r="P77" s="9">
        <f t="shared" si="66"/>
        <v>3.4344516393125112E-3</v>
      </c>
      <c r="Q77" s="12">
        <f t="shared" si="67"/>
        <v>6.1820129507625203E-4</v>
      </c>
      <c r="R77" s="9">
        <f t="shared" si="68"/>
        <v>1.9710000000000002E-2</v>
      </c>
      <c r="S77" s="13">
        <f t="shared" si="69"/>
        <v>3.1364855153538915E-2</v>
      </c>
      <c r="T77" s="2">
        <f t="shared" si="70"/>
        <v>0.01</v>
      </c>
      <c r="U77" s="14">
        <f t="shared" si="71"/>
        <v>3.1364855153538917E-4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1.291364855153539E-2</v>
      </c>
      <c r="AR77" s="9">
        <f t="shared" si="75"/>
        <v>10.950000000000001</v>
      </c>
      <c r="AS77" s="1">
        <f t="shared" si="76"/>
        <v>0.18</v>
      </c>
      <c r="AT77" s="1">
        <f t="shared" si="77"/>
        <v>383.33333333333331</v>
      </c>
      <c r="AU77" s="1">
        <f t="shared" si="78"/>
        <v>65371.277992854179</v>
      </c>
    </row>
    <row r="78" spans="1:48" x14ac:dyDescent="0.15">
      <c r="C78" s="7">
        <v>5</v>
      </c>
      <c r="D78" s="8">
        <v>13.4218252937097</v>
      </c>
      <c r="E78" s="10">
        <f t="shared" si="79"/>
        <v>3.1756017248999999</v>
      </c>
      <c r="F78" s="7" t="s">
        <v>85</v>
      </c>
      <c r="G78" s="1">
        <v>6</v>
      </c>
      <c r="H78" s="9">
        <f t="shared" si="61"/>
        <v>13.4218252937097</v>
      </c>
      <c r="I78" s="9">
        <f t="shared" si="62"/>
        <v>286.57182529370965</v>
      </c>
      <c r="J78" s="9">
        <f t="shared" si="63"/>
        <v>9.2527767621261872E-2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0.23690507277744749</v>
      </c>
      <c r="P78" s="9">
        <f t="shared" si="66"/>
        <v>2.1920297522249794E-2</v>
      </c>
      <c r="Q78" s="12">
        <f t="shared" si="67"/>
        <v>3.9456535540049629E-3</v>
      </c>
      <c r="R78" s="9">
        <f t="shared" si="68"/>
        <v>1.9710000000000002E-2</v>
      </c>
      <c r="S78" s="13">
        <f t="shared" si="69"/>
        <v>0.2001853654999981</v>
      </c>
      <c r="T78" s="2">
        <f t="shared" si="70"/>
        <v>0.01</v>
      </c>
      <c r="U78" s="14">
        <f t="shared" si="71"/>
        <v>2.001853654999981E-3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1.4601853654999981E-2</v>
      </c>
      <c r="AR78" s="9">
        <f t="shared" si="75"/>
        <v>10.950000000000001</v>
      </c>
      <c r="AS78" s="1">
        <f t="shared" si="76"/>
        <v>0.18</v>
      </c>
      <c r="AT78" s="1">
        <f t="shared" si="77"/>
        <v>383.33333333333331</v>
      </c>
      <c r="AU78" s="1">
        <f t="shared" si="78"/>
        <v>73917.284544536073</v>
      </c>
    </row>
    <row r="79" spans="1:48" x14ac:dyDescent="0.15">
      <c r="C79" s="7">
        <v>6</v>
      </c>
      <c r="D79" s="8">
        <v>17.434618310333299</v>
      </c>
      <c r="E79" s="10">
        <f t="shared" si="79"/>
        <v>13.4218252937097</v>
      </c>
      <c r="F79" s="7" t="s">
        <v>83</v>
      </c>
      <c r="G79" s="1">
        <v>7</v>
      </c>
      <c r="H79" s="9">
        <f t="shared" si="61"/>
        <v>17.434618310333299</v>
      </c>
      <c r="I79" s="9">
        <f t="shared" si="62"/>
        <v>290.58461831033327</v>
      </c>
      <c r="J79" s="9">
        <f t="shared" si="63"/>
        <v>0.1479252487983313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0.3244847752551977</v>
      </c>
      <c r="P79" s="9">
        <f t="shared" si="66"/>
        <v>4.7999491110895735E-2</v>
      </c>
      <c r="Q79" s="12">
        <f t="shared" si="67"/>
        <v>8.6399083999612325E-3</v>
      </c>
      <c r="R79" s="9">
        <f t="shared" si="68"/>
        <v>1.9710000000000002E-2</v>
      </c>
      <c r="S79" s="13">
        <f t="shared" si="69"/>
        <v>0.43835151699448155</v>
      </c>
      <c r="T79" s="2">
        <f t="shared" si="70"/>
        <v>0.01</v>
      </c>
      <c r="U79" s="14">
        <f t="shared" si="71"/>
        <v>4.3835151699448153E-3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2.5983515169944817E-2</v>
      </c>
      <c r="AR79" s="9">
        <f t="shared" si="75"/>
        <v>10.950000000000001</v>
      </c>
      <c r="AS79" s="1">
        <f t="shared" si="76"/>
        <v>0.18</v>
      </c>
      <c r="AT79" s="1">
        <f t="shared" si="77"/>
        <v>383.33333333333331</v>
      </c>
      <c r="AU79" s="1">
        <f t="shared" si="78"/>
        <v>131533.36074056709</v>
      </c>
    </row>
    <row r="80" spans="1:48" x14ac:dyDescent="0.15">
      <c r="C80" s="7">
        <v>7</v>
      </c>
      <c r="D80" s="8">
        <v>17.802985130645201</v>
      </c>
      <c r="E80" s="10">
        <f t="shared" si="79"/>
        <v>17.434618310333299</v>
      </c>
      <c r="F80" s="7" t="s">
        <v>83</v>
      </c>
      <c r="G80" s="1">
        <v>8</v>
      </c>
      <c r="H80" s="9">
        <f t="shared" si="61"/>
        <v>17.802985130645201</v>
      </c>
      <c r="I80" s="9">
        <f t="shared" si="62"/>
        <v>290.95298513064517</v>
      </c>
      <c r="J80" s="9">
        <f t="shared" si="63"/>
        <v>0.15433568719792304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0.385985284144302</v>
      </c>
      <c r="P80" s="9">
        <f t="shared" si="66"/>
        <v>5.9571304076696439E-2</v>
      </c>
      <c r="Q80" s="12">
        <f t="shared" si="67"/>
        <v>1.0722834733805359E-2</v>
      </c>
      <c r="R80" s="9">
        <f t="shared" si="68"/>
        <v>1.9710000000000002E-2</v>
      </c>
      <c r="S80" s="13">
        <f t="shared" si="69"/>
        <v>0.54403017421640576</v>
      </c>
      <c r="T80" s="2">
        <f t="shared" si="70"/>
        <v>0.01</v>
      </c>
      <c r="U80" s="14">
        <f t="shared" si="71"/>
        <v>5.4403017421640575E-3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2.7040301742164059E-2</v>
      </c>
      <c r="AR80" s="9">
        <f t="shared" si="75"/>
        <v>10.950000000000001</v>
      </c>
      <c r="AS80" s="1">
        <f t="shared" si="76"/>
        <v>0.18</v>
      </c>
      <c r="AT80" s="1">
        <f t="shared" si="77"/>
        <v>383.33333333333331</v>
      </c>
      <c r="AU80" s="1">
        <f t="shared" si="78"/>
        <v>136883.00987465677</v>
      </c>
    </row>
    <row r="81" spans="1:48" x14ac:dyDescent="0.15">
      <c r="C81" s="7">
        <v>8</v>
      </c>
      <c r="D81" s="8">
        <v>17.099094396774198</v>
      </c>
      <c r="E81" s="10">
        <f t="shared" si="79"/>
        <v>17.802985130645201</v>
      </c>
      <c r="F81" s="7" t="s">
        <v>83</v>
      </c>
      <c r="G81" s="1">
        <v>9</v>
      </c>
      <c r="H81" s="9">
        <f t="shared" si="61"/>
        <v>17.099094396774198</v>
      </c>
      <c r="I81" s="9">
        <f t="shared" si="62"/>
        <v>290.24909439677418</v>
      </c>
      <c r="J81" s="9">
        <f t="shared" si="63"/>
        <v>0.14230501789281258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0.43591398006760562</v>
      </c>
      <c r="P81" s="9">
        <f t="shared" si="66"/>
        <v>6.2032746733247761E-2</v>
      </c>
      <c r="Q81" s="12">
        <f t="shared" si="67"/>
        <v>1.1165894411984597E-2</v>
      </c>
      <c r="R81" s="9">
        <f t="shared" si="68"/>
        <v>1.9710000000000002E-2</v>
      </c>
      <c r="S81" s="13">
        <f t="shared" si="69"/>
        <v>0.56650910258673748</v>
      </c>
      <c r="T81" s="2">
        <f t="shared" si="70"/>
        <v>0.01</v>
      </c>
      <c r="U81" s="14">
        <f t="shared" si="71"/>
        <v>5.6650910258673748E-3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2.7265091025867376E-2</v>
      </c>
      <c r="AR81" s="9">
        <f t="shared" si="75"/>
        <v>10.950000000000001</v>
      </c>
      <c r="AS81" s="1">
        <f t="shared" si="76"/>
        <v>0.18</v>
      </c>
      <c r="AT81" s="1">
        <f t="shared" si="77"/>
        <v>383.33333333333331</v>
      </c>
      <c r="AU81" s="1">
        <f t="shared" si="78"/>
        <v>138020.93481478046</v>
      </c>
    </row>
    <row r="82" spans="1:48" x14ac:dyDescent="0.15">
      <c r="C82" s="7">
        <v>9</v>
      </c>
      <c r="D82" s="8">
        <v>11.9279662946333</v>
      </c>
      <c r="E82" s="10">
        <f t="shared" si="79"/>
        <v>17.099094396774198</v>
      </c>
      <c r="F82" s="7" t="s">
        <v>83</v>
      </c>
      <c r="G82" s="1">
        <v>10</v>
      </c>
      <c r="H82" s="9">
        <f t="shared" si="61"/>
        <v>11.9279662946333</v>
      </c>
      <c r="I82" s="9">
        <f t="shared" si="62"/>
        <v>285.07796629463326</v>
      </c>
      <c r="J82" s="9">
        <f t="shared" si="63"/>
        <v>7.7436978591120392E-2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0.4833812333343579</v>
      </c>
      <c r="P82" s="9">
        <f t="shared" si="66"/>
        <v>3.743158221706204E-2</v>
      </c>
      <c r="Q82" s="12">
        <f t="shared" si="67"/>
        <v>6.7376847990711667E-3</v>
      </c>
      <c r="R82" s="9">
        <f t="shared" si="68"/>
        <v>1.9710000000000002E-2</v>
      </c>
      <c r="S82" s="13">
        <f t="shared" si="69"/>
        <v>0.34184093348915101</v>
      </c>
      <c r="T82" s="2">
        <f t="shared" si="70"/>
        <v>0.01</v>
      </c>
      <c r="U82" s="14">
        <f t="shared" si="71"/>
        <v>3.4184093348915102E-3</v>
      </c>
      <c r="V82" s="13"/>
      <c r="W82" s="2"/>
      <c r="X82" s="14"/>
      <c r="Y82" s="2">
        <v>0.02</v>
      </c>
      <c r="Z82" s="2">
        <v>0.27</v>
      </c>
      <c r="AA82" s="2">
        <f t="shared" si="72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3"/>
        <v>7.1999999999999998E-3</v>
      </c>
      <c r="AQ82" s="1">
        <f t="shared" si="74"/>
        <v>1.6018409334891511E-2</v>
      </c>
      <c r="AR82" s="9">
        <f t="shared" si="75"/>
        <v>10.950000000000001</v>
      </c>
      <c r="AS82" s="1">
        <f t="shared" si="76"/>
        <v>0.18</v>
      </c>
      <c r="AT82" s="1">
        <f t="shared" si="77"/>
        <v>383.33333333333331</v>
      </c>
      <c r="AU82" s="1">
        <f t="shared" si="78"/>
        <v>81088.151458947788</v>
      </c>
    </row>
    <row r="83" spans="1:48" x14ac:dyDescent="0.15">
      <c r="C83" s="7">
        <v>10</v>
      </c>
      <c r="D83" s="8">
        <v>7.5361867094838697</v>
      </c>
      <c r="E83" s="10">
        <f t="shared" si="79"/>
        <v>11.9279662946333</v>
      </c>
      <c r="F83" s="7" t="s">
        <v>83</v>
      </c>
      <c r="G83" s="1">
        <v>11</v>
      </c>
      <c r="H83" s="9">
        <f t="shared" si="61"/>
        <v>7.5361867094838697</v>
      </c>
      <c r="I83" s="9">
        <f t="shared" si="62"/>
        <v>280.68618670948382</v>
      </c>
      <c r="J83" s="9">
        <f t="shared" si="63"/>
        <v>4.5379391883242345E-2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0.42365216856143106</v>
      </c>
      <c r="O83" s="9">
        <f t="shared" si="80"/>
        <v>0.13179748255586488</v>
      </c>
      <c r="P83" s="9">
        <f t="shared" si="66"/>
        <v>5.9808896101273892E-3</v>
      </c>
      <c r="Q83" s="12">
        <f t="shared" si="67"/>
        <v>1.07656012982293E-3</v>
      </c>
      <c r="R83" s="9">
        <f t="shared" si="68"/>
        <v>1.9710000000000002E-2</v>
      </c>
      <c r="S83" s="13">
        <f t="shared" si="69"/>
        <v>5.4619996439519529E-2</v>
      </c>
      <c r="T83" s="2">
        <f t="shared" si="70"/>
        <v>0.01</v>
      </c>
      <c r="U83" s="14">
        <f t="shared" si="71"/>
        <v>5.4619996439519535E-4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1.3146199964395195E-2</v>
      </c>
      <c r="AR83" s="9">
        <f t="shared" si="75"/>
        <v>10.950000000000001</v>
      </c>
      <c r="AS83" s="1">
        <f t="shared" si="76"/>
        <v>0.18</v>
      </c>
      <c r="AT83" s="1">
        <f t="shared" si="77"/>
        <v>383.33333333333331</v>
      </c>
      <c r="AU83" s="1">
        <f t="shared" si="78"/>
        <v>66548.496266761882</v>
      </c>
    </row>
    <row r="84" spans="1:48" x14ac:dyDescent="0.15">
      <c r="C84" s="7">
        <v>11</v>
      </c>
      <c r="D84" s="8">
        <v>4.6033200854</v>
      </c>
      <c r="E84" s="10">
        <f t="shared" si="79"/>
        <v>7.5361867094838697</v>
      </c>
      <c r="F84" s="7" t="s">
        <v>85</v>
      </c>
      <c r="G84" s="1">
        <v>12</v>
      </c>
      <c r="H84" s="9">
        <f t="shared" si="61"/>
        <v>4.6033200854</v>
      </c>
      <c r="I84" s="9">
        <f t="shared" si="62"/>
        <v>277.75332008539999</v>
      </c>
      <c r="J84" s="9">
        <f t="shared" si="63"/>
        <v>3.1461538120896984E-2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0.23531659294573751</v>
      </c>
      <c r="P84" s="9">
        <f t="shared" si="66"/>
        <v>7.4034219594419186E-3</v>
      </c>
      <c r="Q84" s="12">
        <f t="shared" si="67"/>
        <v>1.3326159526995452E-3</v>
      </c>
      <c r="R84" s="9">
        <f t="shared" si="68"/>
        <v>1.9710000000000002E-2</v>
      </c>
      <c r="S84" s="13">
        <f t="shared" si="69"/>
        <v>6.7611159446958155E-2</v>
      </c>
      <c r="T84" s="2">
        <f t="shared" si="70"/>
        <v>0.01</v>
      </c>
      <c r="U84" s="14">
        <f t="shared" si="71"/>
        <v>6.761115944695816E-4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1.3276111594469581E-2</v>
      </c>
      <c r="AR84" s="9">
        <f t="shared" si="75"/>
        <v>10.950000000000001</v>
      </c>
      <c r="AS84" s="1">
        <f t="shared" si="76"/>
        <v>0.18</v>
      </c>
      <c r="AT84" s="1">
        <f t="shared" si="77"/>
        <v>383.33333333333331</v>
      </c>
      <c r="AU84" s="1">
        <f t="shared" si="78"/>
        <v>67206.132971849991</v>
      </c>
      <c r="AV84" s="1">
        <f>SUM(AU73:AU84)</f>
        <v>1020884.9299075915</v>
      </c>
    </row>
    <row r="85" spans="1:48" x14ac:dyDescent="0.15">
      <c r="C85" s="7">
        <v>12</v>
      </c>
      <c r="D85" s="8">
        <v>2.1716791559354802</v>
      </c>
      <c r="E85" s="10">
        <f t="shared" si="79"/>
        <v>4.6033200854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2.2396368316774198</v>
      </c>
      <c r="E89" s="7"/>
      <c r="F89" s="7"/>
      <c r="G89" s="1">
        <v>1</v>
      </c>
      <c r="H89" s="9">
        <f t="shared" ref="H89:H100" si="81">E90</f>
        <v>2.2396368316774198</v>
      </c>
      <c r="I89" s="9">
        <f t="shared" ref="I89:I100" si="82">H89+273.15</f>
        <v>275.38963683167742</v>
      </c>
      <c r="J89" s="9">
        <f t="shared" ref="J89:J100" si="83">EXP(($C$15*(I89-$C$13))/($C$16*I89*$C$13))</f>
        <v>2.3286700733746016E-2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0.12354235123522439</v>
      </c>
      <c r="Q89" s="12">
        <f t="shared" ref="Q89:Q100" si="87">P89*$B$91</f>
        <v>5.5594058055850978E-2</v>
      </c>
      <c r="R89" s="9">
        <f t="shared" ref="R89:R100" si="88">L89*$B$91</f>
        <v>2.3873737500000001</v>
      </c>
      <c r="S89" s="13">
        <f t="shared" ref="S89:S100" si="89">Q89/R89</f>
        <v>2.3286700733746016E-2</v>
      </c>
      <c r="T89" s="2">
        <f t="shared" ref="T89:T100" si="90">$B$90/100</f>
        <v>0.51</v>
      </c>
      <c r="U89" s="14">
        <f t="shared" ref="U89:U100" si="91">S89*T89</f>
        <v>1.1876217374210468E-2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3.3917679538324454E-2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31258.333333333332</v>
      </c>
      <c r="AN89" s="1">
        <f t="shared" ref="AN89:AN100" si="96">AM89*10000*AK89*AJ89</f>
        <v>110288359.07514356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-5.4851305951612899</v>
      </c>
      <c r="E90" s="10">
        <f t="shared" ref="E90:E101" si="97">D89</f>
        <v>2.2396368316774198</v>
      </c>
      <c r="F90" s="7" t="s">
        <v>83</v>
      </c>
      <c r="G90" s="1">
        <v>2</v>
      </c>
      <c r="H90" s="9">
        <f t="shared" si="81"/>
        <v>-5.4851305951612899</v>
      </c>
      <c r="I90" s="9">
        <f t="shared" si="82"/>
        <v>267.66486940483867</v>
      </c>
      <c r="J90" s="9">
        <f t="shared" si="83"/>
        <v>8.3938708157496478E-3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10.487007648764775</v>
      </c>
      <c r="P90" s="9">
        <f t="shared" si="86"/>
        <v>8.8026587447509977E-2</v>
      </c>
      <c r="Q90" s="12">
        <f t="shared" si="87"/>
        <v>3.9611964351379488E-2</v>
      </c>
      <c r="R90" s="9">
        <f t="shared" si="88"/>
        <v>2.3873737500000001</v>
      </c>
      <c r="S90" s="13">
        <f t="shared" si="89"/>
        <v>1.6592276073815207E-2</v>
      </c>
      <c r="T90" s="2">
        <f t="shared" si="90"/>
        <v>0.51</v>
      </c>
      <c r="U90" s="14">
        <f t="shared" si="91"/>
        <v>8.4620607976457554E-3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3.2888311330490194E-2</v>
      </c>
      <c r="AK90" s="9">
        <f t="shared" si="93"/>
        <v>10.4025</v>
      </c>
      <c r="AL90" s="1">
        <f t="shared" si="94"/>
        <v>0.45</v>
      </c>
      <c r="AM90" s="17">
        <f t="shared" si="95"/>
        <v>31258.333333333332</v>
      </c>
      <c r="AN90" s="1">
        <f t="shared" si="96"/>
        <v>106941215.87220468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-3.0061472471428599</v>
      </c>
      <c r="E91" s="10">
        <f t="shared" si="97"/>
        <v>-5.4851305951612899</v>
      </c>
      <c r="F91" s="7" t="s">
        <v>83</v>
      </c>
      <c r="G91" s="1">
        <v>3</v>
      </c>
      <c r="H91" s="9">
        <f t="shared" si="81"/>
        <v>-3.0061472471428599</v>
      </c>
      <c r="I91" s="9">
        <f t="shared" si="82"/>
        <v>270.14385275285713</v>
      </c>
      <c r="J91" s="9">
        <f t="shared" si="83"/>
        <v>1.1720207827810619E-2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15.704256061317265</v>
      </c>
      <c r="P91" s="9">
        <f t="shared" si="86"/>
        <v>0.18405714481979296</v>
      </c>
      <c r="Q91" s="12">
        <f t="shared" si="87"/>
        <v>8.2825715168906841E-2</v>
      </c>
      <c r="R91" s="9">
        <f t="shared" si="88"/>
        <v>2.3873737500000001</v>
      </c>
      <c r="S91" s="13">
        <f t="shared" si="89"/>
        <v>3.4693233587286799E-2</v>
      </c>
      <c r="T91" s="2">
        <f t="shared" si="90"/>
        <v>0.51</v>
      </c>
      <c r="U91" s="14">
        <f t="shared" si="91"/>
        <v>1.7693549129516269E-2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3.5671605062549155E-2</v>
      </c>
      <c r="AK91" s="9">
        <f t="shared" si="93"/>
        <v>10.4025</v>
      </c>
      <c r="AL91" s="1">
        <f t="shared" si="94"/>
        <v>0.45</v>
      </c>
      <c r="AM91" s="17">
        <f t="shared" si="95"/>
        <v>31258.333333333332</v>
      </c>
      <c r="AN91" s="1">
        <f t="shared" si="96"/>
        <v>115991507.71737845</v>
      </c>
    </row>
    <row r="92" spans="1:48" x14ac:dyDescent="0.15">
      <c r="C92" s="7">
        <v>3</v>
      </c>
      <c r="D92" s="8">
        <v>-6.7303509622258</v>
      </c>
      <c r="E92" s="10">
        <f t="shared" si="97"/>
        <v>-3.0061472471428599</v>
      </c>
      <c r="F92" s="7" t="s">
        <v>83</v>
      </c>
      <c r="G92" s="1">
        <v>4</v>
      </c>
      <c r="H92" s="9">
        <f t="shared" si="81"/>
        <v>-6.7303509622258</v>
      </c>
      <c r="I92" s="9">
        <f t="shared" si="82"/>
        <v>266.41964903777415</v>
      </c>
      <c r="J92" s="9">
        <f t="shared" si="83"/>
        <v>7.0814598144742112E-3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20.825473916497472</v>
      </c>
      <c r="P92" s="9">
        <f t="shared" si="86"/>
        <v>0.14747475665705773</v>
      </c>
      <c r="Q92" s="12">
        <f t="shared" si="87"/>
        <v>6.6363640495675974E-2</v>
      </c>
      <c r="R92" s="9">
        <f t="shared" si="88"/>
        <v>2.3873737500000001</v>
      </c>
      <c r="S92" s="13">
        <f t="shared" si="89"/>
        <v>2.7797759146709212E-2</v>
      </c>
      <c r="T92" s="2">
        <f t="shared" si="90"/>
        <v>0.51</v>
      </c>
      <c r="U92" s="14">
        <f t="shared" si="91"/>
        <v>1.4176857164821699E-2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3.4611322435193742E-2</v>
      </c>
      <c r="AK92" s="9">
        <f t="shared" si="93"/>
        <v>10.4025</v>
      </c>
      <c r="AL92" s="1">
        <f t="shared" si="94"/>
        <v>0.45</v>
      </c>
      <c r="AM92" s="17">
        <f t="shared" si="95"/>
        <v>31258.333333333332</v>
      </c>
      <c r="AN92" s="1">
        <f t="shared" si="96"/>
        <v>112543841.70016815</v>
      </c>
    </row>
    <row r="93" spans="1:48" x14ac:dyDescent="0.15">
      <c r="C93" s="7">
        <v>4</v>
      </c>
      <c r="D93" s="8">
        <v>3.1756017248999999</v>
      </c>
      <c r="E93" s="10">
        <f t="shared" si="97"/>
        <v>-6.7303509622258</v>
      </c>
      <c r="F93" s="7" t="s">
        <v>83</v>
      </c>
      <c r="G93" s="1">
        <v>5</v>
      </c>
      <c r="H93" s="9">
        <f t="shared" si="81"/>
        <v>3.1756017248999999</v>
      </c>
      <c r="I93" s="9">
        <f t="shared" si="82"/>
        <v>276.32560172489997</v>
      </c>
      <c r="J93" s="9">
        <f t="shared" si="83"/>
        <v>2.6249343649192996E-2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19.644099201848395</v>
      </c>
      <c r="O93" s="9">
        <f t="shared" si="98"/>
        <v>6.3391749579920216</v>
      </c>
      <c r="P93" s="9">
        <f t="shared" si="86"/>
        <v>0.16639918192469114</v>
      </c>
      <c r="Q93" s="12">
        <f t="shared" si="87"/>
        <v>7.4879631866111018E-2</v>
      </c>
      <c r="R93" s="9">
        <f t="shared" si="88"/>
        <v>2.3873737500000001</v>
      </c>
      <c r="S93" s="13">
        <f t="shared" si="89"/>
        <v>3.1364855153538908E-2</v>
      </c>
      <c r="T93" s="2">
        <f t="shared" si="90"/>
        <v>0.51</v>
      </c>
      <c r="U93" s="14">
        <f t="shared" si="91"/>
        <v>1.5996076128304844E-2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2.7733816952683912E-2</v>
      </c>
      <c r="AK93" s="9">
        <f t="shared" si="93"/>
        <v>10.4025</v>
      </c>
      <c r="AL93" s="1">
        <f t="shared" si="94"/>
        <v>0.45</v>
      </c>
      <c r="AM93" s="17">
        <f t="shared" si="95"/>
        <v>31258.333333333332</v>
      </c>
      <c r="AN93" s="1">
        <f t="shared" si="96"/>
        <v>90180613.893287838</v>
      </c>
    </row>
    <row r="94" spans="1:48" x14ac:dyDescent="0.15">
      <c r="C94" s="7">
        <v>5</v>
      </c>
      <c r="D94" s="8">
        <v>13.4218252937097</v>
      </c>
      <c r="E94" s="10">
        <f t="shared" si="97"/>
        <v>3.1756017248999999</v>
      </c>
      <c r="F94" s="7" t="s">
        <v>85</v>
      </c>
      <c r="G94" s="1">
        <v>6</v>
      </c>
      <c r="H94" s="9">
        <f t="shared" si="81"/>
        <v>13.4218252937097</v>
      </c>
      <c r="I94" s="9">
        <f t="shared" si="82"/>
        <v>286.57182529370965</v>
      </c>
      <c r="J94" s="9">
        <f t="shared" si="83"/>
        <v>9.2527767621261872E-2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11.478050776067331</v>
      </c>
      <c r="P94" s="9">
        <f t="shared" si="86"/>
        <v>1.0620384149530024</v>
      </c>
      <c r="Q94" s="12">
        <f t="shared" si="87"/>
        <v>0.47791728672885109</v>
      </c>
      <c r="R94" s="9">
        <f t="shared" si="88"/>
        <v>2.3873737500000001</v>
      </c>
      <c r="S94" s="13">
        <f t="shared" si="89"/>
        <v>0.2001853654999981</v>
      </c>
      <c r="T94" s="2">
        <f t="shared" si="90"/>
        <v>0.51</v>
      </c>
      <c r="U94" s="14">
        <f t="shared" si="91"/>
        <v>0.10209453640499903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5.6910502726107218E-2</v>
      </c>
      <c r="AK94" s="9">
        <f t="shared" si="93"/>
        <v>10.4025</v>
      </c>
      <c r="AL94" s="1">
        <f t="shared" si="94"/>
        <v>0.45</v>
      </c>
      <c r="AM94" s="17">
        <f t="shared" si="95"/>
        <v>31258.333333333332</v>
      </c>
      <c r="AN94" s="1">
        <f t="shared" si="96"/>
        <v>185052929.48215389</v>
      </c>
    </row>
    <row r="95" spans="1:48" x14ac:dyDescent="0.15">
      <c r="C95" s="7">
        <v>6</v>
      </c>
      <c r="D95" s="8">
        <v>17.434618310333299</v>
      </c>
      <c r="E95" s="10">
        <f t="shared" si="97"/>
        <v>13.4218252937097</v>
      </c>
      <c r="F95" s="7" t="s">
        <v>83</v>
      </c>
      <c r="G95" s="1">
        <v>7</v>
      </c>
      <c r="H95" s="9">
        <f t="shared" si="81"/>
        <v>17.434618310333299</v>
      </c>
      <c r="I95" s="9">
        <f t="shared" si="82"/>
        <v>290.58461831033327</v>
      </c>
      <c r="J95" s="9">
        <f t="shared" si="83"/>
        <v>0.1479252487983313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15.721287361114326</v>
      </c>
      <c r="P95" s="9">
        <f t="shared" si="86"/>
        <v>2.3255753443228979</v>
      </c>
      <c r="Q95" s="12">
        <f t="shared" si="87"/>
        <v>1.046508904945304</v>
      </c>
      <c r="R95" s="9">
        <f t="shared" si="88"/>
        <v>2.3873737500000001</v>
      </c>
      <c r="S95" s="13">
        <f t="shared" si="89"/>
        <v>0.43835151699448149</v>
      </c>
      <c r="T95" s="2">
        <f t="shared" si="90"/>
        <v>0.51</v>
      </c>
      <c r="U95" s="14">
        <f t="shared" si="91"/>
        <v>0.22355927366718556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0.11385812101065644</v>
      </c>
      <c r="AK95" s="9">
        <f t="shared" si="93"/>
        <v>10.4025</v>
      </c>
      <c r="AL95" s="1">
        <f t="shared" si="94"/>
        <v>0.45</v>
      </c>
      <c r="AM95" s="17">
        <f t="shared" si="95"/>
        <v>31258.333333333332</v>
      </c>
      <c r="AN95" s="1">
        <f t="shared" si="96"/>
        <v>370226545.70032406</v>
      </c>
    </row>
    <row r="96" spans="1:48" x14ac:dyDescent="0.15">
      <c r="C96" s="7">
        <v>7</v>
      </c>
      <c r="D96" s="8">
        <v>17.802985130645201</v>
      </c>
      <c r="E96" s="10">
        <f t="shared" si="97"/>
        <v>17.434618310333299</v>
      </c>
      <c r="F96" s="7" t="s">
        <v>83</v>
      </c>
      <c r="G96" s="1">
        <v>8</v>
      </c>
      <c r="H96" s="9">
        <f t="shared" si="81"/>
        <v>17.802985130645201</v>
      </c>
      <c r="I96" s="9">
        <f t="shared" si="82"/>
        <v>290.95298513064517</v>
      </c>
      <c r="J96" s="9">
        <f t="shared" si="83"/>
        <v>0.15433568719792304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18.70098701679143</v>
      </c>
      <c r="P96" s="9">
        <f t="shared" si="86"/>
        <v>2.8862296825159421</v>
      </c>
      <c r="Q96" s="12">
        <f t="shared" si="87"/>
        <v>1.298803357132174</v>
      </c>
      <c r="R96" s="9">
        <f t="shared" si="88"/>
        <v>2.3873737500000001</v>
      </c>
      <c r="S96" s="13">
        <f t="shared" si="89"/>
        <v>0.54403017421640576</v>
      </c>
      <c r="T96" s="2">
        <f t="shared" si="90"/>
        <v>0.51</v>
      </c>
      <c r="U96" s="14">
        <f t="shared" si="91"/>
        <v>0.27745538885036697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0.13010779973838565</v>
      </c>
      <c r="AK96" s="9">
        <f t="shared" si="93"/>
        <v>10.4025</v>
      </c>
      <c r="AL96" s="1">
        <f t="shared" si="94"/>
        <v>0.45</v>
      </c>
      <c r="AM96" s="17">
        <f t="shared" si="95"/>
        <v>31258.333333333332</v>
      </c>
      <c r="AN96" s="1">
        <f t="shared" si="96"/>
        <v>423064783.06719714</v>
      </c>
    </row>
    <row r="97" spans="1:50" x14ac:dyDescent="0.15">
      <c r="C97" s="7">
        <v>8</v>
      </c>
      <c r="D97" s="8">
        <v>17.099094396774198</v>
      </c>
      <c r="E97" s="10">
        <f t="shared" si="97"/>
        <v>17.802985130645201</v>
      </c>
      <c r="F97" s="7" t="s">
        <v>83</v>
      </c>
      <c r="G97" s="1">
        <v>9</v>
      </c>
      <c r="H97" s="9">
        <f t="shared" si="81"/>
        <v>17.099094396774198</v>
      </c>
      <c r="I97" s="9">
        <f t="shared" si="82"/>
        <v>290.24909439677418</v>
      </c>
      <c r="J97" s="9">
        <f t="shared" si="83"/>
        <v>0.14230501789281258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21.120032334275489</v>
      </c>
      <c r="P97" s="9">
        <f t="shared" si="86"/>
        <v>3.0054865792258538</v>
      </c>
      <c r="Q97" s="12">
        <f t="shared" si="87"/>
        <v>1.3524689606516342</v>
      </c>
      <c r="R97" s="9">
        <f t="shared" si="88"/>
        <v>2.3873737500000001</v>
      </c>
      <c r="S97" s="13">
        <f t="shared" si="89"/>
        <v>0.56650910258673748</v>
      </c>
      <c r="T97" s="2">
        <f t="shared" si="90"/>
        <v>0.51</v>
      </c>
      <c r="U97" s="14">
        <f t="shared" si="91"/>
        <v>0.28891964231923611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0.13356427215924971</v>
      </c>
      <c r="AK97" s="9">
        <f t="shared" si="93"/>
        <v>10.4025</v>
      </c>
      <c r="AL97" s="1">
        <f t="shared" si="94"/>
        <v>0.45</v>
      </c>
      <c r="AM97" s="17">
        <f t="shared" si="95"/>
        <v>31258.333333333332</v>
      </c>
      <c r="AN97" s="1">
        <f t="shared" si="96"/>
        <v>434304015.13361394</v>
      </c>
    </row>
    <row r="98" spans="1:50" x14ac:dyDescent="0.15">
      <c r="C98" s="7">
        <v>9</v>
      </c>
      <c r="D98" s="8">
        <v>11.9279662946333</v>
      </c>
      <c r="E98" s="10">
        <f t="shared" si="97"/>
        <v>17.099094396774198</v>
      </c>
      <c r="F98" s="7" t="s">
        <v>83</v>
      </c>
      <c r="G98" s="1">
        <v>10</v>
      </c>
      <c r="H98" s="9">
        <f t="shared" si="81"/>
        <v>11.9279662946333</v>
      </c>
      <c r="I98" s="9">
        <f t="shared" si="82"/>
        <v>285.07796629463326</v>
      </c>
      <c r="J98" s="9">
        <f t="shared" si="83"/>
        <v>7.7436978591120392E-2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23.419820755049635</v>
      </c>
      <c r="P98" s="9">
        <f t="shared" si="86"/>
        <v>1.8135601584166556</v>
      </c>
      <c r="Q98" s="12">
        <f t="shared" si="87"/>
        <v>0.81610207128749501</v>
      </c>
      <c r="R98" s="9">
        <f t="shared" si="88"/>
        <v>2.3873737500000001</v>
      </c>
      <c r="S98" s="13">
        <f t="shared" si="89"/>
        <v>0.34184093348915101</v>
      </c>
      <c r="T98" s="2">
        <f t="shared" si="90"/>
        <v>0.51</v>
      </c>
      <c r="U98" s="14">
        <f t="shared" si="91"/>
        <v>0.17433887607946702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2"/>
        <v>8.2900171137959305E-2</v>
      </c>
      <c r="AK98" s="9">
        <f t="shared" si="93"/>
        <v>10.4025</v>
      </c>
      <c r="AL98" s="1">
        <f t="shared" si="94"/>
        <v>0.45</v>
      </c>
      <c r="AM98" s="17">
        <f t="shared" si="95"/>
        <v>31258.333333333332</v>
      </c>
      <c r="AN98" s="1">
        <f t="shared" si="96"/>
        <v>269562186.04292446</v>
      </c>
    </row>
    <row r="99" spans="1:50" x14ac:dyDescent="0.15">
      <c r="C99" s="7">
        <v>10</v>
      </c>
      <c r="D99" s="8">
        <v>7.5361867094838697</v>
      </c>
      <c r="E99" s="10">
        <f t="shared" si="97"/>
        <v>11.9279662946333</v>
      </c>
      <c r="F99" s="7" t="s">
        <v>83</v>
      </c>
      <c r="G99" s="1">
        <v>11</v>
      </c>
      <c r="H99" s="9">
        <f t="shared" si="81"/>
        <v>7.5361867094838697</v>
      </c>
      <c r="I99" s="9">
        <f t="shared" si="82"/>
        <v>280.68618670948382</v>
      </c>
      <c r="J99" s="9">
        <f t="shared" si="83"/>
        <v>4.5379391883242345E-2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20.525947566801328</v>
      </c>
      <c r="O99" s="9">
        <f t="shared" si="98"/>
        <v>6.3855880298316521</v>
      </c>
      <c r="P99" s="9">
        <f t="shared" si="86"/>
        <v>0.28977410161067196</v>
      </c>
      <c r="Q99" s="12">
        <f t="shared" si="87"/>
        <v>0.13039834572480238</v>
      </c>
      <c r="R99" s="9">
        <f t="shared" si="88"/>
        <v>2.3873737500000001</v>
      </c>
      <c r="S99" s="13">
        <f t="shared" si="89"/>
        <v>5.4619996439519529E-2</v>
      </c>
      <c r="T99" s="2">
        <f t="shared" si="90"/>
        <v>0.51</v>
      </c>
      <c r="U99" s="14">
        <f t="shared" si="91"/>
        <v>2.7856198184154961E-2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3.8735643752522725E-2</v>
      </c>
      <c r="AK99" s="9">
        <f t="shared" si="93"/>
        <v>10.4025</v>
      </c>
      <c r="AL99" s="1">
        <f t="shared" si="94"/>
        <v>0.45</v>
      </c>
      <c r="AM99" s="17">
        <f t="shared" si="95"/>
        <v>31258.333333333332</v>
      </c>
      <c r="AN99" s="1">
        <f t="shared" si="96"/>
        <v>125954683.37855846</v>
      </c>
    </row>
    <row r="100" spans="1:50" x14ac:dyDescent="0.15">
      <c r="C100" s="7">
        <v>11</v>
      </c>
      <c r="D100" s="8">
        <v>4.6033200854</v>
      </c>
      <c r="E100" s="10">
        <f t="shared" si="97"/>
        <v>7.5361867094838697</v>
      </c>
      <c r="F100" s="7" t="s">
        <v>85</v>
      </c>
      <c r="G100" s="1">
        <v>12</v>
      </c>
      <c r="H100" s="9">
        <f t="shared" si="81"/>
        <v>4.6033200854</v>
      </c>
      <c r="I100" s="9">
        <f t="shared" si="82"/>
        <v>277.75332008539999</v>
      </c>
      <c r="J100" s="9">
        <f t="shared" si="83"/>
        <v>3.1461538120896984E-2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11.401088928220981</v>
      </c>
      <c r="P100" s="9">
        <f t="shared" si="86"/>
        <v>0.35869579393496093</v>
      </c>
      <c r="Q100" s="12">
        <f t="shared" si="87"/>
        <v>0.16141310727073241</v>
      </c>
      <c r="R100" s="9">
        <f t="shared" si="88"/>
        <v>2.3873737500000001</v>
      </c>
      <c r="S100" s="13">
        <f t="shared" si="89"/>
        <v>6.7611159446958155E-2</v>
      </c>
      <c r="T100" s="2">
        <f t="shared" si="90"/>
        <v>0.51</v>
      </c>
      <c r="U100" s="14">
        <f t="shared" si="91"/>
        <v>3.4481691317948662E-2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4.0733229932361524E-2</v>
      </c>
      <c r="AK100" s="9">
        <f t="shared" si="93"/>
        <v>10.4025</v>
      </c>
      <c r="AL100" s="1">
        <f t="shared" si="94"/>
        <v>0.45</v>
      </c>
      <c r="AM100" s="17">
        <f t="shared" si="95"/>
        <v>31258.333333333332</v>
      </c>
      <c r="AN100" s="1">
        <f t="shared" si="96"/>
        <v>132450130.7347572</v>
      </c>
      <c r="AO100" s="1">
        <f>SUM(AN89:AN100)</f>
        <v>2476560811.7977118</v>
      </c>
    </row>
    <row r="101" spans="1:50" x14ac:dyDescent="0.15">
      <c r="C101" s="7">
        <v>12</v>
      </c>
      <c r="D101" s="8">
        <v>2.1716791559354802</v>
      </c>
      <c r="E101" s="10">
        <f t="shared" si="97"/>
        <v>4.6033200854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2.2396368316774198</v>
      </c>
      <c r="E105" s="7"/>
      <c r="F105" s="7"/>
      <c r="G105" s="1">
        <v>1</v>
      </c>
      <c r="H105" s="9">
        <f t="shared" ref="H105:H116" si="99">E106</f>
        <v>2.2396368316774198</v>
      </c>
      <c r="I105" s="9">
        <f t="shared" ref="I105:I116" si="100">H105+273.15</f>
        <v>275.38963683167742</v>
      </c>
      <c r="J105" s="9">
        <f t="shared" ref="J105:J116" si="101">EXP(($C$15*(I105-$C$13))/($C$16*I105*$C$13))</f>
        <v>2.3286700733746016E-2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1.5087225389782695E-2</v>
      </c>
      <c r="Q105" s="12">
        <f t="shared" ref="Q105:Q116" si="105">P105*$B$107</f>
        <v>4.5261676169348081E-3</v>
      </c>
      <c r="R105" s="9">
        <f t="shared" ref="R105:R116" si="106">L105*$B$107</f>
        <v>0.19436706250000002</v>
      </c>
      <c r="S105" s="13">
        <f t="shared" ref="S105:S116" si="107">Q105/R105</f>
        <v>2.3286700733746016E-2</v>
      </c>
      <c r="T105" s="2">
        <f t="shared" ref="T105:T116" si="108">$B$106/100</f>
        <v>0.01</v>
      </c>
      <c r="U105" s="14">
        <f t="shared" ref="U105:U116" si="109">S105*T105</f>
        <v>2.3286700733746017E-4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5.72286700733746E-3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516.66666666666663</v>
      </c>
      <c r="AX105" s="1">
        <f t="shared" ref="AX105:AX116" si="116">AW105*10000*AV105*0.67*AU105*AT105</f>
        <v>385053.93933072686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-5.4851305951612899</v>
      </c>
      <c r="E106" s="10">
        <f t="shared" ref="E106:E117" si="117">D105</f>
        <v>2.2396368316774198</v>
      </c>
      <c r="F106" s="7" t="s">
        <v>83</v>
      </c>
      <c r="G106" s="1">
        <v>2</v>
      </c>
      <c r="H106" s="9">
        <f t="shared" si="99"/>
        <v>-5.4851305951612899</v>
      </c>
      <c r="I106" s="9">
        <f t="shared" si="100"/>
        <v>267.66486940483867</v>
      </c>
      <c r="J106" s="9">
        <f t="shared" si="101"/>
        <v>8.3938708157496478E-3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1.2806931912768842</v>
      </c>
      <c r="P106" s="9">
        <f t="shared" si="104"/>
        <v>1.0749973202188319E-2</v>
      </c>
      <c r="Q106" s="12">
        <f t="shared" si="105"/>
        <v>3.2249919606564957E-3</v>
      </c>
      <c r="R106" s="9">
        <f t="shared" si="106"/>
        <v>0.19436706250000002</v>
      </c>
      <c r="S106" s="13">
        <f t="shared" si="107"/>
        <v>1.659227607381521E-2</v>
      </c>
      <c r="T106" s="2">
        <f t="shared" si="108"/>
        <v>0.01</v>
      </c>
      <c r="U106" s="14">
        <f t="shared" si="109"/>
        <v>1.6592276073815212E-4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5.655922760738152E-3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516.66666666666663</v>
      </c>
      <c r="AX106" s="1">
        <f t="shared" si="116"/>
        <v>380549.70293391007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-3.0061472471428599</v>
      </c>
      <c r="E107" s="10">
        <f t="shared" si="117"/>
        <v>-5.4851305951612899</v>
      </c>
      <c r="F107" s="7" t="s">
        <v>83</v>
      </c>
      <c r="G107" s="1">
        <v>3</v>
      </c>
      <c r="H107" s="9">
        <f t="shared" si="99"/>
        <v>-3.0061472471428599</v>
      </c>
      <c r="I107" s="9">
        <f t="shared" si="100"/>
        <v>270.14385275285713</v>
      </c>
      <c r="J107" s="9">
        <f t="shared" si="101"/>
        <v>1.1720207827810619E-2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1.9178334264080292</v>
      </c>
      <c r="P107" s="9">
        <f t="shared" si="104"/>
        <v>2.2477406336624244E-2</v>
      </c>
      <c r="Q107" s="12">
        <f t="shared" si="105"/>
        <v>6.7432219009872733E-3</v>
      </c>
      <c r="R107" s="9">
        <f t="shared" si="106"/>
        <v>0.19436706250000002</v>
      </c>
      <c r="S107" s="13">
        <f t="shared" si="107"/>
        <v>3.4693233587286799E-2</v>
      </c>
      <c r="T107" s="2">
        <f t="shared" si="108"/>
        <v>0.01</v>
      </c>
      <c r="U107" s="14">
        <f t="shared" si="109"/>
        <v>3.4693233587286798E-4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5.8369323358728681E-3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516.66666666666663</v>
      </c>
      <c r="AX107" s="1">
        <f t="shared" si="116"/>
        <v>392728.64224402182</v>
      </c>
    </row>
    <row r="108" spans="1:50" x14ac:dyDescent="0.15">
      <c r="C108" s="7">
        <v>3</v>
      </c>
      <c r="D108" s="8">
        <v>-6.7303509622258</v>
      </c>
      <c r="E108" s="10">
        <f t="shared" si="117"/>
        <v>-3.0061472471428599</v>
      </c>
      <c r="F108" s="7" t="s">
        <v>83</v>
      </c>
      <c r="G108" s="1">
        <v>4</v>
      </c>
      <c r="H108" s="9">
        <f t="shared" si="99"/>
        <v>-6.7303509622258</v>
      </c>
      <c r="I108" s="9">
        <f t="shared" si="100"/>
        <v>266.41964903777415</v>
      </c>
      <c r="J108" s="9">
        <f t="shared" si="101"/>
        <v>7.0814598144742112E-3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2.5432462284047386</v>
      </c>
      <c r="P108" s="9">
        <f t="shared" si="104"/>
        <v>1.8009895964761258E-2</v>
      </c>
      <c r="Q108" s="12">
        <f t="shared" si="105"/>
        <v>5.402968789428377E-3</v>
      </c>
      <c r="R108" s="9">
        <f t="shared" si="106"/>
        <v>0.19436706250000002</v>
      </c>
      <c r="S108" s="13">
        <f t="shared" si="107"/>
        <v>2.7797759146709212E-2</v>
      </c>
      <c r="T108" s="2">
        <f t="shared" si="108"/>
        <v>0.01</v>
      </c>
      <c r="U108" s="14">
        <f t="shared" si="109"/>
        <v>2.7797759146709215E-4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5.767977591467092E-3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516.66666666666663</v>
      </c>
      <c r="AX108" s="1">
        <f t="shared" si="116"/>
        <v>388089.1327228421</v>
      </c>
    </row>
    <row r="109" spans="1:50" x14ac:dyDescent="0.15">
      <c r="C109" s="7">
        <v>4</v>
      </c>
      <c r="D109" s="8">
        <v>3.1756017248999999</v>
      </c>
      <c r="E109" s="10">
        <f t="shared" si="117"/>
        <v>-6.7303509622258</v>
      </c>
      <c r="F109" s="7" t="s">
        <v>83</v>
      </c>
      <c r="G109" s="1">
        <v>5</v>
      </c>
      <c r="H109" s="9">
        <f t="shared" si="99"/>
        <v>3.1756017248999999</v>
      </c>
      <c r="I109" s="9">
        <f t="shared" si="100"/>
        <v>276.32560172489997</v>
      </c>
      <c r="J109" s="9">
        <f t="shared" si="101"/>
        <v>2.6249343649192996E-2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2.3989745158179785</v>
      </c>
      <c r="O109" s="9">
        <f t="shared" si="118"/>
        <v>0.77415202495533242</v>
      </c>
      <c r="P109" s="9">
        <f t="shared" si="104"/>
        <v>2.0320982539771153E-2</v>
      </c>
      <c r="Q109" s="12">
        <f t="shared" si="105"/>
        <v>6.0962947619313456E-3</v>
      </c>
      <c r="R109" s="9">
        <f t="shared" si="106"/>
        <v>0.19436706250000002</v>
      </c>
      <c r="S109" s="13">
        <f t="shared" si="107"/>
        <v>3.1364855153538915E-2</v>
      </c>
      <c r="T109" s="2">
        <f t="shared" si="108"/>
        <v>0.01</v>
      </c>
      <c r="U109" s="14">
        <f t="shared" si="109"/>
        <v>3.1364855153538917E-4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5.8036485515353892E-3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516.66666666666663</v>
      </c>
      <c r="AX109" s="1">
        <f t="shared" si="116"/>
        <v>390489.19613098988</v>
      </c>
    </row>
    <row r="110" spans="1:50" x14ac:dyDescent="0.15">
      <c r="C110" s="7">
        <v>5</v>
      </c>
      <c r="D110" s="8">
        <v>13.4218252937097</v>
      </c>
      <c r="E110" s="10">
        <f t="shared" si="117"/>
        <v>3.1756017248999999</v>
      </c>
      <c r="F110" s="7" t="s">
        <v>85</v>
      </c>
      <c r="G110" s="1">
        <v>6</v>
      </c>
      <c r="H110" s="9">
        <f t="shared" si="99"/>
        <v>13.4218252937097</v>
      </c>
      <c r="I110" s="9">
        <f t="shared" si="100"/>
        <v>286.57182529370965</v>
      </c>
      <c r="J110" s="9">
        <f t="shared" si="101"/>
        <v>9.2527767621261872E-2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1.4017212507488948</v>
      </c>
      <c r="P110" s="9">
        <f t="shared" si="104"/>
        <v>0.12969813815907827</v>
      </c>
      <c r="Q110" s="12">
        <f t="shared" si="105"/>
        <v>3.8909441447723479E-2</v>
      </c>
      <c r="R110" s="9">
        <f t="shared" si="106"/>
        <v>0.19436706250000002</v>
      </c>
      <c r="S110" s="13">
        <f t="shared" si="107"/>
        <v>0.2001853654999981</v>
      </c>
      <c r="T110" s="2">
        <f t="shared" si="108"/>
        <v>0.01</v>
      </c>
      <c r="U110" s="14">
        <f t="shared" si="109"/>
        <v>2.001853654999981E-3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7.491853654999981E-3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516.66666666666663</v>
      </c>
      <c r="AX110" s="1">
        <f t="shared" si="116"/>
        <v>504077.37224164029</v>
      </c>
    </row>
    <row r="111" spans="1:50" x14ac:dyDescent="0.15">
      <c r="C111" s="7">
        <v>6</v>
      </c>
      <c r="D111" s="8">
        <v>17.434618310333299</v>
      </c>
      <c r="E111" s="10">
        <f t="shared" si="117"/>
        <v>13.4218252937097</v>
      </c>
      <c r="F111" s="7" t="s">
        <v>83</v>
      </c>
      <c r="G111" s="1">
        <v>7</v>
      </c>
      <c r="H111" s="9">
        <f t="shared" si="99"/>
        <v>17.434618310333299</v>
      </c>
      <c r="I111" s="9">
        <f t="shared" si="100"/>
        <v>290.58461831033327</v>
      </c>
      <c r="J111" s="9">
        <f t="shared" si="101"/>
        <v>0.1479252487983313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1.91991332092315</v>
      </c>
      <c r="P111" s="9">
        <f t="shared" si="104"/>
        <v>0.28400365566878744</v>
      </c>
      <c r="Q111" s="12">
        <f t="shared" si="105"/>
        <v>8.5201096700636234E-2</v>
      </c>
      <c r="R111" s="9">
        <f t="shared" si="106"/>
        <v>0.19436706250000002</v>
      </c>
      <c r="S111" s="13">
        <f t="shared" si="107"/>
        <v>0.43835151699448166</v>
      </c>
      <c r="T111" s="2">
        <f t="shared" si="108"/>
        <v>0.01</v>
      </c>
      <c r="U111" s="14">
        <f t="shared" si="109"/>
        <v>4.3835151699448171E-3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1.4333515169944817E-2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516.66666666666663</v>
      </c>
      <c r="AX111" s="1">
        <f t="shared" si="116"/>
        <v>964407.60785943165</v>
      </c>
    </row>
    <row r="112" spans="1:50" x14ac:dyDescent="0.15">
      <c r="C112" s="7">
        <v>7</v>
      </c>
      <c r="D112" s="8">
        <v>17.802985130645201</v>
      </c>
      <c r="E112" s="10">
        <f t="shared" si="117"/>
        <v>17.434618310333299</v>
      </c>
      <c r="F112" s="7" t="s">
        <v>83</v>
      </c>
      <c r="G112" s="1">
        <v>8</v>
      </c>
      <c r="H112" s="9">
        <f t="shared" si="99"/>
        <v>17.802985130645201</v>
      </c>
      <c r="I112" s="9">
        <f t="shared" si="100"/>
        <v>290.95298513064517</v>
      </c>
      <c r="J112" s="9">
        <f t="shared" si="101"/>
        <v>0.15433568719792304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2.2837998735876961</v>
      </c>
      <c r="P112" s="9">
        <f t="shared" si="104"/>
        <v>0.35247182291268686</v>
      </c>
      <c r="Q112" s="12">
        <f t="shared" si="105"/>
        <v>0.10574154687380606</v>
      </c>
      <c r="R112" s="9">
        <f t="shared" si="106"/>
        <v>0.19436706250000002</v>
      </c>
      <c r="S112" s="13">
        <f t="shared" si="107"/>
        <v>0.54403017421640587</v>
      </c>
      <c r="T112" s="2">
        <f t="shared" si="108"/>
        <v>0.01</v>
      </c>
      <c r="U112" s="14">
        <f t="shared" si="109"/>
        <v>5.4403017421640592E-3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1.5390301742164058E-2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516.66666666666663</v>
      </c>
      <c r="AX112" s="1">
        <f t="shared" si="116"/>
        <v>1035511.7995422211</v>
      </c>
    </row>
    <row r="113" spans="1:53" x14ac:dyDescent="0.15">
      <c r="C113" s="7">
        <v>8</v>
      </c>
      <c r="D113" s="8">
        <v>17.099094396774198</v>
      </c>
      <c r="E113" s="10">
        <f t="shared" si="117"/>
        <v>17.802985130645201</v>
      </c>
      <c r="F113" s="7" t="s">
        <v>83</v>
      </c>
      <c r="G113" s="1">
        <v>9</v>
      </c>
      <c r="H113" s="9">
        <f t="shared" si="99"/>
        <v>17.099094396774198</v>
      </c>
      <c r="I113" s="9">
        <f t="shared" si="100"/>
        <v>290.24909439677418</v>
      </c>
      <c r="J113" s="9">
        <f t="shared" si="101"/>
        <v>0.14230501789281258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2.5792182590083428</v>
      </c>
      <c r="P113" s="9">
        <f t="shared" si="104"/>
        <v>0.36703570049765111</v>
      </c>
      <c r="Q113" s="12">
        <f t="shared" si="105"/>
        <v>0.11011071014929533</v>
      </c>
      <c r="R113" s="9">
        <f t="shared" si="106"/>
        <v>0.19436706250000002</v>
      </c>
      <c r="S113" s="13">
        <f t="shared" si="107"/>
        <v>0.56650910258673748</v>
      </c>
      <c r="T113" s="2">
        <f t="shared" si="108"/>
        <v>0.01</v>
      </c>
      <c r="U113" s="14">
        <f t="shared" si="109"/>
        <v>5.6650910258673748E-3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1.5615091025867375E-2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516.66666666666663</v>
      </c>
      <c r="AX113" s="1">
        <f t="shared" si="116"/>
        <v>1050636.3864142066</v>
      </c>
    </row>
    <row r="114" spans="1:53" x14ac:dyDescent="0.15">
      <c r="C114" s="7">
        <v>9</v>
      </c>
      <c r="D114" s="8">
        <v>11.9279662946333</v>
      </c>
      <c r="E114" s="10">
        <f t="shared" si="117"/>
        <v>17.099094396774198</v>
      </c>
      <c r="F114" s="7" t="s">
        <v>83</v>
      </c>
      <c r="G114" s="1">
        <v>10</v>
      </c>
      <c r="H114" s="9">
        <f t="shared" si="99"/>
        <v>11.9279662946333</v>
      </c>
      <c r="I114" s="9">
        <f t="shared" si="100"/>
        <v>285.07796629463326</v>
      </c>
      <c r="J114" s="9">
        <f t="shared" si="101"/>
        <v>7.7436978591120392E-2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2.8600727668440253</v>
      </c>
      <c r="P114" s="9">
        <f t="shared" si="104"/>
        <v>0.22147539361514726</v>
      </c>
      <c r="Q114" s="12">
        <f t="shared" si="105"/>
        <v>6.6442618084544172E-2</v>
      </c>
      <c r="R114" s="9">
        <f t="shared" si="106"/>
        <v>0.19436706250000002</v>
      </c>
      <c r="S114" s="13">
        <f t="shared" si="107"/>
        <v>0.34184093348915107</v>
      </c>
      <c r="T114" s="2">
        <f t="shared" si="108"/>
        <v>0.01</v>
      </c>
      <c r="U114" s="14">
        <f t="shared" si="109"/>
        <v>3.4184093348915106E-3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0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1"/>
        <v>5.0000000000000001E-3</v>
      </c>
      <c r="AT114" s="1">
        <f t="shared" si="112"/>
        <v>8.9084093348915094E-3</v>
      </c>
      <c r="AU114" s="9">
        <f t="shared" si="113"/>
        <v>64.789020833333339</v>
      </c>
      <c r="AV114" s="1">
        <f t="shared" si="114"/>
        <v>0.3</v>
      </c>
      <c r="AW114" s="1">
        <f t="shared" si="115"/>
        <v>516.66666666666663</v>
      </c>
      <c r="AX114" s="1">
        <f t="shared" si="116"/>
        <v>599388.05203276791</v>
      </c>
    </row>
    <row r="115" spans="1:53" x14ac:dyDescent="0.15">
      <c r="C115" s="7">
        <v>10</v>
      </c>
      <c r="D115" s="8">
        <v>7.5361867094838697</v>
      </c>
      <c r="E115" s="10">
        <f t="shared" si="117"/>
        <v>11.9279662946333</v>
      </c>
      <c r="F115" s="7" t="s">
        <v>83</v>
      </c>
      <c r="G115" s="1">
        <v>11</v>
      </c>
      <c r="H115" s="9">
        <f t="shared" si="99"/>
        <v>7.5361867094838697</v>
      </c>
      <c r="I115" s="9">
        <f t="shared" si="100"/>
        <v>280.68618670948382</v>
      </c>
      <c r="J115" s="9">
        <f t="shared" si="101"/>
        <v>4.5379391883242345E-2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2.5066675045674338</v>
      </c>
      <c r="O115" s="9">
        <f t="shared" si="118"/>
        <v>0.77982007699477762</v>
      </c>
      <c r="P115" s="9">
        <f t="shared" si="104"/>
        <v>3.5387760872366232E-2</v>
      </c>
      <c r="Q115" s="12">
        <f t="shared" si="105"/>
        <v>1.0616328261709869E-2</v>
      </c>
      <c r="R115" s="9">
        <f t="shared" si="106"/>
        <v>0.19436706250000002</v>
      </c>
      <c r="S115" s="13">
        <f t="shared" si="107"/>
        <v>5.4619996439519515E-2</v>
      </c>
      <c r="T115" s="2">
        <f t="shared" si="108"/>
        <v>0.01</v>
      </c>
      <c r="U115" s="14">
        <f t="shared" si="109"/>
        <v>5.4619996439519514E-4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6.0361999643951956E-3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516.66666666666663</v>
      </c>
      <c r="AX115" s="1">
        <f t="shared" si="116"/>
        <v>406136.04542938987</v>
      </c>
    </row>
    <row r="116" spans="1:53" x14ac:dyDescent="0.15">
      <c r="C116" s="7">
        <v>11</v>
      </c>
      <c r="D116" s="8">
        <v>4.6033200854</v>
      </c>
      <c r="E116" s="10">
        <f t="shared" si="117"/>
        <v>7.5361867094838697</v>
      </c>
      <c r="F116" s="7" t="s">
        <v>85</v>
      </c>
      <c r="G116" s="1">
        <v>12</v>
      </c>
      <c r="H116" s="9">
        <f t="shared" si="99"/>
        <v>4.6033200854</v>
      </c>
      <c r="I116" s="9">
        <f t="shared" si="100"/>
        <v>277.75332008539999</v>
      </c>
      <c r="J116" s="9">
        <f t="shared" si="101"/>
        <v>3.1461538120896984E-2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1.3923225244557449</v>
      </c>
      <c r="P116" s="9">
        <f t="shared" si="104"/>
        <v>4.3804608179747941E-2</v>
      </c>
      <c r="Q116" s="12">
        <f t="shared" si="105"/>
        <v>1.3141382453924383E-2</v>
      </c>
      <c r="R116" s="9">
        <f t="shared" si="106"/>
        <v>0.19436706250000002</v>
      </c>
      <c r="S116" s="13">
        <f t="shared" si="107"/>
        <v>6.7611159446958155E-2</v>
      </c>
      <c r="T116" s="2">
        <f t="shared" si="108"/>
        <v>0.01</v>
      </c>
      <c r="U116" s="14">
        <f t="shared" si="109"/>
        <v>6.761115944695816E-4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6.1661115944695814E-3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516.66666666666663</v>
      </c>
      <c r="AX116" s="1">
        <f t="shared" si="116"/>
        <v>414876.94135810575</v>
      </c>
      <c r="AY116" s="1">
        <f>SUM(AX105:AX116)</f>
        <v>6911944.8182402533</v>
      </c>
    </row>
    <row r="117" spans="1:53" x14ac:dyDescent="0.15">
      <c r="C117" s="7">
        <v>12</v>
      </c>
      <c r="D117" s="8">
        <v>2.1716791559354802</v>
      </c>
      <c r="E117" s="10">
        <f t="shared" si="117"/>
        <v>4.6033200854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2.2396368316774198</v>
      </c>
      <c r="E121" s="7"/>
      <c r="F121" s="7"/>
      <c r="G121" s="1">
        <v>1</v>
      </c>
      <c r="H121" s="9">
        <f t="shared" ref="H121:H132" si="119">E122</f>
        <v>2.2396368316774198</v>
      </c>
      <c r="I121" s="9">
        <f t="shared" ref="I121:I132" si="120">H121+273.15</f>
        <v>275.38963683167742</v>
      </c>
      <c r="J121" s="9">
        <f t="shared" ref="J121:J132" si="121">EXP(($C$15*(I121-$C$13))/($C$16*I121*$C$13))</f>
        <v>2.3286700733746016E-2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6.6297236988974908E-3</v>
      </c>
      <c r="Q121" s="12">
        <f t="shared" ref="Q121:Q132" si="125">P121*$B$123</f>
        <v>2.1878088206361722E-3</v>
      </c>
      <c r="R121" s="9">
        <f t="shared" ref="R121:R132" si="126">L121*$B$123</f>
        <v>9.3951000000000007E-2</v>
      </c>
      <c r="S121" s="13">
        <f t="shared" ref="S121:S132" si="127">Q121/R121</f>
        <v>2.3286700733746016E-2</v>
      </c>
      <c r="T121" s="2">
        <f t="shared" ref="T121:T132" si="128">$B$122/100</f>
        <v>0.01</v>
      </c>
      <c r="U121" s="14">
        <f t="shared" ref="U121:U132" si="129">S121*T121</f>
        <v>2.3286700733746017E-4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5.72286700733746E-3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-5.4851305951612899</v>
      </c>
      <c r="E122" s="10">
        <f t="shared" ref="E122:E133" si="139">D121</f>
        <v>2.2396368316774198</v>
      </c>
      <c r="F122" s="7" t="s">
        <v>83</v>
      </c>
      <c r="G122" s="1">
        <v>2</v>
      </c>
      <c r="H122" s="9">
        <f t="shared" si="119"/>
        <v>-5.4851305951612899</v>
      </c>
      <c r="I122" s="9">
        <f t="shared" si="120"/>
        <v>267.66486940483867</v>
      </c>
      <c r="J122" s="9">
        <f t="shared" si="121"/>
        <v>8.3938708157496478E-3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0.56277027630110255</v>
      </c>
      <c r="P122" s="9">
        <f t="shared" si="124"/>
        <v>4.7238209982151903E-3</v>
      </c>
      <c r="Q122" s="12">
        <f t="shared" si="125"/>
        <v>1.5588609294110128E-3</v>
      </c>
      <c r="R122" s="9">
        <f t="shared" si="126"/>
        <v>9.3951000000000007E-2</v>
      </c>
      <c r="S122" s="13">
        <f t="shared" si="127"/>
        <v>1.659227607381521E-2</v>
      </c>
      <c r="T122" s="2">
        <f t="shared" si="128"/>
        <v>0.01</v>
      </c>
      <c r="U122" s="14">
        <f t="shared" si="129"/>
        <v>1.6592276073815212E-4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5.655922760738152E-3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-3.0061472471428599</v>
      </c>
      <c r="E123" s="10">
        <f t="shared" si="139"/>
        <v>-5.4851305951612899</v>
      </c>
      <c r="F123" s="7" t="s">
        <v>83</v>
      </c>
      <c r="G123" s="1">
        <v>3</v>
      </c>
      <c r="H123" s="9">
        <f t="shared" si="119"/>
        <v>-3.0061472471428599</v>
      </c>
      <c r="I123" s="9">
        <f t="shared" si="120"/>
        <v>270.14385275285713</v>
      </c>
      <c r="J123" s="9">
        <f t="shared" si="121"/>
        <v>1.1720207827810619E-2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0.84274645530288739</v>
      </c>
      <c r="P123" s="9">
        <f t="shared" si="124"/>
        <v>9.8771636023005527E-3</v>
      </c>
      <c r="Q123" s="12">
        <f t="shared" si="125"/>
        <v>3.2594639887591824E-3</v>
      </c>
      <c r="R123" s="9">
        <f t="shared" si="126"/>
        <v>9.3951000000000007E-2</v>
      </c>
      <c r="S123" s="13">
        <f t="shared" si="127"/>
        <v>3.4693233587286799E-2</v>
      </c>
      <c r="T123" s="2">
        <f t="shared" si="128"/>
        <v>0.01</v>
      </c>
      <c r="U123" s="14">
        <f t="shared" si="129"/>
        <v>3.4693233587286798E-4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5.8369323358728681E-3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-6.7303509622258</v>
      </c>
      <c r="E124" s="10">
        <f t="shared" si="139"/>
        <v>-3.0061472471428599</v>
      </c>
      <c r="F124" s="7" t="s">
        <v>83</v>
      </c>
      <c r="G124" s="1">
        <v>4</v>
      </c>
      <c r="H124" s="9">
        <f t="shared" si="119"/>
        <v>-6.7303509622258</v>
      </c>
      <c r="I124" s="9">
        <f t="shared" si="120"/>
        <v>266.41964903777415</v>
      </c>
      <c r="J124" s="9">
        <f t="shared" si="121"/>
        <v>7.0814598144742112E-3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1.1175692917005868</v>
      </c>
      <c r="P124" s="9">
        <f t="shared" si="124"/>
        <v>7.914022029068114E-3</v>
      </c>
      <c r="Q124" s="12">
        <f t="shared" si="125"/>
        <v>2.6116272695924777E-3</v>
      </c>
      <c r="R124" s="9">
        <f t="shared" si="126"/>
        <v>9.3951000000000007E-2</v>
      </c>
      <c r="S124" s="13">
        <f t="shared" si="127"/>
        <v>2.7797759146709216E-2</v>
      </c>
      <c r="T124" s="2">
        <f t="shared" si="128"/>
        <v>0.01</v>
      </c>
      <c r="U124" s="14">
        <f t="shared" si="129"/>
        <v>2.7797759146709215E-4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5.767977591467092E-3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3.1756017248999999</v>
      </c>
      <c r="E125" s="10">
        <f t="shared" si="139"/>
        <v>-6.7303509622258</v>
      </c>
      <c r="F125" s="7" t="s">
        <v>83</v>
      </c>
      <c r="G125" s="1">
        <v>5</v>
      </c>
      <c r="H125" s="9">
        <f t="shared" si="119"/>
        <v>3.1756017248999999</v>
      </c>
      <c r="I125" s="9">
        <f t="shared" si="120"/>
        <v>276.32560172489997</v>
      </c>
      <c r="J125" s="9">
        <f t="shared" si="121"/>
        <v>2.6249343649192996E-2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1.0541725061879428</v>
      </c>
      <c r="O125" s="9">
        <f t="shared" si="140"/>
        <v>0.3401827634835759</v>
      </c>
      <c r="P125" s="9">
        <f t="shared" si="124"/>
        <v>8.9295742622125269E-3</v>
      </c>
      <c r="Q125" s="12">
        <f t="shared" si="125"/>
        <v>2.946759506530134E-3</v>
      </c>
      <c r="R125" s="9">
        <f t="shared" si="126"/>
        <v>9.3951000000000007E-2</v>
      </c>
      <c r="S125" s="13">
        <f t="shared" si="127"/>
        <v>3.1364855153538908E-2</v>
      </c>
      <c r="T125" s="2">
        <f t="shared" si="128"/>
        <v>0.01</v>
      </c>
      <c r="U125" s="14">
        <f t="shared" si="129"/>
        <v>3.1364855153538906E-4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5.8036485515353892E-3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13.4218252937097</v>
      </c>
      <c r="E126" s="10">
        <f t="shared" si="139"/>
        <v>3.1756017248999999</v>
      </c>
      <c r="F126" s="7" t="s">
        <v>85</v>
      </c>
      <c r="G126" s="1">
        <v>6</v>
      </c>
      <c r="H126" s="9">
        <f t="shared" si="119"/>
        <v>13.4218252937097</v>
      </c>
      <c r="I126" s="9">
        <f t="shared" si="120"/>
        <v>286.57182529370965</v>
      </c>
      <c r="J126" s="9">
        <f t="shared" si="121"/>
        <v>9.2527767621261872E-2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0.61595318922136333</v>
      </c>
      <c r="P126" s="9">
        <f t="shared" si="124"/>
        <v>5.6992773557849451E-2</v>
      </c>
      <c r="Q126" s="12">
        <f t="shared" si="125"/>
        <v>1.880761527409032E-2</v>
      </c>
      <c r="R126" s="9">
        <f t="shared" si="126"/>
        <v>9.3951000000000007E-2</v>
      </c>
      <c r="S126" s="13">
        <f t="shared" si="127"/>
        <v>0.20018536549999807</v>
      </c>
      <c r="T126" s="2">
        <f t="shared" si="128"/>
        <v>0.01</v>
      </c>
      <c r="U126" s="14">
        <f t="shared" si="129"/>
        <v>2.001853654999981E-3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7.491853654999981E-3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17.434618310333299</v>
      </c>
      <c r="E127" s="10">
        <f t="shared" si="139"/>
        <v>13.4218252937097</v>
      </c>
      <c r="F127" s="7" t="s">
        <v>83</v>
      </c>
      <c r="G127" s="1">
        <v>7</v>
      </c>
      <c r="H127" s="9">
        <f t="shared" si="119"/>
        <v>17.434618310333299</v>
      </c>
      <c r="I127" s="9">
        <f t="shared" si="120"/>
        <v>290.58461831033327</v>
      </c>
      <c r="J127" s="9">
        <f t="shared" si="121"/>
        <v>0.1479252487983313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0.84366041566351391</v>
      </c>
      <c r="P127" s="9">
        <f t="shared" si="124"/>
        <v>0.12479867688832889</v>
      </c>
      <c r="Q127" s="12">
        <f t="shared" si="125"/>
        <v>4.1183563373148539E-2</v>
      </c>
      <c r="R127" s="9">
        <f t="shared" si="126"/>
        <v>9.3951000000000007E-2</v>
      </c>
      <c r="S127" s="13">
        <f t="shared" si="127"/>
        <v>0.43835151699448155</v>
      </c>
      <c r="T127" s="2">
        <f t="shared" si="128"/>
        <v>0.01</v>
      </c>
      <c r="U127" s="14">
        <f t="shared" si="129"/>
        <v>4.3835151699448153E-3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1.4333515169944817E-2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17.802985130645201</v>
      </c>
      <c r="E128" s="10">
        <f t="shared" si="139"/>
        <v>17.434618310333299</v>
      </c>
      <c r="F128" s="7" t="s">
        <v>83</v>
      </c>
      <c r="G128" s="1">
        <v>8</v>
      </c>
      <c r="H128" s="9">
        <f t="shared" si="119"/>
        <v>17.802985130645201</v>
      </c>
      <c r="I128" s="9">
        <f t="shared" si="120"/>
        <v>290.95298513064517</v>
      </c>
      <c r="J128" s="9">
        <f t="shared" si="121"/>
        <v>0.15433568719792304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1.003561738775185</v>
      </c>
      <c r="P128" s="9">
        <f t="shared" si="124"/>
        <v>0.1548853905994107</v>
      </c>
      <c r="Q128" s="12">
        <f t="shared" si="125"/>
        <v>5.1112178897805532E-2</v>
      </c>
      <c r="R128" s="9">
        <f t="shared" si="126"/>
        <v>9.3951000000000007E-2</v>
      </c>
      <c r="S128" s="13">
        <f t="shared" si="127"/>
        <v>0.54403017421640565</v>
      </c>
      <c r="T128" s="2">
        <f t="shared" si="128"/>
        <v>0.01</v>
      </c>
      <c r="U128" s="14">
        <f t="shared" si="129"/>
        <v>5.4403017421640566E-3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1.5390301742164058E-2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17.099094396774198</v>
      </c>
      <c r="E129" s="10">
        <f t="shared" si="139"/>
        <v>17.802985130645201</v>
      </c>
      <c r="F129" s="7" t="s">
        <v>83</v>
      </c>
      <c r="G129" s="1">
        <v>9</v>
      </c>
      <c r="H129" s="9">
        <f t="shared" si="119"/>
        <v>17.099094396774198</v>
      </c>
      <c r="I129" s="9">
        <f t="shared" si="120"/>
        <v>290.24909439677418</v>
      </c>
      <c r="J129" s="9">
        <f t="shared" si="121"/>
        <v>0.14230501789281258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1.1333763481757742</v>
      </c>
      <c r="P129" s="9">
        <f t="shared" si="124"/>
        <v>0.16128514150644413</v>
      </c>
      <c r="Q129" s="12">
        <f t="shared" si="125"/>
        <v>5.3224096697126563E-2</v>
      </c>
      <c r="R129" s="9">
        <f t="shared" si="126"/>
        <v>9.3951000000000007E-2</v>
      </c>
      <c r="S129" s="13">
        <f t="shared" si="127"/>
        <v>0.56650910258673737</v>
      </c>
      <c r="T129" s="2">
        <f t="shared" si="128"/>
        <v>0.01</v>
      </c>
      <c r="U129" s="14">
        <f t="shared" si="129"/>
        <v>5.6650910258673739E-3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1.5615091025867375E-2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11.9279662946333</v>
      </c>
      <c r="E130" s="10">
        <f t="shared" si="139"/>
        <v>17.099094396774198</v>
      </c>
      <c r="F130" s="7" t="s">
        <v>83</v>
      </c>
      <c r="G130" s="1">
        <v>10</v>
      </c>
      <c r="H130" s="9">
        <f t="shared" si="119"/>
        <v>11.9279662946333</v>
      </c>
      <c r="I130" s="9">
        <f t="shared" si="120"/>
        <v>285.07796629463326</v>
      </c>
      <c r="J130" s="9">
        <f t="shared" si="121"/>
        <v>7.7436978591120392E-2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1.2567912066693299</v>
      </c>
      <c r="P130" s="9">
        <f t="shared" si="124"/>
        <v>9.7322113764361257E-2</v>
      </c>
      <c r="Q130" s="12">
        <f t="shared" si="125"/>
        <v>3.2116297542239214E-2</v>
      </c>
      <c r="R130" s="9">
        <f t="shared" si="126"/>
        <v>9.3951000000000007E-2</v>
      </c>
      <c r="S130" s="13">
        <f t="shared" si="127"/>
        <v>0.34184093348915084</v>
      </c>
      <c r="T130" s="2">
        <f t="shared" si="128"/>
        <v>0.01</v>
      </c>
      <c r="U130" s="14">
        <f t="shared" si="129"/>
        <v>3.4184093348915085E-3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0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1"/>
        <v>5.0000000000000001E-3</v>
      </c>
      <c r="AT130" s="1">
        <f t="shared" si="132"/>
        <v>8.9084093348915094E-3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7.5361867094838697</v>
      </c>
      <c r="E131" s="10">
        <f t="shared" si="139"/>
        <v>11.9279662946333</v>
      </c>
      <c r="F131" s="7" t="s">
        <v>83</v>
      </c>
      <c r="G131" s="1">
        <v>11</v>
      </c>
      <c r="H131" s="9">
        <f t="shared" si="119"/>
        <v>7.5361867094838697</v>
      </c>
      <c r="I131" s="9">
        <f t="shared" si="120"/>
        <v>280.68618670948382</v>
      </c>
      <c r="J131" s="9">
        <f t="shared" si="121"/>
        <v>4.5379391883242345E-2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1.1014956382597203</v>
      </c>
      <c r="O131" s="9">
        <f t="shared" si="140"/>
        <v>0.34267345464524834</v>
      </c>
      <c r="P131" s="9">
        <f t="shared" si="124"/>
        <v>1.5550312986331197E-2</v>
      </c>
      <c r="Q131" s="12">
        <f t="shared" si="125"/>
        <v>5.1316032854892956E-3</v>
      </c>
      <c r="R131" s="9">
        <f t="shared" si="126"/>
        <v>9.3951000000000007E-2</v>
      </c>
      <c r="S131" s="13">
        <f t="shared" si="127"/>
        <v>5.4619996439519487E-2</v>
      </c>
      <c r="T131" s="2">
        <f t="shared" si="128"/>
        <v>0.01</v>
      </c>
      <c r="U131" s="14">
        <f t="shared" si="129"/>
        <v>5.4619996439519492E-4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6.0361999643951947E-3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4.6033200854</v>
      </c>
      <c r="E132" s="10">
        <f t="shared" si="139"/>
        <v>7.5361867094838697</v>
      </c>
      <c r="F132" s="7" t="s">
        <v>85</v>
      </c>
      <c r="G132" s="1">
        <v>12</v>
      </c>
      <c r="H132" s="9">
        <f t="shared" si="119"/>
        <v>4.6033200854</v>
      </c>
      <c r="I132" s="9">
        <f t="shared" si="120"/>
        <v>277.75332008539999</v>
      </c>
      <c r="J132" s="9">
        <f t="shared" si="121"/>
        <v>3.1461538120896984E-2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0.61182314165891705</v>
      </c>
      <c r="P132" s="9">
        <f t="shared" si="124"/>
        <v>1.9248897094548974E-2</v>
      </c>
      <c r="Q132" s="12">
        <f t="shared" si="125"/>
        <v>6.3521360412011618E-3</v>
      </c>
      <c r="R132" s="9">
        <f t="shared" si="126"/>
        <v>9.3951000000000007E-2</v>
      </c>
      <c r="S132" s="13">
        <f t="shared" si="127"/>
        <v>6.7611159446958113E-2</v>
      </c>
      <c r="T132" s="2">
        <f t="shared" si="128"/>
        <v>0.01</v>
      </c>
      <c r="U132" s="14">
        <f t="shared" si="129"/>
        <v>6.7611159446958116E-4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6.1661115944695814E-3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2.1716791559354802</v>
      </c>
      <c r="E133" s="10">
        <f t="shared" si="139"/>
        <v>4.6033200854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2.2396368316774198</v>
      </c>
      <c r="E136" s="7"/>
      <c r="F136" s="7"/>
      <c r="G136" s="1">
        <v>1</v>
      </c>
      <c r="H136" s="9">
        <f t="shared" ref="H136:H147" si="141">E137</f>
        <v>2.2396368316774198</v>
      </c>
      <c r="I136" s="9">
        <f t="shared" ref="I136:I147" si="142">H136+273.15</f>
        <v>275.38963683167742</v>
      </c>
      <c r="J136" s="9">
        <f t="shared" ref="J136:J147" si="143">EXP(($C$15*(I136-$C$13))/($C$16*I136*$C$13))</f>
        <v>2.3286700733746016E-2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1.7675721677990051E-2</v>
      </c>
      <c r="Q136" s="12">
        <f t="shared" ref="Q136:Q147" si="147">P136*$B$138</f>
        <v>4.5956876362774138E-3</v>
      </c>
      <c r="R136" s="9">
        <f t="shared" ref="R136:R147" si="148">L136*$B$138</f>
        <v>0.19735245833333334</v>
      </c>
      <c r="S136" s="13">
        <f t="shared" ref="S136:S147" si="149">Q136/R136</f>
        <v>2.3286700733746016E-2</v>
      </c>
      <c r="T136" s="2">
        <f t="shared" ref="T136:T147" si="150">$B$137/100</f>
        <v>0.01</v>
      </c>
      <c r="U136" s="14">
        <f t="shared" ref="U136:U147" si="151">S136*T136</f>
        <v>2.3286700733746017E-4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5.72286700733746E-3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-5.4851305951612899</v>
      </c>
      <c r="E137" s="10">
        <f t="shared" ref="E137:E148" si="159">D136</f>
        <v>2.2396368316774198</v>
      </c>
      <c r="F137" s="7" t="s">
        <v>83</v>
      </c>
      <c r="G137" s="1">
        <v>2</v>
      </c>
      <c r="H137" s="9">
        <f t="shared" si="141"/>
        <v>-5.4851305951612899</v>
      </c>
      <c r="I137" s="9">
        <f t="shared" si="142"/>
        <v>267.66486940483867</v>
      </c>
      <c r="J137" s="9">
        <f t="shared" si="143"/>
        <v>8.3938708157496478E-3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1.5004201116553433</v>
      </c>
      <c r="P137" s="9">
        <f t="shared" si="146"/>
        <v>1.2594332586587613E-2</v>
      </c>
      <c r="Q137" s="12">
        <f t="shared" si="147"/>
        <v>3.2745264725127796E-3</v>
      </c>
      <c r="R137" s="9">
        <f t="shared" si="148"/>
        <v>0.19735245833333334</v>
      </c>
      <c r="S137" s="13">
        <f t="shared" si="149"/>
        <v>1.6592276073815207E-2</v>
      </c>
      <c r="T137" s="2">
        <f t="shared" si="150"/>
        <v>0.01</v>
      </c>
      <c r="U137" s="14">
        <f t="shared" si="151"/>
        <v>1.6592276073815207E-4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5.655922760738152E-3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-3.0061472471428599</v>
      </c>
      <c r="E138" s="10">
        <f t="shared" si="159"/>
        <v>-5.4851305951612899</v>
      </c>
      <c r="F138" s="7" t="s">
        <v>83</v>
      </c>
      <c r="G138" s="1">
        <v>3</v>
      </c>
      <c r="H138" s="9">
        <f t="shared" si="141"/>
        <v>-3.0061472471428599</v>
      </c>
      <c r="I138" s="9">
        <f t="shared" si="142"/>
        <v>270.14385275285713</v>
      </c>
      <c r="J138" s="9">
        <f t="shared" si="143"/>
        <v>1.1720207827810619E-2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2.2468736957354225</v>
      </c>
      <c r="P138" s="9">
        <f t="shared" si="146"/>
        <v>2.6333826676860073E-2</v>
      </c>
      <c r="Q138" s="12">
        <f t="shared" si="147"/>
        <v>6.8467949359836194E-3</v>
      </c>
      <c r="R138" s="9">
        <f t="shared" si="148"/>
        <v>0.19735245833333334</v>
      </c>
      <c r="S138" s="13">
        <f t="shared" si="149"/>
        <v>3.4693233587286799E-2</v>
      </c>
      <c r="T138" s="2">
        <f t="shared" si="150"/>
        <v>0.01</v>
      </c>
      <c r="U138" s="14">
        <f t="shared" si="151"/>
        <v>3.4693233587286798E-4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5.8369323358728681E-3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-6.7303509622258</v>
      </c>
      <c r="E139" s="10">
        <f t="shared" si="159"/>
        <v>-3.0061472471428599</v>
      </c>
      <c r="F139" s="7" t="s">
        <v>83</v>
      </c>
      <c r="G139" s="1">
        <v>4</v>
      </c>
      <c r="H139" s="9">
        <f t="shared" si="141"/>
        <v>-6.7303509622258</v>
      </c>
      <c r="I139" s="9">
        <f t="shared" si="142"/>
        <v>266.41964903777415</v>
      </c>
      <c r="J139" s="9">
        <f t="shared" si="143"/>
        <v>7.0814598144742112E-3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2.9795877857252293</v>
      </c>
      <c r="P139" s="9">
        <f t="shared" si="146"/>
        <v>2.1099831168311409E-2</v>
      </c>
      <c r="Q139" s="12">
        <f t="shared" si="147"/>
        <v>5.485956103760967E-3</v>
      </c>
      <c r="R139" s="9">
        <f t="shared" si="148"/>
        <v>0.19735245833333334</v>
      </c>
      <c r="S139" s="13">
        <f t="shared" si="149"/>
        <v>2.7797759146709219E-2</v>
      </c>
      <c r="T139" s="2">
        <f t="shared" si="150"/>
        <v>0.01</v>
      </c>
      <c r="U139" s="14">
        <f t="shared" si="151"/>
        <v>2.7797759146709221E-4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5.767977591467092E-3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3.1756017248999999</v>
      </c>
      <c r="E140" s="10">
        <f t="shared" si="159"/>
        <v>-6.7303509622258</v>
      </c>
      <c r="F140" s="7" t="s">
        <v>83</v>
      </c>
      <c r="G140" s="1">
        <v>5</v>
      </c>
      <c r="H140" s="9">
        <f t="shared" si="141"/>
        <v>3.1756017248999999</v>
      </c>
      <c r="I140" s="9">
        <f t="shared" si="142"/>
        <v>276.32560172489997</v>
      </c>
      <c r="J140" s="9">
        <f t="shared" si="143"/>
        <v>2.6249343649192996E-2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3.7175358712235846</v>
      </c>
      <c r="P140" s="9">
        <f t="shared" si="146"/>
        <v>9.7582876611949948E-2</v>
      </c>
      <c r="Q140" s="12">
        <f t="shared" si="147"/>
        <v>2.5371547919106986E-2</v>
      </c>
      <c r="R140" s="9">
        <f t="shared" si="148"/>
        <v>0.19735245833333334</v>
      </c>
      <c r="S140" s="13">
        <f t="shared" si="149"/>
        <v>0.12855957373611124</v>
      </c>
      <c r="T140" s="2">
        <f t="shared" si="150"/>
        <v>0.01</v>
      </c>
      <c r="U140" s="14">
        <f t="shared" si="151"/>
        <v>1.2855957373611123E-3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6.7755957373611128E-3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13.4218252937097</v>
      </c>
      <c r="E141" s="10">
        <f t="shared" si="159"/>
        <v>3.1756017248999999</v>
      </c>
      <c r="F141" s="7" t="s">
        <v>85</v>
      </c>
      <c r="G141" s="1">
        <v>6</v>
      </c>
      <c r="H141" s="9">
        <f t="shared" si="141"/>
        <v>13.4218252937097</v>
      </c>
      <c r="I141" s="9">
        <f t="shared" si="142"/>
        <v>286.57182529370965</v>
      </c>
      <c r="J141" s="9">
        <f t="shared" si="143"/>
        <v>9.2527767621261872E-2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4.3790009112783013</v>
      </c>
      <c r="P141" s="9">
        <f t="shared" si="146"/>
        <v>0.40517917873205261</v>
      </c>
      <c r="Q141" s="12">
        <f t="shared" si="147"/>
        <v>0.10534658647033368</v>
      </c>
      <c r="R141" s="9">
        <f t="shared" si="148"/>
        <v>0.19735245833333334</v>
      </c>
      <c r="S141" s="13">
        <f t="shared" si="149"/>
        <v>0.53379921061029101</v>
      </c>
      <c r="T141" s="2">
        <f t="shared" si="150"/>
        <v>0.01</v>
      </c>
      <c r="U141" s="14">
        <f t="shared" si="151"/>
        <v>5.33799210610291E-3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1.0827992106102909E-2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17.434618310333299</v>
      </c>
      <c r="E142" s="10">
        <f t="shared" si="159"/>
        <v>13.4218252937097</v>
      </c>
      <c r="F142" s="7" t="s">
        <v>83</v>
      </c>
      <c r="G142" s="1">
        <v>7</v>
      </c>
      <c r="H142" s="9">
        <f t="shared" si="141"/>
        <v>17.434618310333299</v>
      </c>
      <c r="I142" s="9">
        <f t="shared" si="142"/>
        <v>290.58461831033327</v>
      </c>
      <c r="J142" s="9">
        <f t="shared" si="143"/>
        <v>0.1479252487983313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4.7328696492129154</v>
      </c>
      <c r="P142" s="9">
        <f t="shared" si="146"/>
        <v>0.70011092038989153</v>
      </c>
      <c r="Q142" s="12">
        <f t="shared" si="147"/>
        <v>0.18202883930137181</v>
      </c>
      <c r="R142" s="9">
        <f t="shared" si="148"/>
        <v>0.19735245833333334</v>
      </c>
      <c r="S142" s="13">
        <f t="shared" si="149"/>
        <v>0.92235405040620499</v>
      </c>
      <c r="T142" s="2">
        <f t="shared" si="150"/>
        <v>0.01</v>
      </c>
      <c r="U142" s="14">
        <f t="shared" si="151"/>
        <v>9.2235405040620496E-3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1.9173540504062052E-2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17.802985130645201</v>
      </c>
      <c r="E143" s="10">
        <f t="shared" si="159"/>
        <v>17.434618310333299</v>
      </c>
      <c r="F143" s="7" t="s">
        <v>83</v>
      </c>
      <c r="G143" s="1">
        <v>8</v>
      </c>
      <c r="H143" s="9">
        <f t="shared" si="141"/>
        <v>17.802985130645201</v>
      </c>
      <c r="I143" s="9">
        <f t="shared" si="142"/>
        <v>290.95298513064517</v>
      </c>
      <c r="J143" s="9">
        <f t="shared" si="143"/>
        <v>0.15433568719792304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4.7918066454896904</v>
      </c>
      <c r="P143" s="9">
        <f t="shared" si="146"/>
        <v>0.73954677155122572</v>
      </c>
      <c r="Q143" s="12">
        <f t="shared" si="147"/>
        <v>0.19228216060331871</v>
      </c>
      <c r="R143" s="9">
        <f t="shared" si="148"/>
        <v>0.19735245833333334</v>
      </c>
      <c r="S143" s="13">
        <f t="shared" si="149"/>
        <v>0.97430841362284537</v>
      </c>
      <c r="T143" s="2">
        <f t="shared" si="150"/>
        <v>0.01</v>
      </c>
      <c r="U143" s="14">
        <f t="shared" si="151"/>
        <v>9.7430841362284547E-3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1.9693084136228455E-2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17.099094396774198</v>
      </c>
      <c r="E144" s="10">
        <f t="shared" si="159"/>
        <v>17.802985130645201</v>
      </c>
      <c r="F144" s="7" t="s">
        <v>83</v>
      </c>
      <c r="G144" s="1">
        <v>9</v>
      </c>
      <c r="H144" s="9">
        <f t="shared" si="141"/>
        <v>17.099094396774198</v>
      </c>
      <c r="I144" s="9">
        <f t="shared" si="142"/>
        <v>290.24909439677418</v>
      </c>
      <c r="J144" s="9">
        <f t="shared" si="143"/>
        <v>0.14230501789281258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4.8113077906051318</v>
      </c>
      <c r="P144" s="9">
        <f t="shared" si="146"/>
        <v>0.68467324122989182</v>
      </c>
      <c r="Q144" s="12">
        <f t="shared" si="147"/>
        <v>0.17801504271977187</v>
      </c>
      <c r="R144" s="9">
        <f t="shared" si="148"/>
        <v>0.19735245833333334</v>
      </c>
      <c r="S144" s="13">
        <f t="shared" si="149"/>
        <v>0.90201583614985892</v>
      </c>
      <c r="T144" s="2">
        <f t="shared" si="150"/>
        <v>0.01</v>
      </c>
      <c r="U144" s="14">
        <f t="shared" si="151"/>
        <v>9.0201583614985901E-3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1.8970158361498589E-2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11.9279662946333</v>
      </c>
      <c r="E145" s="10">
        <f t="shared" si="159"/>
        <v>17.099094396774198</v>
      </c>
      <c r="F145" s="7" t="s">
        <v>83</v>
      </c>
      <c r="G145" s="1">
        <v>10</v>
      </c>
      <c r="H145" s="9">
        <f t="shared" si="141"/>
        <v>11.9279662946333</v>
      </c>
      <c r="I145" s="9">
        <f t="shared" si="142"/>
        <v>285.07796629463326</v>
      </c>
      <c r="J145" s="9">
        <f t="shared" si="143"/>
        <v>7.7436978591120392E-2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4.8856824660419065</v>
      </c>
      <c r="P145" s="9">
        <f t="shared" si="146"/>
        <v>0.3783324885258994</v>
      </c>
      <c r="Q145" s="12">
        <f t="shared" si="147"/>
        <v>9.8366447016733846E-2</v>
      </c>
      <c r="R145" s="9">
        <f t="shared" si="148"/>
        <v>0.19735245833333334</v>
      </c>
      <c r="S145" s="13">
        <f t="shared" si="149"/>
        <v>0.49843031015398048</v>
      </c>
      <c r="T145" s="2">
        <f t="shared" si="150"/>
        <v>0.01</v>
      </c>
      <c r="U145" s="14">
        <f t="shared" si="151"/>
        <v>4.984303101539805E-3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2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3"/>
        <v>5.0000000000000001E-3</v>
      </c>
      <c r="AT145" s="1">
        <f t="shared" si="154"/>
        <v>1.0474303101539805E-2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7.5361867094838697</v>
      </c>
      <c r="E146" s="10">
        <f t="shared" si="159"/>
        <v>11.9279662946333</v>
      </c>
      <c r="F146" s="7" t="s">
        <v>83</v>
      </c>
      <c r="G146" s="1">
        <v>11</v>
      </c>
      <c r="H146" s="9">
        <f t="shared" si="141"/>
        <v>7.5361867094838697</v>
      </c>
      <c r="I146" s="9">
        <f t="shared" si="142"/>
        <v>280.68618670948382</v>
      </c>
      <c r="J146" s="9">
        <f t="shared" si="143"/>
        <v>4.5379391883242345E-2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5.2663978941826741</v>
      </c>
      <c r="P146" s="9">
        <f t="shared" si="146"/>
        <v>0.23898593385319783</v>
      </c>
      <c r="Q146" s="12">
        <f t="shared" si="147"/>
        <v>6.2136342801831439E-2</v>
      </c>
      <c r="R146" s="9">
        <f t="shared" si="148"/>
        <v>0.19735245833333334</v>
      </c>
      <c r="S146" s="13">
        <f t="shared" si="149"/>
        <v>0.31484960119869176</v>
      </c>
      <c r="T146" s="2">
        <f t="shared" si="150"/>
        <v>0.01</v>
      </c>
      <c r="U146" s="14">
        <f t="shared" si="151"/>
        <v>3.1484960119869177E-3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8.6384960119869174E-3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4.6033200854</v>
      </c>
      <c r="E147" s="10">
        <f t="shared" si="159"/>
        <v>7.5361867094838697</v>
      </c>
      <c r="F147" s="7" t="s">
        <v>85</v>
      </c>
      <c r="G147" s="1">
        <v>12</v>
      </c>
      <c r="H147" s="9">
        <f t="shared" si="141"/>
        <v>4.6033200854</v>
      </c>
      <c r="I147" s="9">
        <f t="shared" si="142"/>
        <v>277.75332008539999</v>
      </c>
      <c r="J147" s="9">
        <f t="shared" si="143"/>
        <v>3.1461538120896984E-2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5.7864598769961431</v>
      </c>
      <c r="P147" s="9">
        <f t="shared" si="146"/>
        <v>0.18205092800515502</v>
      </c>
      <c r="Q147" s="12">
        <f t="shared" si="147"/>
        <v>4.7333241281340303E-2</v>
      </c>
      <c r="R147" s="9">
        <f t="shared" si="148"/>
        <v>0.19735245833333334</v>
      </c>
      <c r="S147" s="13">
        <f t="shared" si="149"/>
        <v>0.23984115364498398</v>
      </c>
      <c r="T147" s="2">
        <f t="shared" si="150"/>
        <v>0.01</v>
      </c>
      <c r="U147" s="14">
        <f t="shared" si="151"/>
        <v>2.3984115364498399E-3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7.8884115364498408E-3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2.1716791559354802</v>
      </c>
      <c r="E148" s="10">
        <f t="shared" si="159"/>
        <v>4.6033200854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911847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4509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135546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1307930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75000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2336811.4883631002</v>
      </c>
      <c r="J13" s="6" t="s">
        <v>37</v>
      </c>
      <c r="K13" s="6">
        <f>I13/(10000*1000)</f>
        <v>0.23368114883631003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-1.24950380780645</v>
      </c>
      <c r="E26" s="7"/>
      <c r="F26" s="7"/>
      <c r="G26" s="1">
        <v>1</v>
      </c>
      <c r="H26" s="9">
        <f t="shared" ref="H26:H37" si="0">E27</f>
        <v>-1.24950380780645</v>
      </c>
      <c r="I26" s="9">
        <f t="shared" ref="I26:I37" si="1">H26+273.15</f>
        <v>271.90049619219354</v>
      </c>
      <c r="J26" s="9">
        <f t="shared" ref="J26:J37" si="2">EXP(($C$15*(I26-$C$13))/($C$16*I26*$C$13))</f>
        <v>1.4793297328637761E-2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0.59960332035984421</v>
      </c>
      <c r="Q26" s="12">
        <f t="shared" ref="Q26:Q37" si="6">P26*$B$28</f>
        <v>5.9960332035984422E-2</v>
      </c>
      <c r="R26" s="9">
        <f t="shared" ref="R26:R37" si="7">L26*$B$28</f>
        <v>4.0532094166666672</v>
      </c>
      <c r="S26" s="13">
        <f t="shared" ref="S26:S37" si="8">Q26/R26</f>
        <v>1.479329732863776E-2</v>
      </c>
      <c r="T26" s="2">
        <f t="shared" ref="T26:T37" si="9">$B$27/100</f>
        <v>0.34</v>
      </c>
      <c r="U26" s="14">
        <f t="shared" ref="U26:U37" si="10">S26*T26</f>
        <v>5.0297210917368386E-3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1.792972109173684E-2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-8.0343399176129005</v>
      </c>
      <c r="E27" s="10">
        <f t="shared" ref="E27:E38" si="18">D26</f>
        <v>-1.24950380780645</v>
      </c>
      <c r="F27" s="7" t="s">
        <v>83</v>
      </c>
      <c r="G27" s="1">
        <v>2</v>
      </c>
      <c r="H27" s="9">
        <f t="shared" si="0"/>
        <v>-8.0343399176129005</v>
      </c>
      <c r="I27" s="9">
        <f t="shared" si="1"/>
        <v>265.11566008238708</v>
      </c>
      <c r="J27" s="9">
        <f t="shared" si="2"/>
        <v>5.9163644726524314E-3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80.464585012973487</v>
      </c>
      <c r="P27" s="9">
        <f t="shared" si="5"/>
        <v>0.4760578120774776</v>
      </c>
      <c r="Q27" s="12">
        <f t="shared" si="6"/>
        <v>4.7605781207747763E-2</v>
      </c>
      <c r="R27" s="9">
        <f t="shared" si="7"/>
        <v>4.0532094166666672</v>
      </c>
      <c r="S27" s="13">
        <f t="shared" si="8"/>
        <v>1.1745206406556324E-2</v>
      </c>
      <c r="T27" s="2">
        <f t="shared" si="9"/>
        <v>0.34</v>
      </c>
      <c r="U27" s="14">
        <f t="shared" si="10"/>
        <v>3.9933701782291506E-3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1.6893370178229151E-2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-5.6982311303214299</v>
      </c>
      <c r="E28" s="10">
        <f t="shared" si="18"/>
        <v>-8.0343399176129005</v>
      </c>
      <c r="F28" s="7" t="s">
        <v>83</v>
      </c>
      <c r="G28" s="1">
        <v>3</v>
      </c>
      <c r="H28" s="9">
        <f t="shared" si="0"/>
        <v>-5.6982311303214299</v>
      </c>
      <c r="I28" s="9">
        <f t="shared" si="1"/>
        <v>267.45176886967857</v>
      </c>
      <c r="J28" s="9">
        <f t="shared" si="2"/>
        <v>8.1540719808381647E-3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120.52062136756268</v>
      </c>
      <c r="P28" s="9">
        <f t="shared" si="5"/>
        <v>0.9827338218064483</v>
      </c>
      <c r="Q28" s="12">
        <f t="shared" si="6"/>
        <v>9.8273382180644839E-2</v>
      </c>
      <c r="R28" s="9">
        <f t="shared" si="7"/>
        <v>4.0532094166666672</v>
      </c>
      <c r="S28" s="13">
        <f t="shared" si="8"/>
        <v>2.4245819072793977E-2</v>
      </c>
      <c r="T28" s="2">
        <f t="shared" si="9"/>
        <v>0.34</v>
      </c>
      <c r="U28" s="14">
        <f t="shared" si="10"/>
        <v>8.2435784847499534E-3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2.1143578484749952E-2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-10.0138942508387</v>
      </c>
      <c r="E29" s="10">
        <f t="shared" si="18"/>
        <v>-5.6982311303214299</v>
      </c>
      <c r="F29" s="7" t="s">
        <v>83</v>
      </c>
      <c r="G29" s="1">
        <v>4</v>
      </c>
      <c r="H29" s="9">
        <f t="shared" si="0"/>
        <v>-10.0138942508387</v>
      </c>
      <c r="I29" s="9">
        <f t="shared" si="1"/>
        <v>263.13610574916129</v>
      </c>
      <c r="J29" s="9">
        <f t="shared" si="2"/>
        <v>4.4881058430639243E-3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160.0699817124229</v>
      </c>
      <c r="P29" s="9">
        <f t="shared" si="5"/>
        <v>0.71841102022266068</v>
      </c>
      <c r="Q29" s="12">
        <f t="shared" si="6"/>
        <v>7.1841102022266068E-2</v>
      </c>
      <c r="R29" s="9">
        <f t="shared" si="7"/>
        <v>4.0532094166666672</v>
      </c>
      <c r="S29" s="13">
        <f t="shared" si="8"/>
        <v>1.7724497956325119E-2</v>
      </c>
      <c r="T29" s="2">
        <f t="shared" si="9"/>
        <v>0.34</v>
      </c>
      <c r="U29" s="14">
        <f t="shared" si="10"/>
        <v>6.0263293051505407E-3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1.8926329305150542E-2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0.54772957636666697</v>
      </c>
      <c r="E30" s="10">
        <f t="shared" si="18"/>
        <v>-10.0138942508387</v>
      </c>
      <c r="F30" s="7" t="s">
        <v>83</v>
      </c>
      <c r="G30" s="1">
        <v>5</v>
      </c>
      <c r="H30" s="9">
        <f t="shared" si="0"/>
        <v>0.54772957636666697</v>
      </c>
      <c r="I30" s="9">
        <f t="shared" si="1"/>
        <v>273.69772957636667</v>
      </c>
      <c r="J30" s="9">
        <f t="shared" si="2"/>
        <v>1.8714918391948856E-2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151.38399215759023</v>
      </c>
      <c r="O30" s="9">
        <f t="shared" si="19"/>
        <v>48.499672701276666</v>
      </c>
      <c r="P30" s="9">
        <f t="shared" si="5"/>
        <v>0.90766741664062256</v>
      </c>
      <c r="Q30" s="12">
        <f t="shared" si="6"/>
        <v>9.0766741664062262E-2</v>
      </c>
      <c r="R30" s="9">
        <f t="shared" si="7"/>
        <v>4.0532094166666672</v>
      </c>
      <c r="S30" s="13">
        <f t="shared" si="8"/>
        <v>2.239379522085198E-2</v>
      </c>
      <c r="T30" s="2">
        <f t="shared" si="9"/>
        <v>0.34</v>
      </c>
      <c r="U30" s="14">
        <f t="shared" si="10"/>
        <v>7.6138903750896736E-3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2.0513890375089675E-2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10.6915903336774</v>
      </c>
      <c r="E31" s="10">
        <f t="shared" si="18"/>
        <v>0.54772957636666697</v>
      </c>
      <c r="F31" s="7" t="s">
        <v>85</v>
      </c>
      <c r="G31" s="1">
        <v>6</v>
      </c>
      <c r="H31" s="9">
        <f t="shared" si="0"/>
        <v>10.6915903336774</v>
      </c>
      <c r="I31" s="9">
        <f t="shared" si="1"/>
        <v>283.8415903336774</v>
      </c>
      <c r="J31" s="9">
        <f t="shared" si="2"/>
        <v>6.6732398207452914E-2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88.124099451302712</v>
      </c>
      <c r="P31" s="9">
        <f t="shared" si="5"/>
        <v>5.8807324962575152</v>
      </c>
      <c r="Q31" s="12">
        <f t="shared" si="6"/>
        <v>0.58807324962575158</v>
      </c>
      <c r="R31" s="9">
        <f t="shared" si="7"/>
        <v>4.0532094166666672</v>
      </c>
      <c r="S31" s="13">
        <f t="shared" si="8"/>
        <v>0.14508829650094399</v>
      </c>
      <c r="T31" s="2">
        <f t="shared" si="9"/>
        <v>0.34</v>
      </c>
      <c r="U31" s="14">
        <f t="shared" si="10"/>
        <v>4.9330020810320958E-2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6.223002081032096E-2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15.541474064499999</v>
      </c>
      <c r="E32" s="10">
        <f t="shared" si="18"/>
        <v>10.6915903336774</v>
      </c>
      <c r="F32" s="7" t="s">
        <v>83</v>
      </c>
      <c r="G32" s="1">
        <v>7</v>
      </c>
      <c r="H32" s="9">
        <f t="shared" si="0"/>
        <v>15.541474064499999</v>
      </c>
      <c r="I32" s="9">
        <f t="shared" si="1"/>
        <v>288.69147406449997</v>
      </c>
      <c r="J32" s="9">
        <f t="shared" si="2"/>
        <v>0.11874463727116683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122.77546112171188</v>
      </c>
      <c r="P32" s="9">
        <f t="shared" si="5"/>
        <v>14.578927596697923</v>
      </c>
      <c r="Q32" s="12">
        <f t="shared" si="6"/>
        <v>1.4578927596697924</v>
      </c>
      <c r="R32" s="9">
        <f t="shared" si="7"/>
        <v>4.0532094166666672</v>
      </c>
      <c r="S32" s="13">
        <f t="shared" si="8"/>
        <v>0.35968848628323619</v>
      </c>
      <c r="T32" s="2">
        <f t="shared" si="9"/>
        <v>0.34</v>
      </c>
      <c r="U32" s="14">
        <f t="shared" si="10"/>
        <v>0.12229408533630032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0.14794408533630032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15.355711153225799</v>
      </c>
      <c r="E33" s="10">
        <f t="shared" si="18"/>
        <v>15.541474064499999</v>
      </c>
      <c r="F33" s="7" t="s">
        <v>83</v>
      </c>
      <c r="G33" s="1">
        <v>8</v>
      </c>
      <c r="H33" s="9">
        <f t="shared" si="0"/>
        <v>15.355711153225799</v>
      </c>
      <c r="I33" s="9">
        <f t="shared" si="1"/>
        <v>288.50571115322577</v>
      </c>
      <c r="J33" s="9">
        <f t="shared" si="2"/>
        <v>0.11619373806445868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148.72862769168063</v>
      </c>
      <c r="P33" s="9">
        <f t="shared" si="5"/>
        <v>17.281335208693534</v>
      </c>
      <c r="Q33" s="12">
        <f t="shared" si="6"/>
        <v>1.7281335208693536</v>
      </c>
      <c r="R33" s="9">
        <f t="shared" si="7"/>
        <v>4.0532094166666672</v>
      </c>
      <c r="S33" s="13">
        <f t="shared" si="8"/>
        <v>0.42636176501597078</v>
      </c>
      <c r="T33" s="2">
        <f t="shared" si="9"/>
        <v>0.34</v>
      </c>
      <c r="U33" s="14">
        <f t="shared" si="10"/>
        <v>0.14496300010543009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0.1706130001054301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14.6988090422581</v>
      </c>
      <c r="E34" s="10">
        <f t="shared" si="18"/>
        <v>15.355711153225799</v>
      </c>
      <c r="F34" s="7" t="s">
        <v>83</v>
      </c>
      <c r="G34" s="1">
        <v>9</v>
      </c>
      <c r="H34" s="9">
        <f t="shared" si="0"/>
        <v>14.6988090422581</v>
      </c>
      <c r="I34" s="9">
        <f t="shared" si="1"/>
        <v>287.8488090422581</v>
      </c>
      <c r="J34" s="9">
        <f t="shared" si="2"/>
        <v>0.10758056489798093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171.97938664965375</v>
      </c>
      <c r="P34" s="9">
        <f t="shared" si="5"/>
        <v>18.501639566578032</v>
      </c>
      <c r="Q34" s="12">
        <f t="shared" si="6"/>
        <v>1.8501639566578032</v>
      </c>
      <c r="R34" s="9">
        <f t="shared" si="7"/>
        <v>4.0532094166666672</v>
      </c>
      <c r="S34" s="13">
        <f t="shared" si="8"/>
        <v>0.45646887847688999</v>
      </c>
      <c r="T34" s="2">
        <f t="shared" si="9"/>
        <v>0.34</v>
      </c>
      <c r="U34" s="14">
        <f t="shared" si="10"/>
        <v>0.1551994186821426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0.1808494186821426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9.97002998683333</v>
      </c>
      <c r="E35" s="10">
        <f t="shared" si="18"/>
        <v>14.6988090422581</v>
      </c>
      <c r="F35" s="7" t="s">
        <v>83</v>
      </c>
      <c r="G35" s="1">
        <v>10</v>
      </c>
      <c r="H35" s="9">
        <f t="shared" si="0"/>
        <v>9.97002998683333</v>
      </c>
      <c r="I35" s="9">
        <f t="shared" si="1"/>
        <v>283.12002998683329</v>
      </c>
      <c r="J35" s="9">
        <f t="shared" si="2"/>
        <v>6.1145992607906326E-2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194.00984124974238</v>
      </c>
      <c r="P35" s="9">
        <f t="shared" si="5"/>
        <v>11.862924318917827</v>
      </c>
      <c r="Q35" s="12">
        <f t="shared" si="6"/>
        <v>1.1862924318917827</v>
      </c>
      <c r="R35" s="9">
        <f t="shared" si="7"/>
        <v>4.0532094166666672</v>
      </c>
      <c r="S35" s="13">
        <f t="shared" si="8"/>
        <v>0.29267977790976857</v>
      </c>
      <c r="T35" s="2">
        <f t="shared" si="9"/>
        <v>0.34</v>
      </c>
      <c r="U35" s="14">
        <f t="shared" si="10"/>
        <v>9.9511124489321326E-2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0.12516112448932132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3.01102685454839</v>
      </c>
      <c r="E36" s="10">
        <f t="shared" si="18"/>
        <v>9.97002998683333</v>
      </c>
      <c r="F36" s="7" t="s">
        <v>83</v>
      </c>
      <c r="G36" s="1">
        <v>11</v>
      </c>
      <c r="H36" s="9">
        <f t="shared" si="0"/>
        <v>3.01102685454839</v>
      </c>
      <c r="I36" s="9">
        <f t="shared" si="1"/>
        <v>276.16102685454837</v>
      </c>
      <c r="J36" s="9">
        <f t="shared" si="2"/>
        <v>2.5703884343119657E-2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173.0395710842833</v>
      </c>
      <c r="O36" s="9">
        <f t="shared" si="19"/>
        <v>49.639440013207917</v>
      </c>
      <c r="P36" s="9">
        <f t="shared" si="5"/>
        <v>1.2759264249567224</v>
      </c>
      <c r="Q36" s="12">
        <f t="shared" si="6"/>
        <v>0.12759264249567223</v>
      </c>
      <c r="R36" s="9">
        <f t="shared" si="7"/>
        <v>4.0532094166666672</v>
      </c>
      <c r="S36" s="13">
        <f t="shared" si="8"/>
        <v>3.1479410358373136E-2</v>
      </c>
      <c r="T36" s="2">
        <f t="shared" si="9"/>
        <v>0.34</v>
      </c>
      <c r="U36" s="14">
        <f t="shared" si="10"/>
        <v>1.0702999521846867E-2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2.3602999521846867E-2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-1.27454041553333</v>
      </c>
      <c r="E37" s="10">
        <f t="shared" si="18"/>
        <v>3.01102685454839</v>
      </c>
      <c r="F37" s="7" t="s">
        <v>85</v>
      </c>
      <c r="G37" s="1">
        <v>12</v>
      </c>
      <c r="H37" s="9">
        <f t="shared" si="0"/>
        <v>-1.27454041553333</v>
      </c>
      <c r="I37" s="9">
        <f t="shared" si="1"/>
        <v>271.87545958446663</v>
      </c>
      <c r="J37" s="9">
        <f t="shared" si="2"/>
        <v>1.4744593810138373E-2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88.895607754917862</v>
      </c>
      <c r="P37" s="9">
        <f t="shared" si="5"/>
        <v>1.3107296278516507</v>
      </c>
      <c r="Q37" s="12">
        <f t="shared" si="6"/>
        <v>0.13107296278516509</v>
      </c>
      <c r="R37" s="9">
        <f t="shared" si="7"/>
        <v>4.0532094166666672</v>
      </c>
      <c r="S37" s="13">
        <f t="shared" si="8"/>
        <v>3.2338068259241001E-2</v>
      </c>
      <c r="T37" s="2">
        <f t="shared" si="9"/>
        <v>0.34</v>
      </c>
      <c r="U37" s="14">
        <f t="shared" si="10"/>
        <v>1.0994943208141941E-2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2.3894943208141943E-2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-3.1935605540645202</v>
      </c>
      <c r="E38" s="10">
        <f t="shared" si="18"/>
        <v>-1.27454041553333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-1.24950380780645</v>
      </c>
      <c r="E42" s="7"/>
      <c r="F42" s="7"/>
      <c r="G42" s="1">
        <v>1</v>
      </c>
      <c r="H42" s="9">
        <f t="shared" ref="H42:H53" si="20">E43</f>
        <v>-1.24950380780645</v>
      </c>
      <c r="I42" s="9">
        <f t="shared" ref="I42:I53" si="21">H42+273.15</f>
        <v>271.90049619219354</v>
      </c>
      <c r="J42" s="9">
        <f t="shared" ref="J42:J53" si="22">EXP(($C$15*(I42-$C$13))/($C$16*I42*$C$13))</f>
        <v>1.4793297328637761E-2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0.87067800589863631</v>
      </c>
      <c r="Q42" s="12">
        <f t="shared" ref="Q42:Q53" si="26">P42*$B$44</f>
        <v>0.20896272141567271</v>
      </c>
      <c r="R42" s="9">
        <f t="shared" ref="R42:R53" si="27">L42*$B$44</f>
        <v>14.125500000000001</v>
      </c>
      <c r="S42" s="13">
        <f t="shared" ref="S42:S53" si="28">Q42/R42</f>
        <v>1.4793297328637761E-2</v>
      </c>
      <c r="T42" s="2">
        <f t="shared" ref="T42:T53" si="29">$B$43/100</f>
        <v>0.43</v>
      </c>
      <c r="U42" s="14">
        <f t="shared" ref="U42:U53" si="30">S42*T42</f>
        <v>6.3611178513142373E-3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1.4781117851314236E-2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75987.25</v>
      </c>
      <c r="AU42" s="1">
        <f t="shared" ref="AU42:AU53" si="38">AT42*10000*AS42*0.67*AR42*AQ42</f>
        <v>247205531.20565858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-8.0343399176129005</v>
      </c>
      <c r="E43" s="10">
        <f t="shared" ref="E43:E54" si="39">D42</f>
        <v>-1.24950380780645</v>
      </c>
      <c r="F43" s="7" t="s">
        <v>83</v>
      </c>
      <c r="G43" s="1">
        <v>2</v>
      </c>
      <c r="H43" s="9">
        <f t="shared" si="20"/>
        <v>-8.0343399176129005</v>
      </c>
      <c r="I43" s="9">
        <f t="shared" si="21"/>
        <v>265.11566008238708</v>
      </c>
      <c r="J43" s="9">
        <f t="shared" si="22"/>
        <v>5.9163644726524314E-3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116.84182199410137</v>
      </c>
      <c r="P43" s="9">
        <f t="shared" si="25"/>
        <v>0.69127880456588076</v>
      </c>
      <c r="Q43" s="12">
        <f t="shared" si="26"/>
        <v>0.16590691309581138</v>
      </c>
      <c r="R43" s="9">
        <f t="shared" si="27"/>
        <v>14.125500000000001</v>
      </c>
      <c r="S43" s="13">
        <f t="shared" si="28"/>
        <v>1.1745206406556324E-2</v>
      </c>
      <c r="T43" s="2">
        <f t="shared" si="29"/>
        <v>0.43</v>
      </c>
      <c r="U43" s="14">
        <f t="shared" si="30"/>
        <v>5.0504387548192193E-3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1.3470438754819219E-2</v>
      </c>
      <c r="AR43" s="9">
        <f t="shared" si="35"/>
        <v>136.875</v>
      </c>
      <c r="AS43" s="1">
        <f t="shared" si="36"/>
        <v>0.24</v>
      </c>
      <c r="AT43" s="1">
        <f t="shared" si="37"/>
        <v>75987.25</v>
      </c>
      <c r="AU43" s="1">
        <f t="shared" si="38"/>
        <v>225285191.65161091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-5.6982311303214299</v>
      </c>
      <c r="E44" s="10">
        <f t="shared" si="39"/>
        <v>-8.0343399176129005</v>
      </c>
      <c r="F44" s="7" t="s">
        <v>83</v>
      </c>
      <c r="G44" s="1">
        <v>3</v>
      </c>
      <c r="H44" s="9">
        <f t="shared" si="20"/>
        <v>-5.6982311303214299</v>
      </c>
      <c r="I44" s="9">
        <f t="shared" si="21"/>
        <v>267.45176886967857</v>
      </c>
      <c r="J44" s="9">
        <f t="shared" si="22"/>
        <v>8.1540719808381647E-3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175.0067931895355</v>
      </c>
      <c r="P44" s="9">
        <f t="shared" si="25"/>
        <v>1.4270179888031307</v>
      </c>
      <c r="Q44" s="12">
        <f t="shared" si="26"/>
        <v>0.34248431731275136</v>
      </c>
      <c r="R44" s="9">
        <f t="shared" si="27"/>
        <v>14.125500000000001</v>
      </c>
      <c r="S44" s="13">
        <f t="shared" si="28"/>
        <v>2.4245819072793977E-2</v>
      </c>
      <c r="T44" s="2">
        <f t="shared" si="29"/>
        <v>0.43</v>
      </c>
      <c r="U44" s="14">
        <f t="shared" si="30"/>
        <v>1.042570220130141E-2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1.8845702201301408E-2</v>
      </c>
      <c r="AR44" s="9">
        <f t="shared" si="35"/>
        <v>136.875</v>
      </c>
      <c r="AS44" s="1">
        <f t="shared" si="36"/>
        <v>0.24</v>
      </c>
      <c r="AT44" s="1">
        <f t="shared" si="37"/>
        <v>75987.25</v>
      </c>
      <c r="AU44" s="1">
        <f t="shared" si="38"/>
        <v>315183321.75412148</v>
      </c>
    </row>
    <row r="45" spans="1:48" x14ac:dyDescent="0.15">
      <c r="C45" s="7">
        <v>3</v>
      </c>
      <c r="D45" s="8">
        <v>-10.0138942508387</v>
      </c>
      <c r="E45" s="10">
        <f t="shared" si="39"/>
        <v>-5.6982311303214299</v>
      </c>
      <c r="F45" s="7" t="s">
        <v>83</v>
      </c>
      <c r="G45" s="1">
        <v>4</v>
      </c>
      <c r="H45" s="9">
        <f t="shared" si="20"/>
        <v>-10.0138942508387</v>
      </c>
      <c r="I45" s="9">
        <f t="shared" si="21"/>
        <v>263.13610574916129</v>
      </c>
      <c r="J45" s="9">
        <f t="shared" si="22"/>
        <v>4.4881058430639243E-3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232.43602520073239</v>
      </c>
      <c r="P45" s="9">
        <f t="shared" si="25"/>
        <v>1.0431974828419606</v>
      </c>
      <c r="Q45" s="12">
        <f t="shared" si="26"/>
        <v>0.25036739588207052</v>
      </c>
      <c r="R45" s="9">
        <f t="shared" si="27"/>
        <v>14.125500000000001</v>
      </c>
      <c r="S45" s="13">
        <f t="shared" si="28"/>
        <v>1.7724497956325122E-2</v>
      </c>
      <c r="T45" s="2">
        <f t="shared" si="29"/>
        <v>0.43</v>
      </c>
      <c r="U45" s="14">
        <f t="shared" si="30"/>
        <v>7.6215341212198025E-3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1.6041534121219801E-2</v>
      </c>
      <c r="AR45" s="9">
        <f t="shared" si="35"/>
        <v>136.875</v>
      </c>
      <c r="AS45" s="1">
        <f t="shared" si="36"/>
        <v>0.24</v>
      </c>
      <c r="AT45" s="1">
        <f t="shared" si="37"/>
        <v>75987.25</v>
      </c>
      <c r="AU45" s="1">
        <f t="shared" si="38"/>
        <v>268285254.44963205</v>
      </c>
    </row>
    <row r="46" spans="1:48" x14ac:dyDescent="0.15">
      <c r="C46" s="7">
        <v>4</v>
      </c>
      <c r="D46" s="8">
        <v>0.54772957636666697</v>
      </c>
      <c r="E46" s="10">
        <f t="shared" si="39"/>
        <v>-10.0138942508387</v>
      </c>
      <c r="F46" s="7" t="s">
        <v>83</v>
      </c>
      <c r="G46" s="1">
        <v>5</v>
      </c>
      <c r="H46" s="9">
        <f t="shared" si="20"/>
        <v>0.54772957636666697</v>
      </c>
      <c r="I46" s="9">
        <f t="shared" si="21"/>
        <v>273.69772957636667</v>
      </c>
      <c r="J46" s="9">
        <f t="shared" si="22"/>
        <v>1.8714918391948856E-2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219.82318633199594</v>
      </c>
      <c r="O46" s="9">
        <f t="shared" si="40"/>
        <v>70.425891385894488</v>
      </c>
      <c r="P46" s="9">
        <f t="shared" si="25"/>
        <v>1.3180148099672693</v>
      </c>
      <c r="Q46" s="12">
        <f t="shared" si="26"/>
        <v>0.3163235543921446</v>
      </c>
      <c r="R46" s="9">
        <f t="shared" si="27"/>
        <v>14.125500000000001</v>
      </c>
      <c r="S46" s="13">
        <f t="shared" si="28"/>
        <v>2.2393795220851977E-2</v>
      </c>
      <c r="T46" s="2">
        <f t="shared" si="29"/>
        <v>0.43</v>
      </c>
      <c r="U46" s="14">
        <f t="shared" si="30"/>
        <v>9.6293319449663496E-3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1.804933194496635E-2</v>
      </c>
      <c r="AR46" s="9">
        <f t="shared" si="35"/>
        <v>136.875</v>
      </c>
      <c r="AS46" s="1">
        <f t="shared" si="36"/>
        <v>0.24</v>
      </c>
      <c r="AT46" s="1">
        <f t="shared" si="37"/>
        <v>75987.25</v>
      </c>
      <c r="AU46" s="1">
        <f t="shared" si="38"/>
        <v>301864496.05812109</v>
      </c>
    </row>
    <row r="47" spans="1:48" x14ac:dyDescent="0.15">
      <c r="C47" s="7">
        <v>5</v>
      </c>
      <c r="D47" s="8">
        <v>10.6915903336774</v>
      </c>
      <c r="E47" s="10">
        <f t="shared" si="39"/>
        <v>0.54772957636666697</v>
      </c>
      <c r="F47" s="7" t="s">
        <v>85</v>
      </c>
      <c r="G47" s="1">
        <v>6</v>
      </c>
      <c r="H47" s="9">
        <f t="shared" si="20"/>
        <v>10.6915903336774</v>
      </c>
      <c r="I47" s="9">
        <f t="shared" si="21"/>
        <v>283.8415903336774</v>
      </c>
      <c r="J47" s="9">
        <f t="shared" si="22"/>
        <v>6.6732398207452914E-2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127.96412657592721</v>
      </c>
      <c r="P47" s="9">
        <f t="shared" si="25"/>
        <v>8.5393530509336824</v>
      </c>
      <c r="Q47" s="12">
        <f t="shared" si="26"/>
        <v>2.0494447322240839</v>
      </c>
      <c r="R47" s="9">
        <f t="shared" si="27"/>
        <v>14.125500000000001</v>
      </c>
      <c r="S47" s="13">
        <f t="shared" si="28"/>
        <v>0.14508829650094396</v>
      </c>
      <c r="T47" s="2">
        <f t="shared" si="29"/>
        <v>0.43</v>
      </c>
      <c r="U47" s="14">
        <f t="shared" si="30"/>
        <v>6.2387967495405899E-2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7.080796749540591E-2</v>
      </c>
      <c r="AR47" s="9">
        <f t="shared" si="35"/>
        <v>136.875</v>
      </c>
      <c r="AS47" s="1">
        <f t="shared" si="36"/>
        <v>0.24</v>
      </c>
      <c r="AT47" s="1">
        <f t="shared" si="37"/>
        <v>75987.25</v>
      </c>
      <c r="AU47" s="1">
        <f t="shared" si="38"/>
        <v>1184221747.9335284</v>
      </c>
    </row>
    <row r="48" spans="1:48" x14ac:dyDescent="0.15">
      <c r="C48" s="7">
        <v>6</v>
      </c>
      <c r="D48" s="8">
        <v>15.541474064499999</v>
      </c>
      <c r="E48" s="10">
        <f t="shared" si="39"/>
        <v>10.6915903336774</v>
      </c>
      <c r="F48" s="7" t="s">
        <v>83</v>
      </c>
      <c r="G48" s="1">
        <v>7</v>
      </c>
      <c r="H48" s="9">
        <f t="shared" si="20"/>
        <v>15.541474064499999</v>
      </c>
      <c r="I48" s="9">
        <f t="shared" si="21"/>
        <v>288.69147406449997</v>
      </c>
      <c r="J48" s="9">
        <f t="shared" si="22"/>
        <v>0.11874463727116683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178.28102352499354</v>
      </c>
      <c r="P48" s="9">
        <f t="shared" si="25"/>
        <v>21.16991547080772</v>
      </c>
      <c r="Q48" s="12">
        <f t="shared" si="26"/>
        <v>5.0807797129938521</v>
      </c>
      <c r="R48" s="9">
        <f t="shared" si="27"/>
        <v>14.125500000000001</v>
      </c>
      <c r="S48" s="13">
        <f t="shared" si="28"/>
        <v>0.35968848628323613</v>
      </c>
      <c r="T48" s="2">
        <f t="shared" si="29"/>
        <v>0.43</v>
      </c>
      <c r="U48" s="14">
        <f t="shared" si="30"/>
        <v>0.15466604910179155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0.17026604910179155</v>
      </c>
      <c r="AR48" s="9">
        <f t="shared" si="35"/>
        <v>136.875</v>
      </c>
      <c r="AS48" s="1">
        <f t="shared" si="36"/>
        <v>0.24</v>
      </c>
      <c r="AT48" s="1">
        <f t="shared" si="37"/>
        <v>75987.25</v>
      </c>
      <c r="AU48" s="1">
        <f t="shared" si="38"/>
        <v>2847599859.3539872</v>
      </c>
    </row>
    <row r="49" spans="1:48" x14ac:dyDescent="0.15">
      <c r="C49" s="7">
        <v>7</v>
      </c>
      <c r="D49" s="8">
        <v>15.355711153225799</v>
      </c>
      <c r="E49" s="10">
        <f t="shared" si="39"/>
        <v>15.541474064499999</v>
      </c>
      <c r="F49" s="7" t="s">
        <v>83</v>
      </c>
      <c r="G49" s="1">
        <v>8</v>
      </c>
      <c r="H49" s="9">
        <f t="shared" si="20"/>
        <v>15.355711153225799</v>
      </c>
      <c r="I49" s="9">
        <f t="shared" si="21"/>
        <v>288.50571115322577</v>
      </c>
      <c r="J49" s="9">
        <f t="shared" si="22"/>
        <v>0.11619373806445868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215.96735805418581</v>
      </c>
      <c r="P49" s="9">
        <f t="shared" si="25"/>
        <v>25.094054632221226</v>
      </c>
      <c r="Q49" s="12">
        <f t="shared" si="26"/>
        <v>6.0225731117330943</v>
      </c>
      <c r="R49" s="9">
        <f t="shared" si="27"/>
        <v>14.125500000000001</v>
      </c>
      <c r="S49" s="13">
        <f t="shared" si="28"/>
        <v>0.42636176501597067</v>
      </c>
      <c r="T49" s="2">
        <f t="shared" si="29"/>
        <v>0.43</v>
      </c>
      <c r="U49" s="14">
        <f t="shared" si="30"/>
        <v>0.18333555895686737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0.19893555895686738</v>
      </c>
      <c r="AR49" s="9">
        <f t="shared" si="35"/>
        <v>136.875</v>
      </c>
      <c r="AS49" s="1">
        <f t="shared" si="36"/>
        <v>0.24</v>
      </c>
      <c r="AT49" s="1">
        <f t="shared" si="37"/>
        <v>75987.25</v>
      </c>
      <c r="AU49" s="1">
        <f t="shared" si="38"/>
        <v>3327080605.2909212</v>
      </c>
    </row>
    <row r="50" spans="1:48" x14ac:dyDescent="0.15">
      <c r="C50" s="7">
        <v>8</v>
      </c>
      <c r="D50" s="8">
        <v>14.6988090422581</v>
      </c>
      <c r="E50" s="10">
        <f t="shared" si="39"/>
        <v>15.355711153225799</v>
      </c>
      <c r="F50" s="7" t="s">
        <v>83</v>
      </c>
      <c r="G50" s="1">
        <v>9</v>
      </c>
      <c r="H50" s="9">
        <f t="shared" si="20"/>
        <v>14.6988090422581</v>
      </c>
      <c r="I50" s="9">
        <f t="shared" si="21"/>
        <v>287.8488090422581</v>
      </c>
      <c r="J50" s="9">
        <f t="shared" si="22"/>
        <v>0.10758056489798093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249.72955342196457</v>
      </c>
      <c r="P50" s="9">
        <f t="shared" si="25"/>
        <v>26.866046428855455</v>
      </c>
      <c r="Q50" s="12">
        <f t="shared" si="26"/>
        <v>6.4478511429253089</v>
      </c>
      <c r="R50" s="9">
        <f t="shared" si="27"/>
        <v>14.125500000000001</v>
      </c>
      <c r="S50" s="13">
        <f t="shared" si="28"/>
        <v>0.45646887847688994</v>
      </c>
      <c r="T50" s="2">
        <f t="shared" si="29"/>
        <v>0.43</v>
      </c>
      <c r="U50" s="14">
        <f t="shared" si="30"/>
        <v>0.19628161774506267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0.21188161774506264</v>
      </c>
      <c r="AR50" s="9">
        <f t="shared" si="35"/>
        <v>136.875</v>
      </c>
      <c r="AS50" s="1">
        <f t="shared" si="36"/>
        <v>0.24</v>
      </c>
      <c r="AT50" s="1">
        <f t="shared" si="37"/>
        <v>75987.25</v>
      </c>
      <c r="AU50" s="1">
        <f t="shared" si="38"/>
        <v>3543595849.3981824</v>
      </c>
    </row>
    <row r="51" spans="1:48" x14ac:dyDescent="0.15">
      <c r="C51" s="7">
        <v>9</v>
      </c>
      <c r="D51" s="8">
        <v>9.97002998683333</v>
      </c>
      <c r="E51" s="10">
        <f t="shared" si="39"/>
        <v>14.6988090422581</v>
      </c>
      <c r="F51" s="7" t="s">
        <v>83</v>
      </c>
      <c r="G51" s="1">
        <v>10</v>
      </c>
      <c r="H51" s="9">
        <f t="shared" si="20"/>
        <v>9.97002998683333</v>
      </c>
      <c r="I51" s="9">
        <f t="shared" si="21"/>
        <v>283.12002998683329</v>
      </c>
      <c r="J51" s="9">
        <f t="shared" si="22"/>
        <v>6.1145992607906326E-2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281.71975699310912</v>
      </c>
      <c r="P51" s="9">
        <f t="shared" si="25"/>
        <v>17.226034178601818</v>
      </c>
      <c r="Q51" s="12">
        <f t="shared" si="26"/>
        <v>4.1342482028644358</v>
      </c>
      <c r="R51" s="9">
        <f t="shared" si="27"/>
        <v>14.125500000000001</v>
      </c>
      <c r="S51" s="13">
        <f t="shared" si="28"/>
        <v>0.29267977790976857</v>
      </c>
      <c r="T51" s="2">
        <f t="shared" si="29"/>
        <v>0.43</v>
      </c>
      <c r="U51" s="14">
        <f t="shared" si="30"/>
        <v>0.1258523045012005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0.1414523045012005</v>
      </c>
      <c r="AR51" s="9">
        <f t="shared" si="35"/>
        <v>136.875</v>
      </c>
      <c r="AS51" s="1">
        <f t="shared" si="36"/>
        <v>0.24</v>
      </c>
      <c r="AT51" s="1">
        <f t="shared" si="37"/>
        <v>75987.25</v>
      </c>
      <c r="AU51" s="1">
        <f t="shared" si="38"/>
        <v>2365706871.8503413</v>
      </c>
    </row>
    <row r="52" spans="1:48" x14ac:dyDescent="0.15">
      <c r="C52" s="7">
        <v>10</v>
      </c>
      <c r="D52" s="8">
        <v>3.01102685454839</v>
      </c>
      <c r="E52" s="10">
        <f t="shared" si="39"/>
        <v>9.97002998683333</v>
      </c>
      <c r="F52" s="7" t="s">
        <v>83</v>
      </c>
      <c r="G52" s="1">
        <v>11</v>
      </c>
      <c r="H52" s="9">
        <f t="shared" si="20"/>
        <v>3.01102685454839</v>
      </c>
      <c r="I52" s="9">
        <f t="shared" si="21"/>
        <v>276.16102685454837</v>
      </c>
      <c r="J52" s="9">
        <f t="shared" si="22"/>
        <v>2.5703884343119657E-2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251.26903667378193</v>
      </c>
      <c r="O52" s="9">
        <f t="shared" si="40"/>
        <v>72.080936140725356</v>
      </c>
      <c r="P52" s="9">
        <f t="shared" si="25"/>
        <v>1.8527600459049984</v>
      </c>
      <c r="Q52" s="12">
        <f t="shared" si="26"/>
        <v>0.44466241101719961</v>
      </c>
      <c r="R52" s="9">
        <f t="shared" si="27"/>
        <v>14.125500000000001</v>
      </c>
      <c r="S52" s="13">
        <f t="shared" si="28"/>
        <v>3.1479410358373129E-2</v>
      </c>
      <c r="T52" s="2">
        <f t="shared" si="29"/>
        <v>0.43</v>
      </c>
      <c r="U52" s="14">
        <f t="shared" si="30"/>
        <v>1.3536146454100445E-2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2.1956146454100444E-2</v>
      </c>
      <c r="AR52" s="9">
        <f t="shared" si="35"/>
        <v>136.875</v>
      </c>
      <c r="AS52" s="1">
        <f t="shared" si="36"/>
        <v>0.24</v>
      </c>
      <c r="AT52" s="1">
        <f t="shared" si="37"/>
        <v>75987.25</v>
      </c>
      <c r="AU52" s="1">
        <f t="shared" si="38"/>
        <v>367203678.50477189</v>
      </c>
    </row>
    <row r="53" spans="1:48" x14ac:dyDescent="0.15">
      <c r="C53" s="7">
        <v>11</v>
      </c>
      <c r="D53" s="8">
        <v>-1.27454041553333</v>
      </c>
      <c r="E53" s="10">
        <f t="shared" si="39"/>
        <v>3.01102685454839</v>
      </c>
      <c r="F53" s="7" t="s">
        <v>85</v>
      </c>
      <c r="G53" s="1">
        <v>12</v>
      </c>
      <c r="H53" s="9">
        <f t="shared" si="20"/>
        <v>-1.27454041553333</v>
      </c>
      <c r="I53" s="9">
        <f t="shared" si="21"/>
        <v>271.87545958446663</v>
      </c>
      <c r="J53" s="9">
        <f t="shared" si="22"/>
        <v>1.4744593810138373E-2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129.08442609482037</v>
      </c>
      <c r="P53" s="9">
        <f t="shared" si="25"/>
        <v>1.9032974299829528</v>
      </c>
      <c r="Q53" s="12">
        <f t="shared" si="26"/>
        <v>0.45679138319590867</v>
      </c>
      <c r="R53" s="9">
        <f t="shared" si="27"/>
        <v>14.125500000000001</v>
      </c>
      <c r="S53" s="13">
        <f t="shared" si="28"/>
        <v>3.2338068259240994E-2</v>
      </c>
      <c r="T53" s="2">
        <f t="shared" si="29"/>
        <v>0.43</v>
      </c>
      <c r="U53" s="14">
        <f t="shared" si="30"/>
        <v>1.3905369351473627E-2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2.2325369351473626E-2</v>
      </c>
      <c r="AR53" s="9">
        <f t="shared" si="35"/>
        <v>136.875</v>
      </c>
      <c r="AS53" s="1">
        <f t="shared" si="36"/>
        <v>0.24</v>
      </c>
      <c r="AT53" s="1">
        <f t="shared" si="37"/>
        <v>75987.25</v>
      </c>
      <c r="AU53" s="1">
        <f t="shared" si="38"/>
        <v>373378715.02072215</v>
      </c>
      <c r="AV53" s="1">
        <f>SUM(AU42:AU53)</f>
        <v>15366611122.4716</v>
      </c>
    </row>
    <row r="54" spans="1:48" x14ac:dyDescent="0.15">
      <c r="C54" s="7">
        <v>12</v>
      </c>
      <c r="D54" s="8">
        <v>-3.1935605540645202</v>
      </c>
      <c r="E54" s="10">
        <f t="shared" si="39"/>
        <v>-1.27454041553333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-1.24950380780645</v>
      </c>
      <c r="E58" s="7"/>
      <c r="F58" s="7"/>
      <c r="G58" s="1">
        <v>1</v>
      </c>
      <c r="H58" s="9">
        <f t="shared" ref="H58:H69" si="41">E59</f>
        <v>-1.24950380780645</v>
      </c>
      <c r="I58" s="9">
        <f t="shared" ref="I58:I69" si="42">H58+273.15</f>
        <v>271.90049619219354</v>
      </c>
      <c r="J58" s="9">
        <f t="shared" ref="J58:J69" si="43">EXP(($C$15*(I58-$C$13))/($C$16*I58*$C$13))</f>
        <v>1.4793297328637761E-2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1.4758779634870941E-3</v>
      </c>
      <c r="Q58" s="12">
        <f t="shared" ref="Q58:Q69" si="47">P58*$B$60</f>
        <v>2.8041681306254792E-4</v>
      </c>
      <c r="R58" s="9">
        <f t="shared" ref="R58:R69" si="48">L58*$B$60</f>
        <v>1.8955666666666669E-2</v>
      </c>
      <c r="S58" s="13">
        <f t="shared" ref="S58:S69" si="49">Q58/R58</f>
        <v>1.4793297328637763E-2</v>
      </c>
      <c r="T58" s="2">
        <f t="shared" ref="T58:T69" si="50">$B$59/100</f>
        <v>0.01</v>
      </c>
      <c r="U58" s="14">
        <f t="shared" ref="U58:U69" si="51">S58*T58</f>
        <v>1.4793297328637763E-4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1.2147932973286379E-2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11295.5</v>
      </c>
      <c r="AU58" s="1">
        <f t="shared" ref="AU58:AU69" si="58">AT58*10000*AS58*0.67*AR58*AQ58</f>
        <v>1742696.3143300519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-8.0343399176129005</v>
      </c>
      <c r="E59" s="10">
        <f t="shared" ref="E59:E70" si="59">D58</f>
        <v>-1.24950380780645</v>
      </c>
      <c r="F59" s="7" t="s">
        <v>83</v>
      </c>
      <c r="G59" s="1">
        <v>2</v>
      </c>
      <c r="H59" s="9">
        <f t="shared" si="41"/>
        <v>-8.0343399176129005</v>
      </c>
      <c r="I59" s="9">
        <f t="shared" si="42"/>
        <v>265.11566008238708</v>
      </c>
      <c r="J59" s="9">
        <f t="shared" si="43"/>
        <v>5.9163644726524314E-3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0.19805745536984626</v>
      </c>
      <c r="P59" s="9">
        <f t="shared" si="46"/>
        <v>1.171780092494103E-3</v>
      </c>
      <c r="Q59" s="12">
        <f t="shared" si="47"/>
        <v>2.2263821757387956E-4</v>
      </c>
      <c r="R59" s="9">
        <f t="shared" si="48"/>
        <v>1.8955666666666669E-2</v>
      </c>
      <c r="S59" s="13">
        <f t="shared" si="49"/>
        <v>1.1745206406556326E-2</v>
      </c>
      <c r="T59" s="2">
        <f t="shared" si="50"/>
        <v>0.01</v>
      </c>
      <c r="U59" s="14">
        <f t="shared" si="51"/>
        <v>1.1745206406556327E-4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1.2117452064065563E-2</v>
      </c>
      <c r="AR59" s="9">
        <f t="shared" si="55"/>
        <v>9.9766666666666666</v>
      </c>
      <c r="AS59" s="1">
        <f t="shared" si="56"/>
        <v>0.19</v>
      </c>
      <c r="AT59" s="1">
        <f t="shared" si="57"/>
        <v>11295.5</v>
      </c>
      <c r="AU59" s="1">
        <f t="shared" si="58"/>
        <v>1738323.6388902585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-5.6982311303214299</v>
      </c>
      <c r="E60" s="10">
        <f t="shared" si="59"/>
        <v>-8.0343399176129005</v>
      </c>
      <c r="F60" s="7" t="s">
        <v>83</v>
      </c>
      <c r="G60" s="1">
        <v>3</v>
      </c>
      <c r="H60" s="9">
        <f t="shared" si="41"/>
        <v>-5.6982311303214299</v>
      </c>
      <c r="I60" s="9">
        <f t="shared" si="42"/>
        <v>267.45176886967857</v>
      </c>
      <c r="J60" s="9">
        <f t="shared" si="43"/>
        <v>8.1540719808381647E-3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0.29665234194401885</v>
      </c>
      <c r="P60" s="9">
        <f t="shared" si="46"/>
        <v>2.4189245494957465E-3</v>
      </c>
      <c r="Q60" s="12">
        <f t="shared" si="47"/>
        <v>4.5959566440419185E-4</v>
      </c>
      <c r="R60" s="9">
        <f t="shared" si="48"/>
        <v>1.8955666666666669E-2</v>
      </c>
      <c r="S60" s="13">
        <f t="shared" si="49"/>
        <v>2.4245819072793981E-2</v>
      </c>
      <c r="T60" s="2">
        <f t="shared" si="50"/>
        <v>0.01</v>
      </c>
      <c r="U60" s="14">
        <f t="shared" si="51"/>
        <v>2.4245819072793982E-4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1.224245819072794E-2</v>
      </c>
      <c r="AR60" s="9">
        <f t="shared" si="55"/>
        <v>9.9766666666666666</v>
      </c>
      <c r="AS60" s="1">
        <f t="shared" si="56"/>
        <v>0.19</v>
      </c>
      <c r="AT60" s="1">
        <f t="shared" si="57"/>
        <v>11295.5</v>
      </c>
      <c r="AU60" s="1">
        <f t="shared" si="58"/>
        <v>1756256.5429227597</v>
      </c>
    </row>
    <row r="61" spans="1:48" x14ac:dyDescent="0.15">
      <c r="C61" s="7">
        <v>3</v>
      </c>
      <c r="D61" s="8">
        <v>-10.0138942508387</v>
      </c>
      <c r="E61" s="10">
        <f t="shared" si="59"/>
        <v>-5.6982311303214299</v>
      </c>
      <c r="F61" s="7" t="s">
        <v>83</v>
      </c>
      <c r="G61" s="1">
        <v>4</v>
      </c>
      <c r="H61" s="9">
        <f t="shared" si="41"/>
        <v>-10.0138942508387</v>
      </c>
      <c r="I61" s="9">
        <f t="shared" si="42"/>
        <v>263.13610574916129</v>
      </c>
      <c r="J61" s="9">
        <f t="shared" si="43"/>
        <v>4.4881058430639243E-3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0.39400008406118975</v>
      </c>
      <c r="P61" s="9">
        <f t="shared" si="46"/>
        <v>1.7683140794427031E-3</v>
      </c>
      <c r="Q61" s="12">
        <f t="shared" si="47"/>
        <v>3.3597967509411356E-4</v>
      </c>
      <c r="R61" s="9">
        <f t="shared" si="48"/>
        <v>1.8955666666666669E-2</v>
      </c>
      <c r="S61" s="13">
        <f t="shared" si="49"/>
        <v>1.7724497956325119E-2</v>
      </c>
      <c r="T61" s="2">
        <f t="shared" si="50"/>
        <v>0.01</v>
      </c>
      <c r="U61" s="14">
        <f t="shared" si="51"/>
        <v>1.7724497956325119E-4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1.2177244979563252E-2</v>
      </c>
      <c r="AR61" s="9">
        <f t="shared" si="55"/>
        <v>9.9766666666666666</v>
      </c>
      <c r="AS61" s="1">
        <f t="shared" si="56"/>
        <v>0.19</v>
      </c>
      <c r="AT61" s="1">
        <f t="shared" si="57"/>
        <v>11295.5</v>
      </c>
      <c r="AU61" s="1">
        <f t="shared" si="58"/>
        <v>1746901.3033941714</v>
      </c>
    </row>
    <row r="62" spans="1:48" x14ac:dyDescent="0.15">
      <c r="C62" s="7">
        <v>4</v>
      </c>
      <c r="D62" s="8">
        <v>0.54772957636666697</v>
      </c>
      <c r="E62" s="10">
        <f t="shared" si="59"/>
        <v>-10.0138942508387</v>
      </c>
      <c r="F62" s="7" t="s">
        <v>83</v>
      </c>
      <c r="G62" s="1">
        <v>5</v>
      </c>
      <c r="H62" s="9">
        <f t="shared" si="41"/>
        <v>0.54772957636666697</v>
      </c>
      <c r="I62" s="9">
        <f t="shared" si="42"/>
        <v>273.69772957636667</v>
      </c>
      <c r="J62" s="9">
        <f t="shared" si="43"/>
        <v>1.8714918391948856E-2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0.37262018148265968</v>
      </c>
      <c r="O62" s="9">
        <f t="shared" si="60"/>
        <v>0.11937825516575401</v>
      </c>
      <c r="P62" s="9">
        <f t="shared" si="46"/>
        <v>2.2341543032003332E-3</v>
      </c>
      <c r="Q62" s="12">
        <f t="shared" si="47"/>
        <v>4.2448931760806334E-4</v>
      </c>
      <c r="R62" s="9">
        <f t="shared" si="48"/>
        <v>1.8955666666666669E-2</v>
      </c>
      <c r="S62" s="13">
        <f t="shared" si="49"/>
        <v>2.2393795220851984E-2</v>
      </c>
      <c r="T62" s="2">
        <f t="shared" si="50"/>
        <v>0.01</v>
      </c>
      <c r="U62" s="14">
        <f t="shared" si="51"/>
        <v>2.2393795220851983E-4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1.2223937952208519E-2</v>
      </c>
      <c r="AR62" s="9">
        <f t="shared" si="55"/>
        <v>9.9766666666666666</v>
      </c>
      <c r="AS62" s="1">
        <f t="shared" si="56"/>
        <v>0.19</v>
      </c>
      <c r="AT62" s="1">
        <f t="shared" si="57"/>
        <v>11295.5</v>
      </c>
      <c r="AU62" s="1">
        <f t="shared" si="58"/>
        <v>1753599.6998631805</v>
      </c>
    </row>
    <row r="63" spans="1:48" x14ac:dyDescent="0.15">
      <c r="C63" s="7">
        <v>5</v>
      </c>
      <c r="D63" s="8">
        <v>10.6915903336774</v>
      </c>
      <c r="E63" s="10">
        <f t="shared" si="59"/>
        <v>0.54772957636666697</v>
      </c>
      <c r="F63" s="7" t="s">
        <v>85</v>
      </c>
      <c r="G63" s="1">
        <v>6</v>
      </c>
      <c r="H63" s="9">
        <f t="shared" si="41"/>
        <v>10.6915903336774</v>
      </c>
      <c r="I63" s="9">
        <f t="shared" si="42"/>
        <v>283.8415903336774</v>
      </c>
      <c r="J63" s="9">
        <f t="shared" si="43"/>
        <v>6.6732398207452914E-2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0.21691076752922034</v>
      </c>
      <c r="P63" s="9">
        <f t="shared" si="46"/>
        <v>1.4474975714244179E-2</v>
      </c>
      <c r="Q63" s="12">
        <f t="shared" si="47"/>
        <v>2.750245385706394E-3</v>
      </c>
      <c r="R63" s="9">
        <f t="shared" si="48"/>
        <v>1.8955666666666669E-2</v>
      </c>
      <c r="S63" s="13">
        <f t="shared" si="49"/>
        <v>0.14508829650094399</v>
      </c>
      <c r="T63" s="2">
        <f t="shared" si="50"/>
        <v>0.01</v>
      </c>
      <c r="U63" s="14">
        <f t="shared" si="51"/>
        <v>1.4508829650094399E-3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1.3450882965009439E-2</v>
      </c>
      <c r="AR63" s="9">
        <f t="shared" si="55"/>
        <v>9.9766666666666666</v>
      </c>
      <c r="AS63" s="1">
        <f t="shared" si="56"/>
        <v>0.19</v>
      </c>
      <c r="AT63" s="1">
        <f t="shared" si="57"/>
        <v>11295.5</v>
      </c>
      <c r="AU63" s="1">
        <f t="shared" si="58"/>
        <v>1929612.5702334519</v>
      </c>
    </row>
    <row r="64" spans="1:48" x14ac:dyDescent="0.15">
      <c r="C64" s="7">
        <v>6</v>
      </c>
      <c r="D64" s="8">
        <v>15.541474064499999</v>
      </c>
      <c r="E64" s="10">
        <f t="shared" si="59"/>
        <v>10.6915903336774</v>
      </c>
      <c r="F64" s="7" t="s">
        <v>83</v>
      </c>
      <c r="G64" s="1">
        <v>7</v>
      </c>
      <c r="H64" s="9">
        <f t="shared" si="41"/>
        <v>15.541474064499999</v>
      </c>
      <c r="I64" s="9">
        <f t="shared" si="42"/>
        <v>288.69147406449997</v>
      </c>
      <c r="J64" s="9">
        <f t="shared" si="43"/>
        <v>0.11874463727116683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0.30220245848164284</v>
      </c>
      <c r="P64" s="9">
        <f t="shared" si="46"/>
        <v>3.5884921314857529E-2</v>
      </c>
      <c r="Q64" s="12">
        <f t="shared" si="47"/>
        <v>6.8181350498229308E-3</v>
      </c>
      <c r="R64" s="9">
        <f t="shared" si="48"/>
        <v>1.8955666666666669E-2</v>
      </c>
      <c r="S64" s="13">
        <f t="shared" si="49"/>
        <v>0.35968848628323613</v>
      </c>
      <c r="T64" s="2">
        <f t="shared" si="50"/>
        <v>0.01</v>
      </c>
      <c r="U64" s="14">
        <f t="shared" si="51"/>
        <v>3.5968848628323614E-3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2.3696884862832363E-2</v>
      </c>
      <c r="AR64" s="9">
        <f t="shared" si="55"/>
        <v>9.9766666666666666</v>
      </c>
      <c r="AS64" s="1">
        <f t="shared" si="56"/>
        <v>0.19</v>
      </c>
      <c r="AT64" s="1">
        <f t="shared" si="57"/>
        <v>11295.5</v>
      </c>
      <c r="AU64" s="1">
        <f t="shared" si="58"/>
        <v>3399465.077916842</v>
      </c>
    </row>
    <row r="65" spans="1:48" x14ac:dyDescent="0.15">
      <c r="C65" s="7">
        <v>7</v>
      </c>
      <c r="D65" s="8">
        <v>15.355711153225799</v>
      </c>
      <c r="E65" s="10">
        <f t="shared" si="59"/>
        <v>15.541474064499999</v>
      </c>
      <c r="F65" s="7" t="s">
        <v>83</v>
      </c>
      <c r="G65" s="1">
        <v>8</v>
      </c>
      <c r="H65" s="9">
        <f t="shared" si="41"/>
        <v>15.355711153225799</v>
      </c>
      <c r="I65" s="9">
        <f t="shared" si="42"/>
        <v>288.50571115322577</v>
      </c>
      <c r="J65" s="9">
        <f t="shared" si="43"/>
        <v>0.11619373806445868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0.36608420383345197</v>
      </c>
      <c r="P65" s="9">
        <f t="shared" si="46"/>
        <v>4.253669208976002E-2</v>
      </c>
      <c r="Q65" s="12">
        <f t="shared" si="47"/>
        <v>8.0819714970544031E-3</v>
      </c>
      <c r="R65" s="9">
        <f t="shared" si="48"/>
        <v>1.8955666666666669E-2</v>
      </c>
      <c r="S65" s="13">
        <f t="shared" si="49"/>
        <v>0.42636176501597073</v>
      </c>
      <c r="T65" s="2">
        <f t="shared" si="50"/>
        <v>0.01</v>
      </c>
      <c r="U65" s="14">
        <f t="shared" si="51"/>
        <v>4.2636176501597072E-3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2.4363617650159708E-2</v>
      </c>
      <c r="AR65" s="9">
        <f t="shared" si="55"/>
        <v>9.9766666666666666</v>
      </c>
      <c r="AS65" s="1">
        <f t="shared" si="56"/>
        <v>0.19</v>
      </c>
      <c r="AT65" s="1">
        <f t="shared" si="57"/>
        <v>11295.5</v>
      </c>
      <c r="AU65" s="1">
        <f t="shared" si="58"/>
        <v>3495112.0306678526</v>
      </c>
    </row>
    <row r="66" spans="1:48" x14ac:dyDescent="0.15">
      <c r="C66" s="7">
        <v>8</v>
      </c>
      <c r="D66" s="8">
        <v>14.6988090422581</v>
      </c>
      <c r="E66" s="10">
        <f t="shared" si="59"/>
        <v>15.355711153225799</v>
      </c>
      <c r="F66" s="7" t="s">
        <v>83</v>
      </c>
      <c r="G66" s="1">
        <v>9</v>
      </c>
      <c r="H66" s="9">
        <f t="shared" si="41"/>
        <v>14.6988090422581</v>
      </c>
      <c r="I66" s="9">
        <f t="shared" si="42"/>
        <v>287.8488090422581</v>
      </c>
      <c r="J66" s="9">
        <f t="shared" si="43"/>
        <v>0.10758056489798093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0.42331417841035862</v>
      </c>
      <c r="P66" s="9">
        <f t="shared" si="46"/>
        <v>4.5540378442711062E-2</v>
      </c>
      <c r="Q66" s="12">
        <f t="shared" si="47"/>
        <v>8.6526719041151012E-3</v>
      </c>
      <c r="R66" s="9">
        <f t="shared" si="48"/>
        <v>1.8955666666666669E-2</v>
      </c>
      <c r="S66" s="13">
        <f t="shared" si="49"/>
        <v>0.45646887847688994</v>
      </c>
      <c r="T66" s="2">
        <f t="shared" si="50"/>
        <v>0.01</v>
      </c>
      <c r="U66" s="14">
        <f t="shared" si="51"/>
        <v>4.5646887847688991E-3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2.46646887847689E-2</v>
      </c>
      <c r="AR66" s="9">
        <f t="shared" si="55"/>
        <v>9.9766666666666666</v>
      </c>
      <c r="AS66" s="1">
        <f t="shared" si="56"/>
        <v>0.19</v>
      </c>
      <c r="AT66" s="1">
        <f t="shared" si="57"/>
        <v>11295.5</v>
      </c>
      <c r="AU66" s="1">
        <f t="shared" si="58"/>
        <v>3538302.5518691451</v>
      </c>
    </row>
    <row r="67" spans="1:48" x14ac:dyDescent="0.15">
      <c r="C67" s="7">
        <v>9</v>
      </c>
      <c r="D67" s="8">
        <v>9.97002998683333</v>
      </c>
      <c r="E67" s="10">
        <f t="shared" si="59"/>
        <v>14.6988090422581</v>
      </c>
      <c r="F67" s="7" t="s">
        <v>83</v>
      </c>
      <c r="G67" s="1">
        <v>10</v>
      </c>
      <c r="H67" s="9">
        <f t="shared" si="41"/>
        <v>9.97002998683333</v>
      </c>
      <c r="I67" s="9">
        <f t="shared" si="42"/>
        <v>283.12002998683329</v>
      </c>
      <c r="J67" s="9">
        <f t="shared" si="43"/>
        <v>6.1145992607906326E-2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0.47754046663431415</v>
      </c>
      <c r="P67" s="9">
        <f t="shared" si="46"/>
        <v>2.9199685842797911E-2</v>
      </c>
      <c r="Q67" s="12">
        <f t="shared" si="47"/>
        <v>5.547940310131603E-3</v>
      </c>
      <c r="R67" s="9">
        <f t="shared" si="48"/>
        <v>1.8955666666666669E-2</v>
      </c>
      <c r="S67" s="13">
        <f t="shared" si="49"/>
        <v>0.29267977790976851</v>
      </c>
      <c r="T67" s="2">
        <f t="shared" si="50"/>
        <v>0.01</v>
      </c>
      <c r="U67" s="14">
        <f t="shared" si="51"/>
        <v>2.9267977790976853E-3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2.3026797779097684E-2</v>
      </c>
      <c r="AR67" s="9">
        <f t="shared" si="55"/>
        <v>9.9766666666666666</v>
      </c>
      <c r="AS67" s="1">
        <f t="shared" si="56"/>
        <v>0.19</v>
      </c>
      <c r="AT67" s="1">
        <f t="shared" si="57"/>
        <v>11295.5</v>
      </c>
      <c r="AU67" s="1">
        <f t="shared" si="58"/>
        <v>3303336.9305462129</v>
      </c>
    </row>
    <row r="68" spans="1:48" x14ac:dyDescent="0.15">
      <c r="C68" s="7">
        <v>10</v>
      </c>
      <c r="D68" s="8">
        <v>3.01102685454839</v>
      </c>
      <c r="E68" s="10">
        <f t="shared" si="59"/>
        <v>9.97002998683333</v>
      </c>
      <c r="F68" s="7" t="s">
        <v>83</v>
      </c>
      <c r="G68" s="1">
        <v>11</v>
      </c>
      <c r="H68" s="9">
        <f t="shared" si="41"/>
        <v>3.01102685454839</v>
      </c>
      <c r="I68" s="9">
        <f t="shared" si="42"/>
        <v>276.16102685454837</v>
      </c>
      <c r="J68" s="9">
        <f t="shared" si="43"/>
        <v>2.5703884343119657E-2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0.42592374175194048</v>
      </c>
      <c r="O68" s="9">
        <f t="shared" si="60"/>
        <v>0.12218370570624248</v>
      </c>
      <c r="P68" s="9">
        <f t="shared" si="46"/>
        <v>3.1405958400870264E-3</v>
      </c>
      <c r="Q68" s="12">
        <f t="shared" si="47"/>
        <v>5.9671320961653498E-4</v>
      </c>
      <c r="R68" s="9">
        <f t="shared" si="48"/>
        <v>1.8955666666666669E-2</v>
      </c>
      <c r="S68" s="13">
        <f t="shared" si="49"/>
        <v>3.1479410358373129E-2</v>
      </c>
      <c r="T68" s="2">
        <f t="shared" si="50"/>
        <v>0.01</v>
      </c>
      <c r="U68" s="14">
        <f t="shared" si="51"/>
        <v>3.147941035837313E-4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1.2314794103583732E-2</v>
      </c>
      <c r="AR68" s="9">
        <f t="shared" si="55"/>
        <v>9.9766666666666666</v>
      </c>
      <c r="AS68" s="1">
        <f t="shared" si="56"/>
        <v>0.19</v>
      </c>
      <c r="AT68" s="1">
        <f t="shared" si="57"/>
        <v>11295.5</v>
      </c>
      <c r="AU68" s="1">
        <f t="shared" si="58"/>
        <v>1766633.5781767981</v>
      </c>
    </row>
    <row r="69" spans="1:48" x14ac:dyDescent="0.15">
      <c r="C69" s="7">
        <v>11</v>
      </c>
      <c r="D69" s="8">
        <v>-1.27454041553333</v>
      </c>
      <c r="E69" s="10">
        <f t="shared" si="59"/>
        <v>3.01102685454839</v>
      </c>
      <c r="F69" s="7" t="s">
        <v>85</v>
      </c>
      <c r="G69" s="1">
        <v>12</v>
      </c>
      <c r="H69" s="9">
        <f t="shared" si="41"/>
        <v>-1.27454041553333</v>
      </c>
      <c r="I69" s="9">
        <f t="shared" si="42"/>
        <v>271.87545958446663</v>
      </c>
      <c r="J69" s="9">
        <f t="shared" si="43"/>
        <v>1.4744593810138373E-2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0.21880977653282213</v>
      </c>
      <c r="P69" s="9">
        <f t="shared" si="46"/>
        <v>3.2262612766636098E-3</v>
      </c>
      <c r="Q69" s="12">
        <f t="shared" si="47"/>
        <v>6.1298964256608583E-4</v>
      </c>
      <c r="R69" s="9">
        <f t="shared" si="48"/>
        <v>1.8955666666666669E-2</v>
      </c>
      <c r="S69" s="13">
        <f t="shared" si="49"/>
        <v>3.2338068259240987E-2</v>
      </c>
      <c r="T69" s="2">
        <f t="shared" si="50"/>
        <v>0.01</v>
      </c>
      <c r="U69" s="14">
        <f t="shared" si="51"/>
        <v>3.2338068259240991E-4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1.232338068259241E-2</v>
      </c>
      <c r="AR69" s="9">
        <f t="shared" si="55"/>
        <v>9.9766666666666666</v>
      </c>
      <c r="AS69" s="1">
        <f t="shared" si="56"/>
        <v>0.19</v>
      </c>
      <c r="AT69" s="1">
        <f t="shared" si="57"/>
        <v>11295.5</v>
      </c>
      <c r="AU69" s="1">
        <f t="shared" si="58"/>
        <v>1767865.376180955</v>
      </c>
      <c r="AV69" s="1">
        <f>SUM(AU58:AU69)</f>
        <v>27938105.614991676</v>
      </c>
    </row>
    <row r="70" spans="1:48" x14ac:dyDescent="0.15">
      <c r="C70" s="7">
        <v>12</v>
      </c>
      <c r="D70" s="8">
        <v>-3.1935605540645202</v>
      </c>
      <c r="E70" s="10">
        <f t="shared" si="59"/>
        <v>-1.27454041553333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-1.24950380780645</v>
      </c>
      <c r="E73" s="7"/>
      <c r="F73" s="7"/>
      <c r="G73" s="1">
        <v>1</v>
      </c>
      <c r="H73" s="9">
        <f t="shared" ref="H73:H84" si="61">E74</f>
        <v>-1.24950380780645</v>
      </c>
      <c r="I73" s="9">
        <f t="shared" ref="I73:I84" si="62">H73+273.15</f>
        <v>271.90049619219354</v>
      </c>
      <c r="J73" s="9">
        <f t="shared" ref="J73:J84" si="63">EXP(($C$15*(I73-$C$13))/($C$16*I73*$C$13))</f>
        <v>1.4793297328637761E-2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1.6198660574858351E-3</v>
      </c>
      <c r="Q73" s="12">
        <f t="shared" ref="Q73:Q84" si="67">P73*$B$75</f>
        <v>2.9157589034745031E-4</v>
      </c>
      <c r="R73" s="9">
        <f t="shared" ref="R73:R84" si="68">L73*$B$75</f>
        <v>1.9710000000000002E-2</v>
      </c>
      <c r="S73" s="13">
        <f t="shared" ref="S73:S84" si="69">Q73/R73</f>
        <v>1.4793297328637761E-2</v>
      </c>
      <c r="T73" s="2">
        <f t="shared" ref="T73:T84" si="70">$B$74/100</f>
        <v>0.01</v>
      </c>
      <c r="U73" s="14">
        <f t="shared" ref="U73:U84" si="71">S73*T73</f>
        <v>1.4793297328637761E-4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1.2747932973286377E-2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375.75</v>
      </c>
      <c r="AU73" s="1">
        <f t="shared" ref="AU73:AU84" si="78">AT73*10000*AS73*0.67*AR73*AQ73</f>
        <v>63255.775958346967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-8.0343399176129005</v>
      </c>
      <c r="E74" s="10">
        <f t="shared" ref="E74:E85" si="79">D73</f>
        <v>-1.24950380780645</v>
      </c>
      <c r="F74" s="7" t="s">
        <v>83</v>
      </c>
      <c r="G74" s="1">
        <v>2</v>
      </c>
      <c r="H74" s="9">
        <f t="shared" si="61"/>
        <v>-8.0343399176129005</v>
      </c>
      <c r="I74" s="9">
        <f t="shared" si="62"/>
        <v>265.11566008238708</v>
      </c>
      <c r="J74" s="9">
        <f t="shared" si="63"/>
        <v>5.9163644726524314E-3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0.21738013394251418</v>
      </c>
      <c r="P74" s="9">
        <f t="shared" si="66"/>
        <v>1.2861001015179179E-3</v>
      </c>
      <c r="Q74" s="12">
        <f t="shared" si="67"/>
        <v>2.314980182732252E-4</v>
      </c>
      <c r="R74" s="9">
        <f t="shared" si="68"/>
        <v>1.9710000000000002E-2</v>
      </c>
      <c r="S74" s="13">
        <f t="shared" si="69"/>
        <v>1.1745206406556326E-2</v>
      </c>
      <c r="T74" s="2">
        <f t="shared" si="70"/>
        <v>0.01</v>
      </c>
      <c r="U74" s="14">
        <f t="shared" si="71"/>
        <v>1.1745206406556327E-4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1.2717452064065563E-2</v>
      </c>
      <c r="AR74" s="9">
        <f t="shared" si="75"/>
        <v>10.950000000000001</v>
      </c>
      <c r="AS74" s="1">
        <f t="shared" si="76"/>
        <v>0.18</v>
      </c>
      <c r="AT74" s="1">
        <f t="shared" si="77"/>
        <v>375.75</v>
      </c>
      <c r="AU74" s="1">
        <f t="shared" si="78"/>
        <v>63104.528413453299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-5.6982311303214299</v>
      </c>
      <c r="E75" s="10">
        <f t="shared" si="79"/>
        <v>-8.0343399176129005</v>
      </c>
      <c r="F75" s="7" t="s">
        <v>83</v>
      </c>
      <c r="G75" s="1">
        <v>3</v>
      </c>
      <c r="H75" s="9">
        <f t="shared" si="61"/>
        <v>-5.6982311303214299</v>
      </c>
      <c r="I75" s="9">
        <f t="shared" si="62"/>
        <v>267.45176886967857</v>
      </c>
      <c r="J75" s="9">
        <f t="shared" si="63"/>
        <v>8.1540719808381647E-3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0.32559403384099628</v>
      </c>
      <c r="P75" s="9">
        <f t="shared" si="66"/>
        <v>2.6549171884709408E-3</v>
      </c>
      <c r="Q75" s="12">
        <f t="shared" si="67"/>
        <v>4.7788509392476933E-4</v>
      </c>
      <c r="R75" s="9">
        <f t="shared" si="68"/>
        <v>1.9710000000000002E-2</v>
      </c>
      <c r="S75" s="13">
        <f t="shared" si="69"/>
        <v>2.4245819072793977E-2</v>
      </c>
      <c r="T75" s="2">
        <f t="shared" si="70"/>
        <v>0.01</v>
      </c>
      <c r="U75" s="14">
        <f t="shared" si="71"/>
        <v>2.4245819072793979E-4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1.284245819072794E-2</v>
      </c>
      <c r="AR75" s="9">
        <f t="shared" si="75"/>
        <v>10.950000000000001</v>
      </c>
      <c r="AS75" s="1">
        <f t="shared" si="76"/>
        <v>0.18</v>
      </c>
      <c r="AT75" s="1">
        <f t="shared" si="77"/>
        <v>375.75</v>
      </c>
      <c r="AU75" s="1">
        <f t="shared" si="78"/>
        <v>63724.814036082957</v>
      </c>
    </row>
    <row r="76" spans="1:48" x14ac:dyDescent="0.15">
      <c r="C76" s="7">
        <v>3</v>
      </c>
      <c r="D76" s="8">
        <v>-10.0138942508387</v>
      </c>
      <c r="E76" s="10">
        <f t="shared" si="79"/>
        <v>-5.6982311303214299</v>
      </c>
      <c r="F76" s="7" t="s">
        <v>83</v>
      </c>
      <c r="G76" s="1">
        <v>4</v>
      </c>
      <c r="H76" s="9">
        <f t="shared" si="61"/>
        <v>-10.0138942508387</v>
      </c>
      <c r="I76" s="9">
        <f t="shared" si="62"/>
        <v>263.13610574916129</v>
      </c>
      <c r="J76" s="9">
        <f t="shared" si="63"/>
        <v>4.4881058430639243E-3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0.43243911665252538</v>
      </c>
      <c r="P76" s="9">
        <f t="shared" si="66"/>
        <v>1.9408325262176012E-3</v>
      </c>
      <c r="Q76" s="12">
        <f t="shared" si="67"/>
        <v>3.4934985471916821E-4</v>
      </c>
      <c r="R76" s="9">
        <f t="shared" si="68"/>
        <v>1.9710000000000002E-2</v>
      </c>
      <c r="S76" s="13">
        <f t="shared" si="69"/>
        <v>1.7724497956325122E-2</v>
      </c>
      <c r="T76" s="2">
        <f t="shared" si="70"/>
        <v>0.01</v>
      </c>
      <c r="U76" s="14">
        <f t="shared" si="71"/>
        <v>1.7724497956325122E-4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1.2777244979563252E-2</v>
      </c>
      <c r="AR76" s="9">
        <f t="shared" si="75"/>
        <v>10.950000000000001</v>
      </c>
      <c r="AS76" s="1">
        <f t="shared" si="76"/>
        <v>0.18</v>
      </c>
      <c r="AT76" s="1">
        <f t="shared" si="77"/>
        <v>375.75</v>
      </c>
      <c r="AU76" s="1">
        <f t="shared" si="78"/>
        <v>63401.22335800188</v>
      </c>
    </row>
    <row r="77" spans="1:48" x14ac:dyDescent="0.15">
      <c r="C77" s="7">
        <v>4</v>
      </c>
      <c r="D77" s="8">
        <v>0.54772957636666697</v>
      </c>
      <c r="E77" s="10">
        <f t="shared" si="79"/>
        <v>-10.0138942508387</v>
      </c>
      <c r="F77" s="7" t="s">
        <v>83</v>
      </c>
      <c r="G77" s="1">
        <v>5</v>
      </c>
      <c r="H77" s="9">
        <f t="shared" si="61"/>
        <v>0.54772957636666697</v>
      </c>
      <c r="I77" s="9">
        <f t="shared" si="62"/>
        <v>273.69772957636667</v>
      </c>
      <c r="J77" s="9">
        <f t="shared" si="63"/>
        <v>1.8714918391948856E-2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0.40897336991999239</v>
      </c>
      <c r="O77" s="9">
        <f t="shared" si="80"/>
        <v>0.1310249142063154</v>
      </c>
      <c r="P77" s="9">
        <f t="shared" si="66"/>
        <v>2.452120576683293E-3</v>
      </c>
      <c r="Q77" s="12">
        <f t="shared" si="67"/>
        <v>4.4138170380299274E-4</v>
      </c>
      <c r="R77" s="9">
        <f t="shared" si="68"/>
        <v>1.9710000000000002E-2</v>
      </c>
      <c r="S77" s="13">
        <f t="shared" si="69"/>
        <v>2.2393795220851991E-2</v>
      </c>
      <c r="T77" s="2">
        <f t="shared" si="70"/>
        <v>0.01</v>
      </c>
      <c r="U77" s="14">
        <f t="shared" si="71"/>
        <v>2.2393795220851991E-4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1.2823937952208519E-2</v>
      </c>
      <c r="AR77" s="9">
        <f t="shared" si="75"/>
        <v>10.950000000000001</v>
      </c>
      <c r="AS77" s="1">
        <f t="shared" si="76"/>
        <v>0.18</v>
      </c>
      <c r="AT77" s="1">
        <f t="shared" si="77"/>
        <v>375.75</v>
      </c>
      <c r="AU77" s="1">
        <f t="shared" si="78"/>
        <v>63632.915838866633</v>
      </c>
    </row>
    <row r="78" spans="1:48" x14ac:dyDescent="0.15">
      <c r="C78" s="7">
        <v>5</v>
      </c>
      <c r="D78" s="8">
        <v>10.6915903336774</v>
      </c>
      <c r="E78" s="10">
        <f t="shared" si="79"/>
        <v>0.54772957636666697</v>
      </c>
      <c r="F78" s="7" t="s">
        <v>85</v>
      </c>
      <c r="G78" s="1">
        <v>6</v>
      </c>
      <c r="H78" s="9">
        <f t="shared" si="61"/>
        <v>10.6915903336774</v>
      </c>
      <c r="I78" s="9">
        <f t="shared" si="62"/>
        <v>283.8415903336774</v>
      </c>
      <c r="J78" s="9">
        <f t="shared" si="63"/>
        <v>6.6732398207452914E-2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0.23807279362963213</v>
      </c>
      <c r="P78" s="9">
        <f t="shared" si="66"/>
        <v>1.5887168466853372E-2</v>
      </c>
      <c r="Q78" s="12">
        <f t="shared" si="67"/>
        <v>2.859690324033607E-3</v>
      </c>
      <c r="R78" s="9">
        <f t="shared" si="68"/>
        <v>1.9710000000000002E-2</v>
      </c>
      <c r="S78" s="13">
        <f t="shared" si="69"/>
        <v>0.14508829650094401</v>
      </c>
      <c r="T78" s="2">
        <f t="shared" si="70"/>
        <v>0.01</v>
      </c>
      <c r="U78" s="14">
        <f t="shared" si="71"/>
        <v>1.4508829650094401E-3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1.4050882965009441E-2</v>
      </c>
      <c r="AR78" s="9">
        <f t="shared" si="75"/>
        <v>10.950000000000001</v>
      </c>
      <c r="AS78" s="1">
        <f t="shared" si="76"/>
        <v>0.18</v>
      </c>
      <c r="AT78" s="1">
        <f t="shared" si="77"/>
        <v>375.75</v>
      </c>
      <c r="AU78" s="1">
        <f t="shared" si="78"/>
        <v>69721.068248012714</v>
      </c>
    </row>
    <row r="79" spans="1:48" x14ac:dyDescent="0.15">
      <c r="C79" s="7">
        <v>6</v>
      </c>
      <c r="D79" s="8">
        <v>15.541474064499999</v>
      </c>
      <c r="E79" s="10">
        <f t="shared" si="79"/>
        <v>10.6915903336774</v>
      </c>
      <c r="F79" s="7" t="s">
        <v>83</v>
      </c>
      <c r="G79" s="1">
        <v>7</v>
      </c>
      <c r="H79" s="9">
        <f t="shared" si="61"/>
        <v>15.541474064499999</v>
      </c>
      <c r="I79" s="9">
        <f t="shared" si="62"/>
        <v>288.69147406449997</v>
      </c>
      <c r="J79" s="9">
        <f t="shared" si="63"/>
        <v>0.11874463727116683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0.33168562516277872</v>
      </c>
      <c r="P79" s="9">
        <f t="shared" si="66"/>
        <v>3.9385889248014359E-2</v>
      </c>
      <c r="Q79" s="12">
        <f t="shared" si="67"/>
        <v>7.0894600646425844E-3</v>
      </c>
      <c r="R79" s="9">
        <f t="shared" si="68"/>
        <v>1.9710000000000002E-2</v>
      </c>
      <c r="S79" s="13">
        <f t="shared" si="69"/>
        <v>0.35968848628323613</v>
      </c>
      <c r="T79" s="2">
        <f t="shared" si="70"/>
        <v>0.01</v>
      </c>
      <c r="U79" s="14">
        <f t="shared" si="71"/>
        <v>3.5968848628323614E-3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2.5196884862832364E-2</v>
      </c>
      <c r="AR79" s="9">
        <f t="shared" si="75"/>
        <v>10.950000000000001</v>
      </c>
      <c r="AS79" s="1">
        <f t="shared" si="76"/>
        <v>0.18</v>
      </c>
      <c r="AT79" s="1">
        <f t="shared" si="77"/>
        <v>375.75</v>
      </c>
      <c r="AU79" s="1">
        <f t="shared" si="78"/>
        <v>125027.99528923935</v>
      </c>
    </row>
    <row r="80" spans="1:48" x14ac:dyDescent="0.15">
      <c r="C80" s="7">
        <v>7</v>
      </c>
      <c r="D80" s="8">
        <v>15.355711153225799</v>
      </c>
      <c r="E80" s="10">
        <f t="shared" si="79"/>
        <v>15.541474064499999</v>
      </c>
      <c r="F80" s="7" t="s">
        <v>83</v>
      </c>
      <c r="G80" s="1">
        <v>8</v>
      </c>
      <c r="H80" s="9">
        <f t="shared" si="61"/>
        <v>15.355711153225799</v>
      </c>
      <c r="I80" s="9">
        <f t="shared" si="62"/>
        <v>288.50571115322577</v>
      </c>
      <c r="J80" s="9">
        <f t="shared" si="63"/>
        <v>0.11619373806445868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0.40179973591476437</v>
      </c>
      <c r="P80" s="9">
        <f t="shared" si="66"/>
        <v>4.6686613269248799E-2</v>
      </c>
      <c r="Q80" s="12">
        <f t="shared" si="67"/>
        <v>8.4035903884647836E-3</v>
      </c>
      <c r="R80" s="9">
        <f t="shared" si="68"/>
        <v>1.9710000000000002E-2</v>
      </c>
      <c r="S80" s="13">
        <f t="shared" si="69"/>
        <v>0.42636176501597073</v>
      </c>
      <c r="T80" s="2">
        <f t="shared" si="70"/>
        <v>0.01</v>
      </c>
      <c r="U80" s="14">
        <f t="shared" si="71"/>
        <v>4.2636176501597072E-3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2.5863617650159709E-2</v>
      </c>
      <c r="AR80" s="9">
        <f t="shared" si="75"/>
        <v>10.950000000000001</v>
      </c>
      <c r="AS80" s="1">
        <f t="shared" si="76"/>
        <v>0.18</v>
      </c>
      <c r="AT80" s="1">
        <f t="shared" si="77"/>
        <v>375.75</v>
      </c>
      <c r="AU80" s="1">
        <f t="shared" si="78"/>
        <v>128336.35123271983</v>
      </c>
    </row>
    <row r="81" spans="1:48" x14ac:dyDescent="0.15">
      <c r="C81" s="7">
        <v>8</v>
      </c>
      <c r="D81" s="8">
        <v>14.6988090422581</v>
      </c>
      <c r="E81" s="10">
        <f t="shared" si="79"/>
        <v>15.355711153225799</v>
      </c>
      <c r="F81" s="7" t="s">
        <v>83</v>
      </c>
      <c r="G81" s="1">
        <v>9</v>
      </c>
      <c r="H81" s="9">
        <f t="shared" si="61"/>
        <v>14.6988090422581</v>
      </c>
      <c r="I81" s="9">
        <f t="shared" si="62"/>
        <v>287.8488090422581</v>
      </c>
      <c r="J81" s="9">
        <f t="shared" si="63"/>
        <v>0.10758056489798093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0.46461312264551563</v>
      </c>
      <c r="P81" s="9">
        <f t="shared" si="66"/>
        <v>4.9983342193219468E-2</v>
      </c>
      <c r="Q81" s="12">
        <f t="shared" si="67"/>
        <v>8.9970015947795044E-3</v>
      </c>
      <c r="R81" s="9">
        <f t="shared" si="68"/>
        <v>1.9710000000000002E-2</v>
      </c>
      <c r="S81" s="13">
        <f t="shared" si="69"/>
        <v>0.45646887847689011</v>
      </c>
      <c r="T81" s="2">
        <f t="shared" si="70"/>
        <v>0.01</v>
      </c>
      <c r="U81" s="14">
        <f t="shared" si="71"/>
        <v>4.5646887847689008E-3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2.6164688784768901E-2</v>
      </c>
      <c r="AR81" s="9">
        <f t="shared" si="75"/>
        <v>10.950000000000001</v>
      </c>
      <c r="AS81" s="1">
        <f t="shared" si="76"/>
        <v>0.18</v>
      </c>
      <c r="AT81" s="1">
        <f t="shared" si="77"/>
        <v>375.75</v>
      </c>
      <c r="AU81" s="1">
        <f t="shared" si="78"/>
        <v>129830.27877989729</v>
      </c>
    </row>
    <row r="82" spans="1:48" x14ac:dyDescent="0.15">
      <c r="C82" s="7">
        <v>9</v>
      </c>
      <c r="D82" s="8">
        <v>9.97002998683333</v>
      </c>
      <c r="E82" s="10">
        <f t="shared" si="79"/>
        <v>14.6988090422581</v>
      </c>
      <c r="F82" s="7" t="s">
        <v>83</v>
      </c>
      <c r="G82" s="1">
        <v>10</v>
      </c>
      <c r="H82" s="9">
        <f t="shared" si="61"/>
        <v>9.97002998683333</v>
      </c>
      <c r="I82" s="9">
        <f t="shared" si="62"/>
        <v>283.12002998683329</v>
      </c>
      <c r="J82" s="9">
        <f t="shared" si="63"/>
        <v>6.1145992607906326E-2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0.52412978045229619</v>
      </c>
      <c r="P82" s="9">
        <f t="shared" si="66"/>
        <v>3.2048435681119668E-2</v>
      </c>
      <c r="Q82" s="12">
        <f t="shared" si="67"/>
        <v>5.7687184226015396E-3</v>
      </c>
      <c r="R82" s="9">
        <f t="shared" si="68"/>
        <v>1.9710000000000002E-2</v>
      </c>
      <c r="S82" s="13">
        <f t="shared" si="69"/>
        <v>0.29267977790976862</v>
      </c>
      <c r="T82" s="2">
        <f t="shared" si="70"/>
        <v>0.01</v>
      </c>
      <c r="U82" s="14">
        <f t="shared" si="71"/>
        <v>2.9267977790976862E-3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2.4526797779097689E-2</v>
      </c>
      <c r="AR82" s="9">
        <f t="shared" si="75"/>
        <v>10.950000000000001</v>
      </c>
      <c r="AS82" s="1">
        <f t="shared" si="76"/>
        <v>0.18</v>
      </c>
      <c r="AT82" s="1">
        <f t="shared" si="77"/>
        <v>375.75</v>
      </c>
      <c r="AU82" s="1">
        <f t="shared" si="78"/>
        <v>121702.99518685996</v>
      </c>
    </row>
    <row r="83" spans="1:48" x14ac:dyDescent="0.15">
      <c r="C83" s="7">
        <v>10</v>
      </c>
      <c r="D83" s="8">
        <v>3.01102685454839</v>
      </c>
      <c r="E83" s="10">
        <f t="shared" si="79"/>
        <v>9.97002998683333</v>
      </c>
      <c r="F83" s="7" t="s">
        <v>83</v>
      </c>
      <c r="G83" s="1">
        <v>11</v>
      </c>
      <c r="H83" s="9">
        <f t="shared" si="61"/>
        <v>3.01102685454839</v>
      </c>
      <c r="I83" s="9">
        <f t="shared" si="62"/>
        <v>276.16102685454837</v>
      </c>
      <c r="J83" s="9">
        <f t="shared" si="63"/>
        <v>2.5703884343119657E-2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0.4674772775326177</v>
      </c>
      <c r="O83" s="9">
        <f t="shared" si="80"/>
        <v>0.13410406723855883</v>
      </c>
      <c r="P83" s="9">
        <f t="shared" si="66"/>
        <v>3.4469954342418582E-3</v>
      </c>
      <c r="Q83" s="12">
        <f t="shared" si="67"/>
        <v>6.2045917816353445E-4</v>
      </c>
      <c r="R83" s="9">
        <f t="shared" si="68"/>
        <v>1.9710000000000002E-2</v>
      </c>
      <c r="S83" s="13">
        <f t="shared" si="69"/>
        <v>3.1479410358373129E-2</v>
      </c>
      <c r="T83" s="2">
        <f t="shared" si="70"/>
        <v>0.01</v>
      </c>
      <c r="U83" s="14">
        <f t="shared" si="71"/>
        <v>3.147941035837313E-4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1.2914794103583732E-2</v>
      </c>
      <c r="AR83" s="9">
        <f t="shared" si="75"/>
        <v>10.950000000000001</v>
      </c>
      <c r="AS83" s="1">
        <f t="shared" si="76"/>
        <v>0.18</v>
      </c>
      <c r="AT83" s="1">
        <f t="shared" si="77"/>
        <v>375.75</v>
      </c>
      <c r="AU83" s="1">
        <f t="shared" si="78"/>
        <v>64083.747857506161</v>
      </c>
    </row>
    <row r="84" spans="1:48" x14ac:dyDescent="0.15">
      <c r="C84" s="7">
        <v>11</v>
      </c>
      <c r="D84" s="8">
        <v>-1.27454041553333</v>
      </c>
      <c r="E84" s="10">
        <f t="shared" si="79"/>
        <v>3.01102685454839</v>
      </c>
      <c r="F84" s="7" t="s">
        <v>85</v>
      </c>
      <c r="G84" s="1">
        <v>12</v>
      </c>
      <c r="H84" s="9">
        <f t="shared" si="61"/>
        <v>-1.27454041553333</v>
      </c>
      <c r="I84" s="9">
        <f t="shared" si="62"/>
        <v>271.87545958446663</v>
      </c>
      <c r="J84" s="9">
        <f t="shared" si="63"/>
        <v>1.4744593810138373E-2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0.240157071804317</v>
      </c>
      <c r="P84" s="9">
        <f t="shared" si="66"/>
        <v>3.5410184743868895E-3</v>
      </c>
      <c r="Q84" s="12">
        <f t="shared" si="67"/>
        <v>6.3738332538964008E-4</v>
      </c>
      <c r="R84" s="9">
        <f t="shared" si="68"/>
        <v>1.9710000000000002E-2</v>
      </c>
      <c r="S84" s="13">
        <f t="shared" si="69"/>
        <v>3.2338068259240994E-2</v>
      </c>
      <c r="T84" s="2">
        <f t="shared" si="70"/>
        <v>0.01</v>
      </c>
      <c r="U84" s="14">
        <f t="shared" si="71"/>
        <v>3.2338068259240996E-4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1.292338068259241E-2</v>
      </c>
      <c r="AR84" s="9">
        <f t="shared" si="75"/>
        <v>10.950000000000001</v>
      </c>
      <c r="AS84" s="1">
        <f t="shared" si="76"/>
        <v>0.18</v>
      </c>
      <c r="AT84" s="1">
        <f t="shared" si="77"/>
        <v>375.75</v>
      </c>
      <c r="AU84" s="1">
        <f t="shared" si="78"/>
        <v>64126.35482125156</v>
      </c>
      <c r="AV84" s="1">
        <f>SUM(AU73:AU84)</f>
        <v>1019948.0490202386</v>
      </c>
    </row>
    <row r="85" spans="1:48" x14ac:dyDescent="0.15">
      <c r="C85" s="7">
        <v>12</v>
      </c>
      <c r="D85" s="8">
        <v>-3.1935605540645202</v>
      </c>
      <c r="E85" s="10">
        <f t="shared" si="79"/>
        <v>-1.27454041553333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-1.24950380780645</v>
      </c>
      <c r="E89" s="7"/>
      <c r="F89" s="7"/>
      <c r="G89" s="1">
        <v>1</v>
      </c>
      <c r="H89" s="9">
        <f t="shared" ref="H89:H100" si="81">E90</f>
        <v>-1.24950380780645</v>
      </c>
      <c r="I89" s="9">
        <f t="shared" ref="I89:I100" si="82">H89+273.15</f>
        <v>271.90049619219354</v>
      </c>
      <c r="J89" s="9">
        <f t="shared" ref="J89:J100" si="83">EXP(($C$15*(I89-$C$13))/($C$16*I89*$C$13))</f>
        <v>1.4793297328637761E-2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7.84825104851887E-2</v>
      </c>
      <c r="Q89" s="12">
        <f t="shared" ref="Q89:Q100" si="87">P89*$B$91</f>
        <v>3.5317129718334915E-2</v>
      </c>
      <c r="R89" s="9">
        <f t="shared" ref="R89:R100" si="88">L89*$B$91</f>
        <v>2.3873737500000001</v>
      </c>
      <c r="S89" s="13">
        <f t="shared" ref="S89:S100" si="89">Q89/R89</f>
        <v>1.4793297328637761E-2</v>
      </c>
      <c r="T89" s="2">
        <f t="shared" ref="T89:T100" si="90">$B$90/100</f>
        <v>0.51</v>
      </c>
      <c r="U89" s="14">
        <f t="shared" ref="U89:U100" si="91">S89*T89</f>
        <v>7.5445816376052584E-3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3.2611691363737982E-2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108994.16666666667</v>
      </c>
      <c r="AN89" s="1">
        <f t="shared" ref="AN89:AN100" si="96">AM89*10000*AK89*AJ89</f>
        <v>369755210.97633427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-8.0343399176129005</v>
      </c>
      <c r="E90" s="10">
        <f t="shared" ref="E90:E101" si="97">D89</f>
        <v>-1.24950380780645</v>
      </c>
      <c r="F90" s="7" t="s">
        <v>83</v>
      </c>
      <c r="G90" s="1">
        <v>2</v>
      </c>
      <c r="H90" s="9">
        <f t="shared" si="81"/>
        <v>-8.0343399176129005</v>
      </c>
      <c r="I90" s="9">
        <f t="shared" si="82"/>
        <v>265.11566008238708</v>
      </c>
      <c r="J90" s="9">
        <f t="shared" si="83"/>
        <v>5.9163644726524314E-3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10.532067489514811</v>
      </c>
      <c r="P90" s="9">
        <f t="shared" si="86"/>
        <v>6.231154991854311E-2</v>
      </c>
      <c r="Q90" s="12">
        <f t="shared" si="87"/>
        <v>2.80401974633444E-2</v>
      </c>
      <c r="R90" s="9">
        <f t="shared" si="88"/>
        <v>2.3873737500000001</v>
      </c>
      <c r="S90" s="13">
        <f t="shared" si="89"/>
        <v>1.1745206406556326E-2</v>
      </c>
      <c r="T90" s="2">
        <f t="shared" si="90"/>
        <v>0.51</v>
      </c>
      <c r="U90" s="14">
        <f t="shared" si="91"/>
        <v>5.9900552673437264E-3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3.2143001663104132E-2</v>
      </c>
      <c r="AK90" s="9">
        <f t="shared" si="93"/>
        <v>10.4025</v>
      </c>
      <c r="AL90" s="1">
        <f t="shared" si="94"/>
        <v>0.45</v>
      </c>
      <c r="AM90" s="17">
        <f t="shared" si="95"/>
        <v>108994.16666666667</v>
      </c>
      <c r="AN90" s="1">
        <f t="shared" si="96"/>
        <v>364441151.75728369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-5.6982311303214299</v>
      </c>
      <c r="E91" s="10">
        <f t="shared" si="97"/>
        <v>-8.0343399176129005</v>
      </c>
      <c r="F91" s="7" t="s">
        <v>83</v>
      </c>
      <c r="G91" s="1">
        <v>3</v>
      </c>
      <c r="H91" s="9">
        <f t="shared" si="81"/>
        <v>-5.6982311303214299</v>
      </c>
      <c r="I91" s="9">
        <f t="shared" si="82"/>
        <v>267.45176886967857</v>
      </c>
      <c r="J91" s="9">
        <f t="shared" si="83"/>
        <v>8.1540719808381647E-3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15.775030939596267</v>
      </c>
      <c r="P91" s="9">
        <f t="shared" si="86"/>
        <v>0.12863073778141706</v>
      </c>
      <c r="Q91" s="12">
        <f t="shared" si="87"/>
        <v>5.7883832001637679E-2</v>
      </c>
      <c r="R91" s="9">
        <f t="shared" si="88"/>
        <v>2.3873737500000001</v>
      </c>
      <c r="S91" s="13">
        <f t="shared" si="89"/>
        <v>2.4245819072793977E-2</v>
      </c>
      <c r="T91" s="2">
        <f t="shared" si="90"/>
        <v>0.51</v>
      </c>
      <c r="U91" s="14">
        <f t="shared" si="91"/>
        <v>1.2365367727124928E-2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3.4065158369728163E-2</v>
      </c>
      <c r="AK91" s="9">
        <f t="shared" si="93"/>
        <v>10.4025</v>
      </c>
      <c r="AL91" s="1">
        <f t="shared" si="94"/>
        <v>0.45</v>
      </c>
      <c r="AM91" s="17">
        <f t="shared" si="95"/>
        <v>108994.16666666667</v>
      </c>
      <c r="AN91" s="1">
        <f t="shared" si="96"/>
        <v>386234791.67188275</v>
      </c>
    </row>
    <row r="92" spans="1:48" x14ac:dyDescent="0.15">
      <c r="C92" s="7">
        <v>3</v>
      </c>
      <c r="D92" s="8">
        <v>-10.0138942508387</v>
      </c>
      <c r="E92" s="10">
        <f t="shared" si="97"/>
        <v>-5.6982311303214299</v>
      </c>
      <c r="F92" s="7" t="s">
        <v>83</v>
      </c>
      <c r="G92" s="1">
        <v>4</v>
      </c>
      <c r="H92" s="9">
        <f t="shared" si="81"/>
        <v>-10.0138942508387</v>
      </c>
      <c r="I92" s="9">
        <f t="shared" si="82"/>
        <v>263.13610574916129</v>
      </c>
      <c r="J92" s="9">
        <f t="shared" si="83"/>
        <v>4.4881058430639243E-3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20.951675201814847</v>
      </c>
      <c r="P92" s="9">
        <f t="shared" si="86"/>
        <v>9.4033335895242737E-2</v>
      </c>
      <c r="Q92" s="12">
        <f t="shared" si="87"/>
        <v>4.231500115285923E-2</v>
      </c>
      <c r="R92" s="9">
        <f t="shared" si="88"/>
        <v>2.3873737500000001</v>
      </c>
      <c r="S92" s="13">
        <f t="shared" si="89"/>
        <v>1.7724497956325115E-2</v>
      </c>
      <c r="T92" s="2">
        <f t="shared" si="90"/>
        <v>0.51</v>
      </c>
      <c r="U92" s="14">
        <f t="shared" si="91"/>
        <v>9.0394939577258093E-3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3.306240742825433E-2</v>
      </c>
      <c r="AK92" s="9">
        <f t="shared" si="93"/>
        <v>10.4025</v>
      </c>
      <c r="AL92" s="1">
        <f t="shared" si="94"/>
        <v>0.45</v>
      </c>
      <c r="AM92" s="17">
        <f t="shared" si="95"/>
        <v>108994.16666666667</v>
      </c>
      <c r="AN92" s="1">
        <f t="shared" si="96"/>
        <v>374865482.98482549</v>
      </c>
    </row>
    <row r="93" spans="1:48" x14ac:dyDescent="0.15">
      <c r="C93" s="7">
        <v>4</v>
      </c>
      <c r="D93" s="8">
        <v>0.54772957636666697</v>
      </c>
      <c r="E93" s="10">
        <f t="shared" si="97"/>
        <v>-10.0138942508387</v>
      </c>
      <c r="F93" s="7" t="s">
        <v>83</v>
      </c>
      <c r="G93" s="1">
        <v>5</v>
      </c>
      <c r="H93" s="9">
        <f t="shared" si="81"/>
        <v>0.54772957636666697</v>
      </c>
      <c r="I93" s="9">
        <f t="shared" si="82"/>
        <v>273.69772957636667</v>
      </c>
      <c r="J93" s="9">
        <f t="shared" si="83"/>
        <v>1.8714918391948856E-2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19.814759772623624</v>
      </c>
      <c r="O93" s="9">
        <f t="shared" si="98"/>
        <v>6.3481570932959777</v>
      </c>
      <c r="P93" s="9">
        <f t="shared" si="86"/>
        <v>0.11880524194030548</v>
      </c>
      <c r="Q93" s="12">
        <f t="shared" si="87"/>
        <v>5.3462358873137467E-2</v>
      </c>
      <c r="R93" s="9">
        <f t="shared" si="88"/>
        <v>2.3873737500000001</v>
      </c>
      <c r="S93" s="13">
        <f t="shared" si="89"/>
        <v>2.2393795220851977E-2</v>
      </c>
      <c r="T93" s="2">
        <f t="shared" si="90"/>
        <v>0.51</v>
      </c>
      <c r="U93" s="14">
        <f t="shared" si="91"/>
        <v>1.1420835562634509E-2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2.6354381922134306E-2</v>
      </c>
      <c r="AK93" s="9">
        <f t="shared" si="93"/>
        <v>10.4025</v>
      </c>
      <c r="AL93" s="1">
        <f t="shared" si="94"/>
        <v>0.45</v>
      </c>
      <c r="AM93" s="17">
        <f t="shared" si="95"/>
        <v>108994.16666666667</v>
      </c>
      <c r="AN93" s="1">
        <f t="shared" si="96"/>
        <v>298809096.99167216</v>
      </c>
    </row>
    <row r="94" spans="1:48" x14ac:dyDescent="0.15">
      <c r="C94" s="7">
        <v>5</v>
      </c>
      <c r="D94" s="8">
        <v>10.6915903336774</v>
      </c>
      <c r="E94" s="10">
        <f t="shared" si="97"/>
        <v>0.54772957636666697</v>
      </c>
      <c r="F94" s="7" t="s">
        <v>85</v>
      </c>
      <c r="G94" s="1">
        <v>6</v>
      </c>
      <c r="H94" s="9">
        <f t="shared" si="81"/>
        <v>10.6915903336774</v>
      </c>
      <c r="I94" s="9">
        <f t="shared" si="82"/>
        <v>283.8415903336774</v>
      </c>
      <c r="J94" s="9">
        <f t="shared" si="83"/>
        <v>6.6732398207452914E-2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11.534626851355672</v>
      </c>
      <c r="P94" s="9">
        <f t="shared" si="86"/>
        <v>0.76973331221904551</v>
      </c>
      <c r="Q94" s="12">
        <f t="shared" si="87"/>
        <v>0.34637999049857049</v>
      </c>
      <c r="R94" s="9">
        <f t="shared" si="88"/>
        <v>2.3873737500000001</v>
      </c>
      <c r="S94" s="13">
        <f t="shared" si="89"/>
        <v>0.14508829650094396</v>
      </c>
      <c r="T94" s="2">
        <f t="shared" si="90"/>
        <v>0.51</v>
      </c>
      <c r="U94" s="14">
        <f t="shared" si="91"/>
        <v>7.3995031215481413E-2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4.8438501911467653E-2</v>
      </c>
      <c r="AK94" s="9">
        <f t="shared" si="93"/>
        <v>10.4025</v>
      </c>
      <c r="AL94" s="1">
        <f t="shared" si="94"/>
        <v>0.45</v>
      </c>
      <c r="AM94" s="17">
        <f t="shared" si="95"/>
        <v>108994.16666666667</v>
      </c>
      <c r="AN94" s="1">
        <f t="shared" si="96"/>
        <v>549201459.49766493</v>
      </c>
    </row>
    <row r="95" spans="1:48" x14ac:dyDescent="0.15">
      <c r="C95" s="7">
        <v>6</v>
      </c>
      <c r="D95" s="8">
        <v>15.541474064499999</v>
      </c>
      <c r="E95" s="10">
        <f t="shared" si="97"/>
        <v>10.6915903336774</v>
      </c>
      <c r="F95" s="7" t="s">
        <v>83</v>
      </c>
      <c r="G95" s="1">
        <v>7</v>
      </c>
      <c r="H95" s="9">
        <f t="shared" si="81"/>
        <v>15.541474064499999</v>
      </c>
      <c r="I95" s="9">
        <f t="shared" si="82"/>
        <v>288.69147406449997</v>
      </c>
      <c r="J95" s="9">
        <f t="shared" si="83"/>
        <v>0.11874463727116683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16.070168539136624</v>
      </c>
      <c r="P95" s="9">
        <f t="shared" si="86"/>
        <v>1.9082463340662954</v>
      </c>
      <c r="Q95" s="12">
        <f t="shared" si="87"/>
        <v>0.85871085032983296</v>
      </c>
      <c r="R95" s="9">
        <f t="shared" si="88"/>
        <v>2.3873737500000001</v>
      </c>
      <c r="S95" s="13">
        <f t="shared" si="89"/>
        <v>0.35968848628323613</v>
      </c>
      <c r="T95" s="2">
        <f t="shared" si="90"/>
        <v>0.51</v>
      </c>
      <c r="U95" s="14">
        <f t="shared" si="91"/>
        <v>0.18344112800445042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0.10176250009334181</v>
      </c>
      <c r="AK95" s="9">
        <f t="shared" si="93"/>
        <v>10.4025</v>
      </c>
      <c r="AL95" s="1">
        <f t="shared" si="94"/>
        <v>0.45</v>
      </c>
      <c r="AM95" s="17">
        <f t="shared" si="95"/>
        <v>108994.16666666667</v>
      </c>
      <c r="AN95" s="1">
        <f t="shared" si="96"/>
        <v>1153795253.1137893</v>
      </c>
    </row>
    <row r="96" spans="1:48" x14ac:dyDescent="0.15">
      <c r="C96" s="7">
        <v>7</v>
      </c>
      <c r="D96" s="8">
        <v>15.355711153225799</v>
      </c>
      <c r="E96" s="10">
        <f t="shared" si="97"/>
        <v>15.541474064499999</v>
      </c>
      <c r="F96" s="7" t="s">
        <v>83</v>
      </c>
      <c r="G96" s="1">
        <v>8</v>
      </c>
      <c r="H96" s="9">
        <f t="shared" si="81"/>
        <v>15.355711153225799</v>
      </c>
      <c r="I96" s="9">
        <f t="shared" si="82"/>
        <v>288.50571115322577</v>
      </c>
      <c r="J96" s="9">
        <f t="shared" si="83"/>
        <v>0.11619373806445868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19.467197205070331</v>
      </c>
      <c r="P96" s="9">
        <f t="shared" si="86"/>
        <v>2.261966412895104</v>
      </c>
      <c r="Q96" s="12">
        <f t="shared" si="87"/>
        <v>1.0178848858027969</v>
      </c>
      <c r="R96" s="9">
        <f t="shared" si="88"/>
        <v>2.3873737500000001</v>
      </c>
      <c r="S96" s="13">
        <f t="shared" si="89"/>
        <v>0.42636176501597073</v>
      </c>
      <c r="T96" s="2">
        <f t="shared" si="90"/>
        <v>0.51</v>
      </c>
      <c r="U96" s="14">
        <f t="shared" si="91"/>
        <v>0.21744450015814507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0.11201451679768075</v>
      </c>
      <c r="AK96" s="9">
        <f t="shared" si="93"/>
        <v>10.4025</v>
      </c>
      <c r="AL96" s="1">
        <f t="shared" si="94"/>
        <v>0.45</v>
      </c>
      <c r="AM96" s="17">
        <f t="shared" si="95"/>
        <v>108994.16666666667</v>
      </c>
      <c r="AN96" s="1">
        <f t="shared" si="96"/>
        <v>1270033830.1678083</v>
      </c>
    </row>
    <row r="97" spans="1:50" x14ac:dyDescent="0.15">
      <c r="C97" s="7">
        <v>8</v>
      </c>
      <c r="D97" s="8">
        <v>14.6988090422581</v>
      </c>
      <c r="E97" s="10">
        <f t="shared" si="97"/>
        <v>15.355711153225799</v>
      </c>
      <c r="F97" s="7" t="s">
        <v>83</v>
      </c>
      <c r="G97" s="1">
        <v>9</v>
      </c>
      <c r="H97" s="9">
        <f t="shared" si="81"/>
        <v>14.6988090422581</v>
      </c>
      <c r="I97" s="9">
        <f t="shared" si="82"/>
        <v>287.8488090422581</v>
      </c>
      <c r="J97" s="9">
        <f t="shared" si="83"/>
        <v>0.10758056489798093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22.510505792175223</v>
      </c>
      <c r="P97" s="9">
        <f t="shared" si="86"/>
        <v>2.4216929292614822</v>
      </c>
      <c r="Q97" s="12">
        <f t="shared" si="87"/>
        <v>1.0897618181676669</v>
      </c>
      <c r="R97" s="9">
        <f t="shared" si="88"/>
        <v>2.3873737500000001</v>
      </c>
      <c r="S97" s="13">
        <f t="shared" si="89"/>
        <v>0.45646887847688988</v>
      </c>
      <c r="T97" s="2">
        <f t="shared" si="90"/>
        <v>0.51</v>
      </c>
      <c r="U97" s="14">
        <f t="shared" si="91"/>
        <v>0.23279912802321384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0.11664393709899898</v>
      </c>
      <c r="AK97" s="9">
        <f t="shared" si="93"/>
        <v>10.4025</v>
      </c>
      <c r="AL97" s="1">
        <f t="shared" si="94"/>
        <v>0.45</v>
      </c>
      <c r="AM97" s="17">
        <f t="shared" si="95"/>
        <v>108994.16666666667</v>
      </c>
      <c r="AN97" s="1">
        <f t="shared" si="96"/>
        <v>1322522744.6837664</v>
      </c>
    </row>
    <row r="98" spans="1:50" x14ac:dyDescent="0.15">
      <c r="C98" s="7">
        <v>9</v>
      </c>
      <c r="D98" s="8">
        <v>9.97002998683333</v>
      </c>
      <c r="E98" s="10">
        <f t="shared" si="97"/>
        <v>14.6988090422581</v>
      </c>
      <c r="F98" s="7" t="s">
        <v>83</v>
      </c>
      <c r="G98" s="1">
        <v>10</v>
      </c>
      <c r="H98" s="9">
        <f t="shared" si="81"/>
        <v>9.97002998683333</v>
      </c>
      <c r="I98" s="9">
        <f t="shared" si="82"/>
        <v>283.12002998683329</v>
      </c>
      <c r="J98" s="9">
        <f t="shared" si="83"/>
        <v>6.1145992607906326E-2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25.394087862913743</v>
      </c>
      <c r="P98" s="9">
        <f t="shared" si="86"/>
        <v>1.5527467087502476</v>
      </c>
      <c r="Q98" s="12">
        <f t="shared" si="87"/>
        <v>0.69873601893761139</v>
      </c>
      <c r="R98" s="9">
        <f t="shared" si="88"/>
        <v>2.3873737500000001</v>
      </c>
      <c r="S98" s="13">
        <f t="shared" si="89"/>
        <v>0.29267977790976857</v>
      </c>
      <c r="T98" s="2">
        <f t="shared" si="90"/>
        <v>0.51</v>
      </c>
      <c r="U98" s="14">
        <f t="shared" si="91"/>
        <v>0.14926668673398197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8.8252906050295565E-2</v>
      </c>
      <c r="AK98" s="9">
        <f t="shared" si="93"/>
        <v>10.4025</v>
      </c>
      <c r="AL98" s="1">
        <f t="shared" si="94"/>
        <v>0.45</v>
      </c>
      <c r="AM98" s="17">
        <f t="shared" si="95"/>
        <v>108994.16666666667</v>
      </c>
      <c r="AN98" s="1">
        <f t="shared" si="96"/>
        <v>1000621879.1885849</v>
      </c>
    </row>
    <row r="99" spans="1:50" x14ac:dyDescent="0.15">
      <c r="C99" s="7">
        <v>10</v>
      </c>
      <c r="D99" s="8">
        <v>3.01102685454839</v>
      </c>
      <c r="E99" s="10">
        <f t="shared" si="97"/>
        <v>9.97002998683333</v>
      </c>
      <c r="F99" s="7" t="s">
        <v>83</v>
      </c>
      <c r="G99" s="1">
        <v>11</v>
      </c>
      <c r="H99" s="9">
        <f t="shared" si="81"/>
        <v>3.01102685454839</v>
      </c>
      <c r="I99" s="9">
        <f t="shared" si="82"/>
        <v>276.16102685454837</v>
      </c>
      <c r="J99" s="9">
        <f t="shared" si="83"/>
        <v>2.5703884343119657E-2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22.649274096455319</v>
      </c>
      <c r="O99" s="9">
        <f t="shared" si="98"/>
        <v>6.4973420577081775</v>
      </c>
      <c r="P99" s="9">
        <f t="shared" si="86"/>
        <v>0.16700692878901807</v>
      </c>
      <c r="Q99" s="12">
        <f t="shared" si="87"/>
        <v>7.5153117955058135E-2</v>
      </c>
      <c r="R99" s="9">
        <f t="shared" si="88"/>
        <v>2.3873737500000001</v>
      </c>
      <c r="S99" s="13">
        <f t="shared" si="89"/>
        <v>3.1479410358373143E-2</v>
      </c>
      <c r="T99" s="2">
        <f t="shared" si="90"/>
        <v>0.51</v>
      </c>
      <c r="U99" s="14">
        <f t="shared" si="91"/>
        <v>1.6054499282770304E-2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3.5177431533755243E-2</v>
      </c>
      <c r="AK99" s="9">
        <f t="shared" si="93"/>
        <v>10.4025</v>
      </c>
      <c r="AL99" s="1">
        <f t="shared" si="94"/>
        <v>0.45</v>
      </c>
      <c r="AM99" s="17">
        <f t="shared" si="95"/>
        <v>108994.16666666667</v>
      </c>
      <c r="AN99" s="1">
        <f t="shared" si="96"/>
        <v>398845876.26240635</v>
      </c>
    </row>
    <row r="100" spans="1:50" x14ac:dyDescent="0.15">
      <c r="C100" s="7">
        <v>11</v>
      </c>
      <c r="D100" s="8">
        <v>-1.27454041553333</v>
      </c>
      <c r="E100" s="10">
        <f t="shared" si="97"/>
        <v>3.01102685454839</v>
      </c>
      <c r="F100" s="7" t="s">
        <v>85</v>
      </c>
      <c r="G100" s="1">
        <v>12</v>
      </c>
      <c r="H100" s="9">
        <f t="shared" si="81"/>
        <v>-1.27454041553333</v>
      </c>
      <c r="I100" s="9">
        <f t="shared" si="82"/>
        <v>271.87545958446663</v>
      </c>
      <c r="J100" s="9">
        <f t="shared" si="83"/>
        <v>1.4744593810138373E-2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11.63561012891916</v>
      </c>
      <c r="P100" s="9">
        <f t="shared" si="86"/>
        <v>0.1715623450840448</v>
      </c>
      <c r="Q100" s="12">
        <f t="shared" si="87"/>
        <v>7.7203055287820163E-2</v>
      </c>
      <c r="R100" s="9">
        <f t="shared" si="88"/>
        <v>2.3873737500000001</v>
      </c>
      <c r="S100" s="13">
        <f t="shared" si="89"/>
        <v>3.2338068259241001E-2</v>
      </c>
      <c r="T100" s="2">
        <f t="shared" si="90"/>
        <v>0.51</v>
      </c>
      <c r="U100" s="14">
        <f t="shared" si="91"/>
        <v>1.6492414812212912E-2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3.5309463065882195E-2</v>
      </c>
      <c r="AK100" s="9">
        <f t="shared" si="93"/>
        <v>10.4025</v>
      </c>
      <c r="AL100" s="1">
        <f t="shared" si="94"/>
        <v>0.45</v>
      </c>
      <c r="AM100" s="17">
        <f t="shared" si="95"/>
        <v>108994.16666666667</v>
      </c>
      <c r="AN100" s="1">
        <f t="shared" si="96"/>
        <v>400342865.37813842</v>
      </c>
      <c r="AO100" s="1">
        <f>SUM(AN89:AN100)</f>
        <v>7889469642.6741581</v>
      </c>
    </row>
    <row r="101" spans="1:50" x14ac:dyDescent="0.15">
      <c r="C101" s="7">
        <v>12</v>
      </c>
      <c r="D101" s="8">
        <v>-3.1935605540645202</v>
      </c>
      <c r="E101" s="10">
        <f t="shared" si="97"/>
        <v>-1.27454041553333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-1.24950380780645</v>
      </c>
      <c r="E105" s="7"/>
      <c r="F105" s="7"/>
      <c r="G105" s="1">
        <v>1</v>
      </c>
      <c r="H105" s="9">
        <f t="shared" ref="H105:H116" si="99">E106</f>
        <v>-1.24950380780645</v>
      </c>
      <c r="I105" s="9">
        <f t="shared" ref="I105:I116" si="100">H105+273.15</f>
        <v>271.90049619219354</v>
      </c>
      <c r="J105" s="9">
        <f t="shared" ref="J105:J116" si="101">EXP(($C$15*(I105-$C$13))/($C$16*I105*$C$13))</f>
        <v>1.4793297328637761E-2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9.584432488188065E-3</v>
      </c>
      <c r="Q105" s="12">
        <f t="shared" ref="Q105:Q116" si="105">P105*$B$107</f>
        <v>2.8753297464564195E-3</v>
      </c>
      <c r="R105" s="9">
        <f t="shared" ref="R105:R116" si="106">L105*$B$107</f>
        <v>0.19436706250000002</v>
      </c>
      <c r="S105" s="13">
        <f t="shared" ref="S105:S116" si="107">Q105/R105</f>
        <v>1.4793297328637763E-2</v>
      </c>
      <c r="T105" s="2">
        <f t="shared" ref="T105:T116" si="108">$B$106/100</f>
        <v>0.01</v>
      </c>
      <c r="U105" s="14">
        <f t="shared" ref="U105:U116" si="109">S105*T105</f>
        <v>1.4793297328637763E-4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5.6379329732863777E-3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6250</v>
      </c>
      <c r="AX105" s="1">
        <f t="shared" ref="AX105:AX116" si="116">AW105*10000*AV105*0.67*AU105*AT105</f>
        <v>4588781.7205938008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-8.0343399176129005</v>
      </c>
      <c r="E106" s="10">
        <f t="shared" ref="E106:E117" si="117">D105</f>
        <v>-1.24950380780645</v>
      </c>
      <c r="F106" s="7" t="s">
        <v>83</v>
      </c>
      <c r="G106" s="1">
        <v>2</v>
      </c>
      <c r="H106" s="9">
        <f t="shared" si="99"/>
        <v>-8.0343399176129005</v>
      </c>
      <c r="I106" s="9">
        <f t="shared" si="100"/>
        <v>265.11566008238708</v>
      </c>
      <c r="J106" s="9">
        <f t="shared" si="101"/>
        <v>5.9163644726524314E-3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1.2861959841784789</v>
      </c>
      <c r="P106" s="9">
        <f t="shared" si="104"/>
        <v>7.6096042256617816E-3</v>
      </c>
      <c r="Q106" s="12">
        <f t="shared" si="105"/>
        <v>2.2828812676985344E-3</v>
      </c>
      <c r="R106" s="9">
        <f t="shared" si="106"/>
        <v>0.19436706250000002</v>
      </c>
      <c r="S106" s="13">
        <f t="shared" si="107"/>
        <v>1.1745206406556328E-2</v>
      </c>
      <c r="T106" s="2">
        <f t="shared" si="108"/>
        <v>0.01</v>
      </c>
      <c r="U106" s="14">
        <f t="shared" si="109"/>
        <v>1.1745206406556328E-4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5.6074520640655634E-3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6250</v>
      </c>
      <c r="AX106" s="1">
        <f t="shared" si="116"/>
        <v>4563972.9405458141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-5.6982311303214299</v>
      </c>
      <c r="E107" s="10">
        <f t="shared" si="117"/>
        <v>-8.0343399176129005</v>
      </c>
      <c r="F107" s="7" t="s">
        <v>83</v>
      </c>
      <c r="G107" s="1">
        <v>3</v>
      </c>
      <c r="H107" s="9">
        <f t="shared" si="99"/>
        <v>-5.6982311303214299</v>
      </c>
      <c r="I107" s="9">
        <f t="shared" si="100"/>
        <v>267.45176886967857</v>
      </c>
      <c r="J107" s="9">
        <f t="shared" si="101"/>
        <v>8.1540719808381647E-3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1.9264765882861508</v>
      </c>
      <c r="P107" s="9">
        <f t="shared" si="104"/>
        <v>1.5708628770284803E-2</v>
      </c>
      <c r="Q107" s="12">
        <f t="shared" si="105"/>
        <v>4.712588631085441E-3</v>
      </c>
      <c r="R107" s="9">
        <f t="shared" si="106"/>
        <v>0.19436706250000002</v>
      </c>
      <c r="S107" s="13">
        <f t="shared" si="107"/>
        <v>2.4245819072793984E-2</v>
      </c>
      <c r="T107" s="2">
        <f t="shared" si="108"/>
        <v>0.01</v>
      </c>
      <c r="U107" s="14">
        <f t="shared" si="109"/>
        <v>2.4245819072793985E-4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5.7324581907279397E-3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6250</v>
      </c>
      <c r="AX107" s="1">
        <f t="shared" si="116"/>
        <v>4665716.9363876404</v>
      </c>
    </row>
    <row r="108" spans="1:50" x14ac:dyDescent="0.15">
      <c r="C108" s="7">
        <v>3</v>
      </c>
      <c r="D108" s="8">
        <v>-10.0138942508387</v>
      </c>
      <c r="E108" s="10">
        <f t="shared" si="117"/>
        <v>-5.6982311303214299</v>
      </c>
      <c r="F108" s="7" t="s">
        <v>83</v>
      </c>
      <c r="G108" s="1">
        <v>4</v>
      </c>
      <c r="H108" s="9">
        <f t="shared" si="99"/>
        <v>-10.0138942508387</v>
      </c>
      <c r="I108" s="9">
        <f t="shared" si="100"/>
        <v>263.13610574916129</v>
      </c>
      <c r="J108" s="9">
        <f t="shared" si="101"/>
        <v>4.4881058430639243E-3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2.5586581678491993</v>
      </c>
      <c r="P108" s="9">
        <f t="shared" si="104"/>
        <v>1.1483528673527227E-2</v>
      </c>
      <c r="Q108" s="12">
        <f t="shared" si="105"/>
        <v>3.4450586020581681E-3</v>
      </c>
      <c r="R108" s="9">
        <f t="shared" si="106"/>
        <v>0.19436706250000002</v>
      </c>
      <c r="S108" s="13">
        <f t="shared" si="107"/>
        <v>1.7724497956325126E-2</v>
      </c>
      <c r="T108" s="2">
        <f t="shared" si="108"/>
        <v>0.01</v>
      </c>
      <c r="U108" s="14">
        <f t="shared" si="109"/>
        <v>1.7724497956325125E-4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5.6672449795632509E-3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6250</v>
      </c>
      <c r="AX108" s="1">
        <f t="shared" si="116"/>
        <v>4612639.1164221233</v>
      </c>
    </row>
    <row r="109" spans="1:50" x14ac:dyDescent="0.15">
      <c r="C109" s="7">
        <v>4</v>
      </c>
      <c r="D109" s="8">
        <v>0.54772957636666697</v>
      </c>
      <c r="E109" s="10">
        <f t="shared" si="117"/>
        <v>-10.0138942508387</v>
      </c>
      <c r="F109" s="7" t="s">
        <v>83</v>
      </c>
      <c r="G109" s="1">
        <v>5</v>
      </c>
      <c r="H109" s="9">
        <f t="shared" si="99"/>
        <v>0.54772957636666697</v>
      </c>
      <c r="I109" s="9">
        <f t="shared" si="100"/>
        <v>273.69772957636667</v>
      </c>
      <c r="J109" s="9">
        <f t="shared" si="101"/>
        <v>1.8714918391948856E-2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2.4198159072168881</v>
      </c>
      <c r="O109" s="9">
        <f t="shared" si="118"/>
        <v>0.77524894029211744</v>
      </c>
      <c r="P109" s="9">
        <f t="shared" si="104"/>
        <v>1.450872065101181E-2</v>
      </c>
      <c r="Q109" s="12">
        <f t="shared" si="105"/>
        <v>4.3526161953035426E-3</v>
      </c>
      <c r="R109" s="9">
        <f t="shared" si="106"/>
        <v>0.19436706250000002</v>
      </c>
      <c r="S109" s="13">
        <f t="shared" si="107"/>
        <v>2.2393795220852001E-2</v>
      </c>
      <c r="T109" s="2">
        <f t="shared" si="108"/>
        <v>0.01</v>
      </c>
      <c r="U109" s="14">
        <f t="shared" si="109"/>
        <v>2.2393795220852002E-4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5.71393795220852E-3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6250</v>
      </c>
      <c r="AX109" s="1">
        <f t="shared" si="116"/>
        <v>4650643.0906392736</v>
      </c>
    </row>
    <row r="110" spans="1:50" x14ac:dyDescent="0.15">
      <c r="C110" s="7">
        <v>5</v>
      </c>
      <c r="D110" s="8">
        <v>10.6915903336774</v>
      </c>
      <c r="E110" s="10">
        <f t="shared" si="117"/>
        <v>0.54772957636666697</v>
      </c>
      <c r="F110" s="7" t="s">
        <v>85</v>
      </c>
      <c r="G110" s="1">
        <v>6</v>
      </c>
      <c r="H110" s="9">
        <f t="shared" si="99"/>
        <v>10.6915903336774</v>
      </c>
      <c r="I110" s="9">
        <f t="shared" si="100"/>
        <v>283.8415903336774</v>
      </c>
      <c r="J110" s="9">
        <f t="shared" si="101"/>
        <v>6.6732398207452914E-2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1.4086304279744393</v>
      </c>
      <c r="P110" s="9">
        <f t="shared" si="104"/>
        <v>9.4001286646725107E-2</v>
      </c>
      <c r="Q110" s="12">
        <f t="shared" si="105"/>
        <v>2.8200385994017529E-2</v>
      </c>
      <c r="R110" s="9">
        <f t="shared" si="106"/>
        <v>0.19436706250000002</v>
      </c>
      <c r="S110" s="13">
        <f t="shared" si="107"/>
        <v>0.14508829650094407</v>
      </c>
      <c r="T110" s="2">
        <f t="shared" si="108"/>
        <v>0.01</v>
      </c>
      <c r="U110" s="14">
        <f t="shared" si="109"/>
        <v>1.4508829650094408E-3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6.9408829650094411E-3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6250</v>
      </c>
      <c r="AX110" s="1">
        <f t="shared" si="116"/>
        <v>5649268.4509604229</v>
      </c>
    </row>
    <row r="111" spans="1:50" x14ac:dyDescent="0.15">
      <c r="C111" s="7">
        <v>6</v>
      </c>
      <c r="D111" s="8">
        <v>15.541474064499999</v>
      </c>
      <c r="E111" s="10">
        <f t="shared" si="117"/>
        <v>10.6915903336774</v>
      </c>
      <c r="F111" s="7" t="s">
        <v>83</v>
      </c>
      <c r="G111" s="1">
        <v>7</v>
      </c>
      <c r="H111" s="9">
        <f t="shared" si="99"/>
        <v>15.541474064499999</v>
      </c>
      <c r="I111" s="9">
        <f t="shared" si="100"/>
        <v>288.69147406449997</v>
      </c>
      <c r="J111" s="9">
        <f t="shared" si="101"/>
        <v>0.11874463727116683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1.9625193496610476</v>
      </c>
      <c r="P111" s="9">
        <f t="shared" si="104"/>
        <v>0.2330386483131473</v>
      </c>
      <c r="Q111" s="12">
        <f t="shared" si="105"/>
        <v>6.9911594493944185E-2</v>
      </c>
      <c r="R111" s="9">
        <f t="shared" si="106"/>
        <v>0.19436706250000002</v>
      </c>
      <c r="S111" s="13">
        <f t="shared" si="107"/>
        <v>0.3596884862832363</v>
      </c>
      <c r="T111" s="2">
        <f t="shared" si="108"/>
        <v>0.01</v>
      </c>
      <c r="U111" s="14">
        <f t="shared" si="109"/>
        <v>3.5968848628323631E-3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1.3546884862832363E-2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6250</v>
      </c>
      <c r="AX111" s="1">
        <f t="shared" si="116"/>
        <v>11025973.157910477</v>
      </c>
    </row>
    <row r="112" spans="1:50" x14ac:dyDescent="0.15">
      <c r="C112" s="7">
        <v>7</v>
      </c>
      <c r="D112" s="8">
        <v>15.355711153225799</v>
      </c>
      <c r="E112" s="10">
        <f t="shared" si="117"/>
        <v>15.541474064499999</v>
      </c>
      <c r="F112" s="7" t="s">
        <v>83</v>
      </c>
      <c r="G112" s="1">
        <v>8</v>
      </c>
      <c r="H112" s="9">
        <f t="shared" si="99"/>
        <v>15.355711153225799</v>
      </c>
      <c r="I112" s="9">
        <f t="shared" si="100"/>
        <v>288.50571115322577</v>
      </c>
      <c r="J112" s="9">
        <f t="shared" si="101"/>
        <v>0.11619373806445868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2.3773709096812339</v>
      </c>
      <c r="P112" s="9">
        <f t="shared" si="104"/>
        <v>0.27623561276156516</v>
      </c>
      <c r="Q112" s="12">
        <f t="shared" si="105"/>
        <v>8.2870683828469544E-2</v>
      </c>
      <c r="R112" s="9">
        <f t="shared" si="106"/>
        <v>0.19436706250000002</v>
      </c>
      <c r="S112" s="13">
        <f t="shared" si="107"/>
        <v>0.42636176501597095</v>
      </c>
      <c r="T112" s="2">
        <f t="shared" si="108"/>
        <v>0.01</v>
      </c>
      <c r="U112" s="14">
        <f t="shared" si="109"/>
        <v>4.2636176501597099E-3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1.4213617650159709E-2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6250</v>
      </c>
      <c r="AX112" s="1">
        <f t="shared" si="116"/>
        <v>11568635.023793725</v>
      </c>
    </row>
    <row r="113" spans="1:53" x14ac:dyDescent="0.15">
      <c r="C113" s="7">
        <v>8</v>
      </c>
      <c r="D113" s="8">
        <v>14.6988090422581</v>
      </c>
      <c r="E113" s="10">
        <f t="shared" si="117"/>
        <v>15.355711153225799</v>
      </c>
      <c r="F113" s="7" t="s">
        <v>83</v>
      </c>
      <c r="G113" s="1">
        <v>9</v>
      </c>
      <c r="H113" s="9">
        <f t="shared" si="99"/>
        <v>14.6988090422581</v>
      </c>
      <c r="I113" s="9">
        <f t="shared" si="100"/>
        <v>287.8488090422581</v>
      </c>
      <c r="J113" s="9">
        <f t="shared" si="101"/>
        <v>0.10758056489798093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2.7490255052530022</v>
      </c>
      <c r="P113" s="9">
        <f t="shared" si="104"/>
        <v>0.2957417167740754</v>
      </c>
      <c r="Q113" s="12">
        <f t="shared" si="105"/>
        <v>8.8722515032222615E-2</v>
      </c>
      <c r="R113" s="9">
        <f t="shared" si="106"/>
        <v>0.19436706250000002</v>
      </c>
      <c r="S113" s="13">
        <f t="shared" si="107"/>
        <v>0.45646887847689011</v>
      </c>
      <c r="T113" s="2">
        <f t="shared" si="108"/>
        <v>0.01</v>
      </c>
      <c r="U113" s="14">
        <f t="shared" si="109"/>
        <v>4.5646887847689008E-3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1.45146887847689E-2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6250</v>
      </c>
      <c r="AX113" s="1">
        <f t="shared" si="116"/>
        <v>11813680.455450885</v>
      </c>
    </row>
    <row r="114" spans="1:53" x14ac:dyDescent="0.15">
      <c r="C114" s="7">
        <v>9</v>
      </c>
      <c r="D114" s="8">
        <v>9.97002998683333</v>
      </c>
      <c r="E114" s="10">
        <f t="shared" si="117"/>
        <v>14.6988090422581</v>
      </c>
      <c r="F114" s="7" t="s">
        <v>83</v>
      </c>
      <c r="G114" s="1">
        <v>10</v>
      </c>
      <c r="H114" s="9">
        <f t="shared" si="99"/>
        <v>9.97002998683333</v>
      </c>
      <c r="I114" s="9">
        <f t="shared" si="100"/>
        <v>283.12002998683329</v>
      </c>
      <c r="J114" s="9">
        <f t="shared" si="101"/>
        <v>6.1145992607906326E-2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3.1011739968122605</v>
      </c>
      <c r="P114" s="9">
        <f t="shared" si="104"/>
        <v>0.18962436228491381</v>
      </c>
      <c r="Q114" s="12">
        <f t="shared" si="105"/>
        <v>5.688730868547414E-2</v>
      </c>
      <c r="R114" s="9">
        <f t="shared" si="106"/>
        <v>0.19436706250000002</v>
      </c>
      <c r="S114" s="13">
        <f t="shared" si="107"/>
        <v>0.29267977790976873</v>
      </c>
      <c r="T114" s="2">
        <f t="shared" si="108"/>
        <v>0.01</v>
      </c>
      <c r="U114" s="14">
        <f t="shared" si="109"/>
        <v>2.9267977790976875E-3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1.2876797779097688E-2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6250</v>
      </c>
      <c r="AX114" s="1">
        <f t="shared" si="116"/>
        <v>10480581.189680794</v>
      </c>
    </row>
    <row r="115" spans="1:53" x14ac:dyDescent="0.15">
      <c r="C115" s="7">
        <v>10</v>
      </c>
      <c r="D115" s="8">
        <v>3.01102685454839</v>
      </c>
      <c r="E115" s="10">
        <f t="shared" si="117"/>
        <v>9.97002998683333</v>
      </c>
      <c r="F115" s="7" t="s">
        <v>83</v>
      </c>
      <c r="G115" s="1">
        <v>11</v>
      </c>
      <c r="H115" s="9">
        <f t="shared" si="99"/>
        <v>3.01102685454839</v>
      </c>
      <c r="I115" s="9">
        <f t="shared" si="100"/>
        <v>276.16102685454837</v>
      </c>
      <c r="J115" s="9">
        <f t="shared" si="101"/>
        <v>2.5703884343119657E-2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2.7659721528009795</v>
      </c>
      <c r="O115" s="9">
        <f t="shared" si="118"/>
        <v>0.79346769005970064</v>
      </c>
      <c r="P115" s="9">
        <f t="shared" si="104"/>
        <v>2.039520173529686E-2</v>
      </c>
      <c r="Q115" s="12">
        <f t="shared" si="105"/>
        <v>6.1185605205890574E-3</v>
      </c>
      <c r="R115" s="9">
        <f t="shared" si="106"/>
        <v>0.19436706250000002</v>
      </c>
      <c r="S115" s="13">
        <f t="shared" si="107"/>
        <v>3.1479410358373129E-2</v>
      </c>
      <c r="T115" s="2">
        <f t="shared" si="108"/>
        <v>0.01</v>
      </c>
      <c r="U115" s="14">
        <f t="shared" si="109"/>
        <v>3.147941035837313E-4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5.8047941035837313E-3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6250</v>
      </c>
      <c r="AX115" s="1">
        <f t="shared" si="116"/>
        <v>4724592.0092606051</v>
      </c>
    </row>
    <row r="116" spans="1:53" x14ac:dyDescent="0.15">
      <c r="C116" s="7">
        <v>11</v>
      </c>
      <c r="D116" s="8">
        <v>-1.27454041553333</v>
      </c>
      <c r="E116" s="10">
        <f t="shared" si="117"/>
        <v>3.01102685454839</v>
      </c>
      <c r="F116" s="7" t="s">
        <v>85</v>
      </c>
      <c r="G116" s="1">
        <v>12</v>
      </c>
      <c r="H116" s="9">
        <f t="shared" si="99"/>
        <v>-1.27454041553333</v>
      </c>
      <c r="I116" s="9">
        <f t="shared" si="100"/>
        <v>271.87545958446663</v>
      </c>
      <c r="J116" s="9">
        <f t="shared" si="101"/>
        <v>1.4744593810138373E-2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1.4209626966577373</v>
      </c>
      <c r="P116" s="9">
        <f t="shared" si="104"/>
        <v>2.0951517781577205E-2</v>
      </c>
      <c r="Q116" s="12">
        <f t="shared" si="105"/>
        <v>6.2854553344731615E-3</v>
      </c>
      <c r="R116" s="9">
        <f t="shared" si="106"/>
        <v>0.19436706250000002</v>
      </c>
      <c r="S116" s="13">
        <f t="shared" si="107"/>
        <v>3.2338068259240994E-2</v>
      </c>
      <c r="T116" s="2">
        <f t="shared" si="108"/>
        <v>0.01</v>
      </c>
      <c r="U116" s="14">
        <f t="shared" si="109"/>
        <v>3.2338068259240996E-4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5.8133806825924105E-3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6250</v>
      </c>
      <c r="AX116" s="1">
        <f t="shared" si="116"/>
        <v>4731580.729592002</v>
      </c>
      <c r="AY116" s="1">
        <f>SUM(AX105:AX116)</f>
        <v>83076064.821237564</v>
      </c>
    </row>
    <row r="117" spans="1:53" x14ac:dyDescent="0.15">
      <c r="C117" s="7">
        <v>12</v>
      </c>
      <c r="D117" s="8">
        <v>-3.1935605540645202</v>
      </c>
      <c r="E117" s="10">
        <f t="shared" si="117"/>
        <v>-1.27454041553333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-1.24950380780645</v>
      </c>
      <c r="E121" s="7"/>
      <c r="F121" s="7"/>
      <c r="G121" s="1">
        <v>1</v>
      </c>
      <c r="H121" s="9">
        <f t="shared" ref="H121:H132" si="119">E122</f>
        <v>-1.24950380780645</v>
      </c>
      <c r="I121" s="9">
        <f t="shared" ref="I121:I132" si="120">H121+273.15</f>
        <v>271.90049619219354</v>
      </c>
      <c r="J121" s="9">
        <f t="shared" ref="J121:J132" si="121">EXP(($C$15*(I121-$C$13))/($C$16*I121*$C$13))</f>
        <v>1.4793297328637761E-2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4.2116517494631706E-3</v>
      </c>
      <c r="Q121" s="12">
        <f t="shared" ref="Q121:Q132" si="125">P121*$B$123</f>
        <v>1.3898450773228463E-3</v>
      </c>
      <c r="R121" s="9">
        <f t="shared" ref="R121:R132" si="126">L121*$B$123</f>
        <v>9.3951000000000007E-2</v>
      </c>
      <c r="S121" s="13">
        <f t="shared" ref="S121:S132" si="127">Q121/R121</f>
        <v>1.479329732863776E-2</v>
      </c>
      <c r="T121" s="2">
        <f t="shared" ref="T121:T132" si="128">$B$122/100</f>
        <v>0.01</v>
      </c>
      <c r="U121" s="14">
        <f t="shared" ref="U121:U132" si="129">S121*T121</f>
        <v>1.4793297328637761E-4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5.6379329732863777E-3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-8.0343399176129005</v>
      </c>
      <c r="E122" s="10">
        <f t="shared" ref="E122:E133" si="139">D121</f>
        <v>-1.24950380780645</v>
      </c>
      <c r="F122" s="7" t="s">
        <v>83</v>
      </c>
      <c r="G122" s="1">
        <v>2</v>
      </c>
      <c r="H122" s="9">
        <f t="shared" si="119"/>
        <v>-8.0343399176129005</v>
      </c>
      <c r="I122" s="9">
        <f t="shared" si="120"/>
        <v>265.11566008238708</v>
      </c>
      <c r="J122" s="9">
        <f t="shared" si="121"/>
        <v>5.9163644726524314E-3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0.56518834825053688</v>
      </c>
      <c r="P122" s="9">
        <f t="shared" si="124"/>
        <v>3.3438602639465865E-3</v>
      </c>
      <c r="Q122" s="12">
        <f t="shared" si="125"/>
        <v>1.1034738871023735E-3</v>
      </c>
      <c r="R122" s="9">
        <f t="shared" si="126"/>
        <v>9.3951000000000007E-2</v>
      </c>
      <c r="S122" s="13">
        <f t="shared" si="127"/>
        <v>1.1745206406556326E-2</v>
      </c>
      <c r="T122" s="2">
        <f t="shared" si="128"/>
        <v>0.01</v>
      </c>
      <c r="U122" s="14">
        <f t="shared" si="129"/>
        <v>1.1745206406556327E-4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5.6074520640655634E-3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-5.6982311303214299</v>
      </c>
      <c r="E123" s="10">
        <f t="shared" si="139"/>
        <v>-8.0343399176129005</v>
      </c>
      <c r="F123" s="7" t="s">
        <v>83</v>
      </c>
      <c r="G123" s="1">
        <v>3</v>
      </c>
      <c r="H123" s="9">
        <f t="shared" si="119"/>
        <v>-5.6982311303214299</v>
      </c>
      <c r="I123" s="9">
        <f t="shared" si="120"/>
        <v>267.45176886967857</v>
      </c>
      <c r="J123" s="9">
        <f t="shared" si="121"/>
        <v>8.1540719808381647E-3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0.84654448798659021</v>
      </c>
      <c r="P123" s="9">
        <f t="shared" si="124"/>
        <v>6.9027846900244459E-3</v>
      </c>
      <c r="Q123" s="12">
        <f t="shared" si="125"/>
        <v>2.2779189477080673E-3</v>
      </c>
      <c r="R123" s="9">
        <f t="shared" si="126"/>
        <v>9.3951000000000007E-2</v>
      </c>
      <c r="S123" s="13">
        <f t="shared" si="127"/>
        <v>2.4245819072793977E-2</v>
      </c>
      <c r="T123" s="2">
        <f t="shared" si="128"/>
        <v>0.01</v>
      </c>
      <c r="U123" s="14">
        <f t="shared" si="129"/>
        <v>2.4245819072793979E-4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5.7324581907279397E-3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-10.0138942508387</v>
      </c>
      <c r="E124" s="10">
        <f t="shared" si="139"/>
        <v>-5.6982311303214299</v>
      </c>
      <c r="F124" s="7" t="s">
        <v>83</v>
      </c>
      <c r="G124" s="1">
        <v>4</v>
      </c>
      <c r="H124" s="9">
        <f t="shared" si="119"/>
        <v>-10.0138942508387</v>
      </c>
      <c r="I124" s="9">
        <f t="shared" si="120"/>
        <v>263.13610574916129</v>
      </c>
      <c r="J124" s="9">
        <f t="shared" si="121"/>
        <v>4.4881058430639243E-3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1.1243417032965657</v>
      </c>
      <c r="P124" s="9">
        <f t="shared" si="124"/>
        <v>5.0461645681657615E-3</v>
      </c>
      <c r="Q124" s="12">
        <f t="shared" si="125"/>
        <v>1.6652343074947014E-3</v>
      </c>
      <c r="R124" s="9">
        <f t="shared" si="126"/>
        <v>9.3951000000000007E-2</v>
      </c>
      <c r="S124" s="13">
        <f t="shared" si="127"/>
        <v>1.7724497956325119E-2</v>
      </c>
      <c r="T124" s="2">
        <f t="shared" si="128"/>
        <v>0.01</v>
      </c>
      <c r="U124" s="14">
        <f t="shared" si="129"/>
        <v>1.7724497956325119E-4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5.6672449795632509E-3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0.54772957636666697</v>
      </c>
      <c r="E125" s="10">
        <f t="shared" si="139"/>
        <v>-10.0138942508387</v>
      </c>
      <c r="F125" s="7" t="s">
        <v>83</v>
      </c>
      <c r="G125" s="1">
        <v>5</v>
      </c>
      <c r="H125" s="9">
        <f t="shared" si="119"/>
        <v>0.54772957636666697</v>
      </c>
      <c r="I125" s="9">
        <f t="shared" si="120"/>
        <v>273.69772957636667</v>
      </c>
      <c r="J125" s="9">
        <f t="shared" si="121"/>
        <v>1.8714918391948856E-2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1.0633307617919798</v>
      </c>
      <c r="O125" s="9">
        <f t="shared" si="140"/>
        <v>0.34066477693641994</v>
      </c>
      <c r="P125" s="9">
        <f t="shared" si="124"/>
        <v>6.3755134993765603E-3</v>
      </c>
      <c r="Q125" s="12">
        <f t="shared" si="125"/>
        <v>2.1039194547942648E-3</v>
      </c>
      <c r="R125" s="9">
        <f t="shared" si="126"/>
        <v>9.3951000000000007E-2</v>
      </c>
      <c r="S125" s="13">
        <f t="shared" si="127"/>
        <v>2.2393795220851984E-2</v>
      </c>
      <c r="T125" s="2">
        <f t="shared" si="128"/>
        <v>0.01</v>
      </c>
      <c r="U125" s="14">
        <f t="shared" si="129"/>
        <v>2.2393795220851983E-4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5.71393795220852E-3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10.6915903336774</v>
      </c>
      <c r="E126" s="10">
        <f t="shared" si="139"/>
        <v>0.54772957636666697</v>
      </c>
      <c r="F126" s="7" t="s">
        <v>85</v>
      </c>
      <c r="G126" s="1">
        <v>6</v>
      </c>
      <c r="H126" s="9">
        <f t="shared" si="119"/>
        <v>10.6915903336774</v>
      </c>
      <c r="I126" s="9">
        <f t="shared" si="120"/>
        <v>283.8415903336774</v>
      </c>
      <c r="J126" s="9">
        <f t="shared" si="121"/>
        <v>6.6732398207452914E-2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0.6189892634370433</v>
      </c>
      <c r="P126" s="9">
        <f t="shared" si="124"/>
        <v>4.1306638013818751E-2</v>
      </c>
      <c r="Q126" s="12">
        <f t="shared" si="125"/>
        <v>1.3631190544560188E-2</v>
      </c>
      <c r="R126" s="9">
        <f t="shared" si="126"/>
        <v>9.3951000000000007E-2</v>
      </c>
      <c r="S126" s="13">
        <f t="shared" si="127"/>
        <v>0.14508829650094399</v>
      </c>
      <c r="T126" s="2">
        <f t="shared" si="128"/>
        <v>0.01</v>
      </c>
      <c r="U126" s="14">
        <f t="shared" si="129"/>
        <v>1.4508829650094399E-3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6.9408829650094402E-3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15.541474064499999</v>
      </c>
      <c r="E127" s="10">
        <f t="shared" si="139"/>
        <v>10.6915903336774</v>
      </c>
      <c r="F127" s="7" t="s">
        <v>83</v>
      </c>
      <c r="G127" s="1">
        <v>7</v>
      </c>
      <c r="H127" s="9">
        <f t="shared" si="119"/>
        <v>15.541474064499999</v>
      </c>
      <c r="I127" s="9">
        <f t="shared" si="120"/>
        <v>288.69147406449997</v>
      </c>
      <c r="J127" s="9">
        <f t="shared" si="121"/>
        <v>0.11874463727116683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0.86238262542322452</v>
      </c>
      <c r="P127" s="9">
        <f t="shared" si="124"/>
        <v>0.10240331204483732</v>
      </c>
      <c r="Q127" s="12">
        <f t="shared" si="125"/>
        <v>3.3793092974796317E-2</v>
      </c>
      <c r="R127" s="9">
        <f t="shared" si="126"/>
        <v>9.3951000000000007E-2</v>
      </c>
      <c r="S127" s="13">
        <f t="shared" si="127"/>
        <v>0.35968848628323608</v>
      </c>
      <c r="T127" s="2">
        <f t="shared" si="128"/>
        <v>0.01</v>
      </c>
      <c r="U127" s="14">
        <f t="shared" si="129"/>
        <v>3.596884862832361E-3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1.354688486283236E-2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15.355711153225799</v>
      </c>
      <c r="E128" s="10">
        <f t="shared" si="139"/>
        <v>15.541474064499999</v>
      </c>
      <c r="F128" s="7" t="s">
        <v>83</v>
      </c>
      <c r="G128" s="1">
        <v>8</v>
      </c>
      <c r="H128" s="9">
        <f t="shared" si="119"/>
        <v>15.355711153225799</v>
      </c>
      <c r="I128" s="9">
        <f t="shared" si="120"/>
        <v>288.50571115322577</v>
      </c>
      <c r="J128" s="9">
        <f t="shared" si="121"/>
        <v>0.11619373806445868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1.0446793133783872</v>
      </c>
      <c r="P128" s="9">
        <f t="shared" si="124"/>
        <v>0.12138519450004687</v>
      </c>
      <c r="Q128" s="12">
        <f t="shared" si="125"/>
        <v>4.0057114185015466E-2</v>
      </c>
      <c r="R128" s="9">
        <f t="shared" si="126"/>
        <v>9.3951000000000007E-2</v>
      </c>
      <c r="S128" s="13">
        <f t="shared" si="127"/>
        <v>0.42636176501597067</v>
      </c>
      <c r="T128" s="2">
        <f t="shared" si="128"/>
        <v>0.01</v>
      </c>
      <c r="U128" s="14">
        <f t="shared" si="129"/>
        <v>4.2636176501597072E-3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1.4213617650159709E-2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14.6988090422581</v>
      </c>
      <c r="E129" s="10">
        <f t="shared" si="139"/>
        <v>15.355711153225799</v>
      </c>
      <c r="F129" s="7" t="s">
        <v>83</v>
      </c>
      <c r="G129" s="1">
        <v>9</v>
      </c>
      <c r="H129" s="9">
        <f t="shared" si="119"/>
        <v>14.6988090422581</v>
      </c>
      <c r="I129" s="9">
        <f t="shared" si="120"/>
        <v>287.8488090422581</v>
      </c>
      <c r="J129" s="9">
        <f t="shared" si="121"/>
        <v>0.10758056489798093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1.2079941188783403</v>
      </c>
      <c r="P129" s="9">
        <f t="shared" si="124"/>
        <v>0.12995668970237056</v>
      </c>
      <c r="Q129" s="12">
        <f t="shared" si="125"/>
        <v>4.2885707601782286E-2</v>
      </c>
      <c r="R129" s="9">
        <f t="shared" si="126"/>
        <v>9.3951000000000007E-2</v>
      </c>
      <c r="S129" s="13">
        <f t="shared" si="127"/>
        <v>0.45646887847688988</v>
      </c>
      <c r="T129" s="2">
        <f t="shared" si="128"/>
        <v>0.01</v>
      </c>
      <c r="U129" s="14">
        <f t="shared" si="129"/>
        <v>4.5646887847688991E-3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1.45146887847689E-2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9.97002998683333</v>
      </c>
      <c r="E130" s="10">
        <f t="shared" si="139"/>
        <v>14.6988090422581</v>
      </c>
      <c r="F130" s="7" t="s">
        <v>83</v>
      </c>
      <c r="G130" s="1">
        <v>10</v>
      </c>
      <c r="H130" s="9">
        <f t="shared" si="119"/>
        <v>9.97002998683333</v>
      </c>
      <c r="I130" s="9">
        <f t="shared" si="120"/>
        <v>283.12002998683329</v>
      </c>
      <c r="J130" s="9">
        <f t="shared" si="121"/>
        <v>6.1145992607906326E-2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1.3627374291759697</v>
      </c>
      <c r="P130" s="9">
        <f t="shared" si="124"/>
        <v>8.3325932770911118E-2</v>
      </c>
      <c r="Q130" s="12">
        <f t="shared" si="125"/>
        <v>2.7497557814400671E-2</v>
      </c>
      <c r="R130" s="9">
        <f t="shared" si="126"/>
        <v>9.3951000000000007E-2</v>
      </c>
      <c r="S130" s="13">
        <f t="shared" si="127"/>
        <v>0.29267977790976857</v>
      </c>
      <c r="T130" s="2">
        <f t="shared" si="128"/>
        <v>0.01</v>
      </c>
      <c r="U130" s="14">
        <f t="shared" si="129"/>
        <v>2.9267977790976858E-3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1.2876797779097685E-2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3.01102685454839</v>
      </c>
      <c r="E131" s="10">
        <f t="shared" si="139"/>
        <v>9.97002998683333</v>
      </c>
      <c r="F131" s="7" t="s">
        <v>83</v>
      </c>
      <c r="G131" s="1">
        <v>11</v>
      </c>
      <c r="H131" s="9">
        <f t="shared" si="119"/>
        <v>3.01102685454839</v>
      </c>
      <c r="I131" s="9">
        <f t="shared" si="120"/>
        <v>276.16102685454837</v>
      </c>
      <c r="J131" s="9">
        <f t="shared" si="121"/>
        <v>2.5703884343119657E-2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1.2154409215848059</v>
      </c>
      <c r="O131" s="9">
        <f t="shared" si="140"/>
        <v>0.34867057482025277</v>
      </c>
      <c r="P131" s="9">
        <f t="shared" si="124"/>
        <v>8.962188129028827E-3</v>
      </c>
      <c r="Q131" s="12">
        <f t="shared" si="125"/>
        <v>2.9575220825795129E-3</v>
      </c>
      <c r="R131" s="9">
        <f t="shared" si="126"/>
        <v>9.3951000000000007E-2</v>
      </c>
      <c r="S131" s="13">
        <f t="shared" si="127"/>
        <v>3.1479410358373115E-2</v>
      </c>
      <c r="T131" s="2">
        <f t="shared" si="128"/>
        <v>0.01</v>
      </c>
      <c r="U131" s="14">
        <f t="shared" si="129"/>
        <v>3.1479410358373113E-4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5.8047941035837313E-3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-1.27454041553333</v>
      </c>
      <c r="E132" s="10">
        <f t="shared" si="139"/>
        <v>3.01102685454839</v>
      </c>
      <c r="F132" s="7" t="s">
        <v>85</v>
      </c>
      <c r="G132" s="1">
        <v>12</v>
      </c>
      <c r="H132" s="9">
        <f t="shared" si="119"/>
        <v>-1.27454041553333</v>
      </c>
      <c r="I132" s="9">
        <f t="shared" si="120"/>
        <v>271.87545958446663</v>
      </c>
      <c r="J132" s="9">
        <f t="shared" si="121"/>
        <v>1.4744593810138373E-2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0.62440838669122389</v>
      </c>
      <c r="P132" s="9">
        <f t="shared" si="124"/>
        <v>9.2066480334059078E-3</v>
      </c>
      <c r="Q132" s="12">
        <f t="shared" si="125"/>
        <v>3.0381938510239499E-3</v>
      </c>
      <c r="R132" s="9">
        <f t="shared" si="126"/>
        <v>9.3951000000000007E-2</v>
      </c>
      <c r="S132" s="13">
        <f t="shared" si="127"/>
        <v>3.233806825924098E-2</v>
      </c>
      <c r="T132" s="2">
        <f t="shared" si="128"/>
        <v>0.01</v>
      </c>
      <c r="U132" s="14">
        <f t="shared" si="129"/>
        <v>3.233806825924098E-4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5.8133806825924096E-3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-3.1935605540645202</v>
      </c>
      <c r="E133" s="10">
        <f t="shared" si="139"/>
        <v>-1.27454041553333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-1.24950380780645</v>
      </c>
      <c r="E136" s="7"/>
      <c r="F136" s="7"/>
      <c r="G136" s="1">
        <v>1</v>
      </c>
      <c r="H136" s="9">
        <f t="shared" ref="H136:H147" si="141">E137</f>
        <v>-1.24950380780645</v>
      </c>
      <c r="I136" s="9">
        <f t="shared" ref="I136:I147" si="142">H136+273.15</f>
        <v>271.90049619219354</v>
      </c>
      <c r="J136" s="9">
        <f t="shared" ref="J136:J147" si="143">EXP(($C$15*(I136-$C$13))/($C$16*I136*$C$13))</f>
        <v>1.4793297328637761E-2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1.1228821517933059E-2</v>
      </c>
      <c r="Q136" s="12">
        <f t="shared" ref="Q136:Q147" si="147">P136*$B$138</f>
        <v>2.9194935946625956E-3</v>
      </c>
      <c r="R136" s="9">
        <f t="shared" ref="R136:R147" si="148">L136*$B$138</f>
        <v>0.19735245833333334</v>
      </c>
      <c r="S136" s="13">
        <f t="shared" ref="S136:S147" si="149">Q136/R136</f>
        <v>1.4793297328637763E-2</v>
      </c>
      <c r="T136" s="2">
        <f t="shared" ref="T136:T147" si="150">$B$137/100</f>
        <v>0.01</v>
      </c>
      <c r="U136" s="14">
        <f t="shared" ref="U136:U147" si="151">S136*T136</f>
        <v>1.4793297328637763E-4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5.6379329732863777E-3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-8.0343399176129005</v>
      </c>
      <c r="E137" s="10">
        <f t="shared" ref="E137:E148" si="159">D136</f>
        <v>-1.24950380780645</v>
      </c>
      <c r="F137" s="7" t="s">
        <v>83</v>
      </c>
      <c r="G137" s="1">
        <v>2</v>
      </c>
      <c r="H137" s="9">
        <f t="shared" si="141"/>
        <v>-8.0343399176129005</v>
      </c>
      <c r="I137" s="9">
        <f t="shared" si="142"/>
        <v>265.11566008238708</v>
      </c>
      <c r="J137" s="9">
        <f t="shared" si="143"/>
        <v>5.9163644726524314E-3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1.5068670118154004</v>
      </c>
      <c r="P137" s="9">
        <f t="shared" si="146"/>
        <v>8.9151744537165657E-3</v>
      </c>
      <c r="Q137" s="12">
        <f t="shared" si="147"/>
        <v>2.3179453579663073E-3</v>
      </c>
      <c r="R137" s="9">
        <f t="shared" si="148"/>
        <v>0.19735245833333334</v>
      </c>
      <c r="S137" s="13">
        <f t="shared" si="149"/>
        <v>1.1745206406556326E-2</v>
      </c>
      <c r="T137" s="2">
        <f t="shared" si="150"/>
        <v>0.01</v>
      </c>
      <c r="U137" s="14">
        <f t="shared" si="151"/>
        <v>1.1745206406556327E-4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5.6074520640655634E-3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-5.6982311303214299</v>
      </c>
      <c r="E138" s="10">
        <f t="shared" si="159"/>
        <v>-8.0343399176129005</v>
      </c>
      <c r="F138" s="7" t="s">
        <v>83</v>
      </c>
      <c r="G138" s="1">
        <v>3</v>
      </c>
      <c r="H138" s="9">
        <f t="shared" si="141"/>
        <v>-5.6982311303214299</v>
      </c>
      <c r="I138" s="9">
        <f t="shared" si="142"/>
        <v>267.45176886967857</v>
      </c>
      <c r="J138" s="9">
        <f t="shared" si="143"/>
        <v>8.1540719808381647E-3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2.2569997540283508</v>
      </c>
      <c r="P138" s="9">
        <f t="shared" si="146"/>
        <v>1.8403738455081205E-2</v>
      </c>
      <c r="Q138" s="12">
        <f t="shared" si="147"/>
        <v>4.7849719983211131E-3</v>
      </c>
      <c r="R138" s="9">
        <f t="shared" si="148"/>
        <v>0.19735245833333334</v>
      </c>
      <c r="S138" s="13">
        <f t="shared" si="149"/>
        <v>2.4245819072793981E-2</v>
      </c>
      <c r="T138" s="2">
        <f t="shared" si="150"/>
        <v>0.01</v>
      </c>
      <c r="U138" s="14">
        <f t="shared" si="151"/>
        <v>2.4245819072793982E-4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5.7324581907279397E-3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-10.0138942508387</v>
      </c>
      <c r="E139" s="10">
        <f t="shared" si="159"/>
        <v>-5.6982311303214299</v>
      </c>
      <c r="F139" s="7" t="s">
        <v>83</v>
      </c>
      <c r="G139" s="1">
        <v>4</v>
      </c>
      <c r="H139" s="9">
        <f t="shared" si="141"/>
        <v>-10.0138942508387</v>
      </c>
      <c r="I139" s="9">
        <f t="shared" si="142"/>
        <v>263.13610574916129</v>
      </c>
      <c r="J139" s="9">
        <f t="shared" si="143"/>
        <v>4.4881058430639243E-3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2.9976439322399364</v>
      </c>
      <c r="P139" s="9">
        <f t="shared" si="146"/>
        <v>1.3453743247711177E-2</v>
      </c>
      <c r="Q139" s="12">
        <f t="shared" si="147"/>
        <v>3.4979732444049062E-3</v>
      </c>
      <c r="R139" s="9">
        <f t="shared" si="148"/>
        <v>0.19735245833333334</v>
      </c>
      <c r="S139" s="13">
        <f t="shared" si="149"/>
        <v>1.7724497956325126E-2</v>
      </c>
      <c r="T139" s="2">
        <f t="shared" si="150"/>
        <v>0.01</v>
      </c>
      <c r="U139" s="14">
        <f t="shared" si="151"/>
        <v>1.7724497956325125E-4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5.6672449795632509E-3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0.54772957636666697</v>
      </c>
      <c r="E140" s="10">
        <f t="shared" si="159"/>
        <v>-10.0138942508387</v>
      </c>
      <c r="F140" s="7" t="s">
        <v>83</v>
      </c>
      <c r="G140" s="1">
        <v>5</v>
      </c>
      <c r="H140" s="9">
        <f t="shared" si="141"/>
        <v>0.54772957636666697</v>
      </c>
      <c r="I140" s="9">
        <f t="shared" si="142"/>
        <v>273.69772957636667</v>
      </c>
      <c r="J140" s="9">
        <f t="shared" si="143"/>
        <v>1.8714918391948856E-2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3.7432381056588921</v>
      </c>
      <c r="P140" s="9">
        <f t="shared" si="146"/>
        <v>7.0054395669039399E-2</v>
      </c>
      <c r="Q140" s="12">
        <f t="shared" si="147"/>
        <v>1.8214142873950245E-2</v>
      </c>
      <c r="R140" s="9">
        <f t="shared" si="148"/>
        <v>0.19735245833333334</v>
      </c>
      <c r="S140" s="13">
        <f t="shared" si="149"/>
        <v>9.2292454970011539E-2</v>
      </c>
      <c r="T140" s="2">
        <f t="shared" si="150"/>
        <v>0.01</v>
      </c>
      <c r="U140" s="14">
        <f t="shared" si="151"/>
        <v>9.2292454970011538E-4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6.4129245497001157E-3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10.6915903336774</v>
      </c>
      <c r="E141" s="10">
        <f t="shared" si="159"/>
        <v>0.54772957636666697</v>
      </c>
      <c r="F141" s="7" t="s">
        <v>85</v>
      </c>
      <c r="G141" s="1">
        <v>6</v>
      </c>
      <c r="H141" s="9">
        <f t="shared" si="141"/>
        <v>10.6915903336774</v>
      </c>
      <c r="I141" s="9">
        <f t="shared" si="142"/>
        <v>283.8415903336774</v>
      </c>
      <c r="J141" s="9">
        <f t="shared" si="143"/>
        <v>6.6732398207452914E-2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4.4322316266565194</v>
      </c>
      <c r="P141" s="9">
        <f t="shared" si="146"/>
        <v>0.29577344585770965</v>
      </c>
      <c r="Q141" s="12">
        <f t="shared" si="147"/>
        <v>7.6901095923004509E-2</v>
      </c>
      <c r="R141" s="9">
        <f t="shared" si="148"/>
        <v>0.19735245833333334</v>
      </c>
      <c r="S141" s="13">
        <f t="shared" si="149"/>
        <v>0.38966373448014818</v>
      </c>
      <c r="T141" s="2">
        <f t="shared" si="150"/>
        <v>0.01</v>
      </c>
      <c r="U141" s="14">
        <f t="shared" si="151"/>
        <v>3.8966373448014817E-3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9.3866373448014823E-3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15.541474064499999</v>
      </c>
      <c r="E142" s="10">
        <f t="shared" si="159"/>
        <v>10.6915903336774</v>
      </c>
      <c r="F142" s="7" t="s">
        <v>83</v>
      </c>
      <c r="G142" s="1">
        <v>7</v>
      </c>
      <c r="H142" s="9">
        <f t="shared" si="141"/>
        <v>15.541474064499999</v>
      </c>
      <c r="I142" s="9">
        <f t="shared" si="142"/>
        <v>288.69147406449997</v>
      </c>
      <c r="J142" s="9">
        <f t="shared" si="143"/>
        <v>0.11874463727116683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4.8955060974654767</v>
      </c>
      <c r="P142" s="9">
        <f t="shared" si="146"/>
        <v>0.58131509580232354</v>
      </c>
      <c r="Q142" s="12">
        <f t="shared" si="147"/>
        <v>0.15114192490860412</v>
      </c>
      <c r="R142" s="9">
        <f t="shared" si="148"/>
        <v>0.19735245833333334</v>
      </c>
      <c r="S142" s="13">
        <f t="shared" si="149"/>
        <v>0.76584769292978128</v>
      </c>
      <c r="T142" s="2">
        <f t="shared" si="150"/>
        <v>0.01</v>
      </c>
      <c r="U142" s="14">
        <f t="shared" si="151"/>
        <v>7.6584769292978132E-3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1.7608476929297814E-2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15.355711153225799</v>
      </c>
      <c r="E143" s="10">
        <f t="shared" si="159"/>
        <v>15.541474064499999</v>
      </c>
      <c r="F143" s="7" t="s">
        <v>83</v>
      </c>
      <c r="G143" s="1">
        <v>8</v>
      </c>
      <c r="H143" s="9">
        <f t="shared" si="141"/>
        <v>15.355711153225799</v>
      </c>
      <c r="I143" s="9">
        <f t="shared" si="142"/>
        <v>288.50571115322577</v>
      </c>
      <c r="J143" s="9">
        <f t="shared" si="143"/>
        <v>0.11619373806445868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5.0732389183298201</v>
      </c>
      <c r="P143" s="9">
        <f t="shared" si="146"/>
        <v>0.58947859401483282</v>
      </c>
      <c r="Q143" s="12">
        <f t="shared" si="147"/>
        <v>0.15326443444385654</v>
      </c>
      <c r="R143" s="9">
        <f t="shared" si="148"/>
        <v>0.19735245833333334</v>
      </c>
      <c r="S143" s="13">
        <f t="shared" si="149"/>
        <v>0.77660261107560669</v>
      </c>
      <c r="T143" s="2">
        <f t="shared" si="150"/>
        <v>0.01</v>
      </c>
      <c r="U143" s="14">
        <f t="shared" si="151"/>
        <v>7.7660261107560672E-3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1.7716026110756067E-2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14.6988090422581</v>
      </c>
      <c r="E144" s="10">
        <f t="shared" si="159"/>
        <v>15.355711153225799</v>
      </c>
      <c r="F144" s="7" t="s">
        <v>83</v>
      </c>
      <c r="G144" s="1">
        <v>9</v>
      </c>
      <c r="H144" s="9">
        <f t="shared" si="141"/>
        <v>14.6988090422581</v>
      </c>
      <c r="I144" s="9">
        <f t="shared" si="142"/>
        <v>287.8488090422581</v>
      </c>
      <c r="J144" s="9">
        <f t="shared" si="143"/>
        <v>0.10758056489798093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5.2428082409816543</v>
      </c>
      <c r="P144" s="9">
        <f t="shared" si="146"/>
        <v>0.56402427221659612</v>
      </c>
      <c r="Q144" s="12">
        <f t="shared" si="147"/>
        <v>0.14664631077631499</v>
      </c>
      <c r="R144" s="9">
        <f t="shared" si="148"/>
        <v>0.19735245833333334</v>
      </c>
      <c r="S144" s="13">
        <f t="shared" si="149"/>
        <v>0.74306807229442073</v>
      </c>
      <c r="T144" s="2">
        <f t="shared" si="150"/>
        <v>0.01</v>
      </c>
      <c r="U144" s="14">
        <f t="shared" si="151"/>
        <v>7.4306807229442074E-3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1.7380680722944207E-2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9.97002998683333</v>
      </c>
      <c r="E145" s="10">
        <f t="shared" si="159"/>
        <v>14.6988090422581</v>
      </c>
      <c r="F145" s="7" t="s">
        <v>83</v>
      </c>
      <c r="G145" s="1">
        <v>10</v>
      </c>
      <c r="H145" s="9">
        <f t="shared" si="141"/>
        <v>9.97002998683333</v>
      </c>
      <c r="I145" s="9">
        <f t="shared" si="142"/>
        <v>283.12002998683329</v>
      </c>
      <c r="J145" s="9">
        <f t="shared" si="143"/>
        <v>6.1145992607906326E-2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5.4378318854317254</v>
      </c>
      <c r="P145" s="9">
        <f t="shared" si="146"/>
        <v>0.33250162826964558</v>
      </c>
      <c r="Q145" s="12">
        <f t="shared" si="147"/>
        <v>8.6450423350107858E-2</v>
      </c>
      <c r="R145" s="9">
        <f t="shared" si="148"/>
        <v>0.19735245833333334</v>
      </c>
      <c r="S145" s="13">
        <f t="shared" si="149"/>
        <v>0.43805090689111603</v>
      </c>
      <c r="T145" s="2">
        <f t="shared" si="150"/>
        <v>0.01</v>
      </c>
      <c r="U145" s="14">
        <f t="shared" si="151"/>
        <v>4.3805090689111601E-3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1.433050906891116E-2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3.01102685454839</v>
      </c>
      <c r="E146" s="10">
        <f t="shared" si="159"/>
        <v>9.97002998683333</v>
      </c>
      <c r="F146" s="7" t="s">
        <v>83</v>
      </c>
      <c r="G146" s="1">
        <v>11</v>
      </c>
      <c r="H146" s="9">
        <f t="shared" si="141"/>
        <v>3.01102685454839</v>
      </c>
      <c r="I146" s="9">
        <f t="shared" si="142"/>
        <v>276.16102685454837</v>
      </c>
      <c r="J146" s="9">
        <f t="shared" si="143"/>
        <v>2.5703884343119657E-2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5.8643781738287464</v>
      </c>
      <c r="P146" s="9">
        <f t="shared" si="146"/>
        <v>0.15073729832440935</v>
      </c>
      <c r="Q146" s="12">
        <f t="shared" si="147"/>
        <v>3.9191697564346435E-2</v>
      </c>
      <c r="R146" s="9">
        <f t="shared" si="148"/>
        <v>0.19735245833333334</v>
      </c>
      <c r="S146" s="13">
        <f t="shared" si="149"/>
        <v>0.19858732896121647</v>
      </c>
      <c r="T146" s="2">
        <f t="shared" si="150"/>
        <v>0.01</v>
      </c>
      <c r="U146" s="14">
        <f t="shared" si="151"/>
        <v>1.985873289612165E-3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7.475873289612165E-3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-1.27454041553333</v>
      </c>
      <c r="E147" s="10">
        <f t="shared" si="159"/>
        <v>3.01102685454839</v>
      </c>
      <c r="F147" s="7" t="s">
        <v>85</v>
      </c>
      <c r="G147" s="1">
        <v>12</v>
      </c>
      <c r="H147" s="9">
        <f t="shared" si="141"/>
        <v>-1.27454041553333</v>
      </c>
      <c r="I147" s="9">
        <f t="shared" si="142"/>
        <v>271.87545958446663</v>
      </c>
      <c r="J147" s="9">
        <f t="shared" si="143"/>
        <v>1.4744593810138373E-2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6.4726887921710041</v>
      </c>
      <c r="P147" s="9">
        <f t="shared" si="146"/>
        <v>9.5437167099996612E-2</v>
      </c>
      <c r="Q147" s="12">
        <f t="shared" si="147"/>
        <v>2.4813663445999119E-2</v>
      </c>
      <c r="R147" s="9">
        <f t="shared" si="148"/>
        <v>0.19735245833333334</v>
      </c>
      <c r="S147" s="13">
        <f t="shared" si="149"/>
        <v>0.12573273044356106</v>
      </c>
      <c r="T147" s="2">
        <f t="shared" si="150"/>
        <v>0.01</v>
      </c>
      <c r="U147" s="14">
        <f t="shared" si="151"/>
        <v>1.2573273044356108E-3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6.7473273044356104E-3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-3.1935605540645202</v>
      </c>
      <c r="E148" s="10">
        <f t="shared" si="159"/>
        <v>-1.27454041553333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19095797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1290623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7239057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13485406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408028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30742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30968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62194643.107606053</v>
      </c>
      <c r="J13" s="6" t="s">
        <v>37</v>
      </c>
      <c r="K13" s="6">
        <f>I13/(10000*1000)</f>
        <v>6.2194643107606051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6.6270838536451597</v>
      </c>
      <c r="E26" s="7"/>
      <c r="F26" s="7"/>
      <c r="G26" s="1">
        <v>1</v>
      </c>
      <c r="H26" s="9">
        <f t="shared" ref="H26:H37" si="0">E27</f>
        <v>6.6270838536451597</v>
      </c>
      <c r="I26" s="9">
        <f t="shared" ref="I26:I37" si="1">H26+273.15</f>
        <v>279.77708385364514</v>
      </c>
      <c r="J26" s="9">
        <f t="shared" ref="J26:J37" si="2">EXP(($C$15*(I26-$C$13))/($C$16*I26*$C$13))</f>
        <v>4.0542040520840636E-2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1.6432538040995284</v>
      </c>
      <c r="Q26" s="12">
        <f t="shared" ref="Q26:Q37" si="6">P26*$B$28</f>
        <v>0.16432538040995284</v>
      </c>
      <c r="R26" s="9">
        <f t="shared" ref="R26:R37" si="7">L26*$B$28</f>
        <v>4.0532094166666672</v>
      </c>
      <c r="S26" s="13">
        <f t="shared" ref="S26:S37" si="8">Q26/R26</f>
        <v>4.0542040520840629E-2</v>
      </c>
      <c r="T26" s="2">
        <f t="shared" ref="T26:T37" si="9">$B$27/100</f>
        <v>0.34</v>
      </c>
      <c r="U26" s="14">
        <f t="shared" ref="U26:U37" si="10">S26*T26</f>
        <v>1.3784293777085815E-2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2.6684293777085817E-2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3.5042406942903201</v>
      </c>
      <c r="E27" s="10">
        <f t="shared" ref="E27:E38" si="18">D26</f>
        <v>6.6270838536451597</v>
      </c>
      <c r="F27" s="7" t="s">
        <v>83</v>
      </c>
      <c r="G27" s="1">
        <v>2</v>
      </c>
      <c r="H27" s="9">
        <f t="shared" si="0"/>
        <v>3.5042406942903201</v>
      </c>
      <c r="I27" s="9">
        <f t="shared" si="1"/>
        <v>276.65424069429031</v>
      </c>
      <c r="J27" s="9">
        <f t="shared" si="2"/>
        <v>2.7371402992807062E-2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79.420934529233804</v>
      </c>
      <c r="P27" s="9">
        <f t="shared" si="5"/>
        <v>2.1738624050650039</v>
      </c>
      <c r="Q27" s="12">
        <f t="shared" si="6"/>
        <v>0.21738624050650041</v>
      </c>
      <c r="R27" s="9">
        <f t="shared" si="7"/>
        <v>4.0532094166666672</v>
      </c>
      <c r="S27" s="13">
        <f t="shared" si="8"/>
        <v>5.3633113456367475E-2</v>
      </c>
      <c r="T27" s="2">
        <f t="shared" si="9"/>
        <v>0.34</v>
      </c>
      <c r="U27" s="14">
        <f t="shared" si="10"/>
        <v>1.8235258575164944E-2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3.1135258575164942E-2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2.3055365708214302</v>
      </c>
      <c r="E28" s="10">
        <f t="shared" si="18"/>
        <v>3.5042406942903201</v>
      </c>
      <c r="F28" s="7" t="s">
        <v>83</v>
      </c>
      <c r="G28" s="1">
        <v>3</v>
      </c>
      <c r="H28" s="9">
        <f t="shared" si="0"/>
        <v>2.3055365708214302</v>
      </c>
      <c r="I28" s="9">
        <f t="shared" si="1"/>
        <v>275.45553657082138</v>
      </c>
      <c r="J28" s="9">
        <f t="shared" si="2"/>
        <v>2.3484509888389866E-2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117.77916629083546</v>
      </c>
      <c r="P28" s="9">
        <f t="shared" si="5"/>
        <v>2.7659859954034398</v>
      </c>
      <c r="Q28" s="12">
        <f t="shared" si="6"/>
        <v>0.27659859954034399</v>
      </c>
      <c r="R28" s="9">
        <f t="shared" si="7"/>
        <v>4.0532094166666672</v>
      </c>
      <c r="S28" s="13">
        <f t="shared" si="8"/>
        <v>6.82418723303512E-2</v>
      </c>
      <c r="T28" s="2">
        <f t="shared" si="9"/>
        <v>0.34</v>
      </c>
      <c r="U28" s="14">
        <f t="shared" si="10"/>
        <v>2.320223659231941E-2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3.6102236592319412E-2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5.6126266578064499</v>
      </c>
      <c r="E29" s="10">
        <f t="shared" si="18"/>
        <v>2.3055365708214302</v>
      </c>
      <c r="F29" s="7" t="s">
        <v>83</v>
      </c>
      <c r="G29" s="1">
        <v>4</v>
      </c>
      <c r="H29" s="9">
        <f t="shared" si="0"/>
        <v>5.6126266578064499</v>
      </c>
      <c r="I29" s="9">
        <f t="shared" si="1"/>
        <v>278.76262665780644</v>
      </c>
      <c r="J29" s="9">
        <f t="shared" si="2"/>
        <v>3.5719264681289907E-2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155.54527446209869</v>
      </c>
      <c r="P29" s="9">
        <f t="shared" si="5"/>
        <v>5.5559628284355869</v>
      </c>
      <c r="Q29" s="12">
        <f t="shared" si="6"/>
        <v>0.55559628284355866</v>
      </c>
      <c r="R29" s="9">
        <f t="shared" si="7"/>
        <v>4.0532094166666672</v>
      </c>
      <c r="S29" s="13">
        <f t="shared" si="8"/>
        <v>0.13707564197373187</v>
      </c>
      <c r="T29" s="2">
        <f t="shared" si="9"/>
        <v>0.34</v>
      </c>
      <c r="U29" s="14">
        <f t="shared" si="10"/>
        <v>4.6605718271068838E-2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5.950571827106884E-2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9.6992649490999998</v>
      </c>
      <c r="E30" s="10">
        <f t="shared" si="18"/>
        <v>5.6126266578064499</v>
      </c>
      <c r="F30" s="7" t="s">
        <v>83</v>
      </c>
      <c r="G30" s="1">
        <v>5</v>
      </c>
      <c r="H30" s="9">
        <f t="shared" si="0"/>
        <v>9.6992649490999998</v>
      </c>
      <c r="I30" s="9">
        <f t="shared" si="1"/>
        <v>282.84926494909996</v>
      </c>
      <c r="J30" s="9">
        <f t="shared" si="2"/>
        <v>5.9165736102830498E-2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142.48984605197995</v>
      </c>
      <c r="O30" s="9">
        <f t="shared" si="19"/>
        <v>48.031559748349821</v>
      </c>
      <c r="P30" s="9">
        <f t="shared" si="5"/>
        <v>2.8418225886782009</v>
      </c>
      <c r="Q30" s="12">
        <f t="shared" si="6"/>
        <v>0.28418225886782011</v>
      </c>
      <c r="R30" s="9">
        <f t="shared" si="7"/>
        <v>4.0532094166666672</v>
      </c>
      <c r="S30" s="13">
        <f t="shared" si="8"/>
        <v>7.0112898114583419E-2</v>
      </c>
      <c r="T30" s="2">
        <f t="shared" si="9"/>
        <v>0.34</v>
      </c>
      <c r="U30" s="14">
        <f t="shared" si="10"/>
        <v>2.3838385358958363E-2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3.6738385358958361E-2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11.206335048451599</v>
      </c>
      <c r="E31" s="10">
        <f t="shared" si="18"/>
        <v>9.6992649490999998</v>
      </c>
      <c r="F31" s="7" t="s">
        <v>85</v>
      </c>
      <c r="G31" s="1">
        <v>6</v>
      </c>
      <c r="H31" s="9">
        <f t="shared" si="0"/>
        <v>11.206335048451599</v>
      </c>
      <c r="I31" s="9">
        <f t="shared" si="1"/>
        <v>284.35633504845157</v>
      </c>
      <c r="J31" s="9">
        <f t="shared" si="2"/>
        <v>7.1007627001492379E-2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85.72183132633829</v>
      </c>
      <c r="P31" s="9">
        <f t="shared" si="5"/>
        <v>6.0869038247054741</v>
      </c>
      <c r="Q31" s="12">
        <f t="shared" si="6"/>
        <v>0.60869038247054741</v>
      </c>
      <c r="R31" s="9">
        <f t="shared" si="7"/>
        <v>4.0532094166666672</v>
      </c>
      <c r="S31" s="13">
        <f t="shared" si="8"/>
        <v>0.15017491570201927</v>
      </c>
      <c r="T31" s="2">
        <f t="shared" si="9"/>
        <v>0.34</v>
      </c>
      <c r="U31" s="14">
        <f t="shared" si="10"/>
        <v>5.1059471338686553E-2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6.3959471338686555E-2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16.075467811666702</v>
      </c>
      <c r="E32" s="10">
        <f t="shared" si="18"/>
        <v>11.206335048451599</v>
      </c>
      <c r="F32" s="7" t="s">
        <v>83</v>
      </c>
      <c r="G32" s="1">
        <v>7</v>
      </c>
      <c r="H32" s="9">
        <f t="shared" si="0"/>
        <v>16.075467811666702</v>
      </c>
      <c r="I32" s="9">
        <f t="shared" si="1"/>
        <v>289.2254678116667</v>
      </c>
      <c r="J32" s="9">
        <f t="shared" si="2"/>
        <v>0.12637398580612516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120.16702166829948</v>
      </c>
      <c r="P32" s="9">
        <f t="shared" si="5"/>
        <v>15.185985490674014</v>
      </c>
      <c r="Q32" s="12">
        <f t="shared" si="6"/>
        <v>1.5185985490674014</v>
      </c>
      <c r="R32" s="9">
        <f t="shared" si="7"/>
        <v>4.0532094166666672</v>
      </c>
      <c r="S32" s="13">
        <f t="shared" si="8"/>
        <v>0.37466570141255789</v>
      </c>
      <c r="T32" s="2">
        <f t="shared" si="9"/>
        <v>0.34</v>
      </c>
      <c r="U32" s="14">
        <f t="shared" si="10"/>
        <v>0.1273863384802697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0.15303633848026971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21.184610734516099</v>
      </c>
      <c r="E33" s="10">
        <f t="shared" si="18"/>
        <v>16.075467811666702</v>
      </c>
      <c r="F33" s="7" t="s">
        <v>83</v>
      </c>
      <c r="G33" s="1">
        <v>8</v>
      </c>
      <c r="H33" s="9">
        <f t="shared" si="0"/>
        <v>21.184610734516099</v>
      </c>
      <c r="I33" s="9">
        <f t="shared" si="1"/>
        <v>294.3346107345161</v>
      </c>
      <c r="J33" s="9">
        <f t="shared" si="2"/>
        <v>0.22669670260662228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145.51313034429216</v>
      </c>
      <c r="P33" s="9">
        <f t="shared" si="5"/>
        <v>32.987346835018663</v>
      </c>
      <c r="Q33" s="12">
        <f t="shared" si="6"/>
        <v>3.2987346835018663</v>
      </c>
      <c r="R33" s="9">
        <f t="shared" si="7"/>
        <v>4.0532094166666672</v>
      </c>
      <c r="S33" s="13">
        <f t="shared" si="8"/>
        <v>0.81385745082343264</v>
      </c>
      <c r="T33" s="2">
        <f t="shared" si="9"/>
        <v>0.34</v>
      </c>
      <c r="U33" s="14">
        <f t="shared" si="10"/>
        <v>0.27671153327996711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0.30236153327996712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19.2071606074194</v>
      </c>
      <c r="E34" s="10">
        <f t="shared" si="18"/>
        <v>21.184610734516099</v>
      </c>
      <c r="F34" s="7" t="s">
        <v>83</v>
      </c>
      <c r="G34" s="1">
        <v>9</v>
      </c>
      <c r="H34" s="9">
        <f t="shared" si="0"/>
        <v>19.2071606074194</v>
      </c>
      <c r="I34" s="9">
        <f t="shared" si="1"/>
        <v>292.35716060741936</v>
      </c>
      <c r="J34" s="9">
        <f t="shared" si="2"/>
        <v>0.18124711355881956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153.05787767594018</v>
      </c>
      <c r="P34" s="9">
        <f t="shared" si="5"/>
        <v>27.741298536203043</v>
      </c>
      <c r="Q34" s="12">
        <f t="shared" si="6"/>
        <v>2.7741298536203045</v>
      </c>
      <c r="R34" s="9">
        <f t="shared" si="7"/>
        <v>4.0532094166666672</v>
      </c>
      <c r="S34" s="13">
        <f t="shared" si="8"/>
        <v>0.68442796027591657</v>
      </c>
      <c r="T34" s="2">
        <f t="shared" si="9"/>
        <v>0.34</v>
      </c>
      <c r="U34" s="14">
        <f t="shared" si="10"/>
        <v>0.23270550649381164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0.25835550649381162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16.251965934333299</v>
      </c>
      <c r="E35" s="10">
        <f t="shared" si="18"/>
        <v>19.2071606074194</v>
      </c>
      <c r="F35" s="7" t="s">
        <v>83</v>
      </c>
      <c r="G35" s="1">
        <v>10</v>
      </c>
      <c r="H35" s="9">
        <f t="shared" si="0"/>
        <v>16.251965934333299</v>
      </c>
      <c r="I35" s="9">
        <f t="shared" si="1"/>
        <v>289.40196593433325</v>
      </c>
      <c r="J35" s="9">
        <f t="shared" si="2"/>
        <v>0.12899543524915633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165.84867330640381</v>
      </c>
      <c r="P35" s="9">
        <f t="shared" si="5"/>
        <v>21.393721798654695</v>
      </c>
      <c r="Q35" s="12">
        <f t="shared" si="6"/>
        <v>2.1393721798654695</v>
      </c>
      <c r="R35" s="9">
        <f t="shared" si="7"/>
        <v>4.0532094166666672</v>
      </c>
      <c r="S35" s="13">
        <f t="shared" si="8"/>
        <v>0.52782177280760267</v>
      </c>
      <c r="T35" s="2">
        <f t="shared" si="9"/>
        <v>0.34</v>
      </c>
      <c r="U35" s="14">
        <f t="shared" si="10"/>
        <v>0.17945940275458491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0.20510940275458492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13.7618840240323</v>
      </c>
      <c r="E36" s="10">
        <f t="shared" si="18"/>
        <v>16.251965934333299</v>
      </c>
      <c r="F36" s="7" t="s">
        <v>83</v>
      </c>
      <c r="G36" s="1">
        <v>11</v>
      </c>
      <c r="H36" s="9">
        <f t="shared" si="0"/>
        <v>13.7618840240323</v>
      </c>
      <c r="I36" s="9">
        <f t="shared" si="1"/>
        <v>286.9118840240323</v>
      </c>
      <c r="J36" s="9">
        <f t="shared" si="2"/>
        <v>9.6329956936540909E-2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137.23220393236167</v>
      </c>
      <c r="O36" s="9">
        <f t="shared" si="19"/>
        <v>47.754841742054111</v>
      </c>
      <c r="P36" s="9">
        <f t="shared" si="5"/>
        <v>4.6002218485233985</v>
      </c>
      <c r="Q36" s="12">
        <f t="shared" si="6"/>
        <v>0.46002218485233987</v>
      </c>
      <c r="R36" s="9">
        <f t="shared" si="7"/>
        <v>4.0532094166666672</v>
      </c>
      <c r="S36" s="13">
        <f t="shared" si="8"/>
        <v>0.11349578508348061</v>
      </c>
      <c r="T36" s="2">
        <f t="shared" si="9"/>
        <v>0.34</v>
      </c>
      <c r="U36" s="14">
        <f t="shared" si="10"/>
        <v>3.858856692838341E-2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5.1488566928383411E-2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6.6868286839</v>
      </c>
      <c r="E37" s="10">
        <f t="shared" si="18"/>
        <v>13.7618840240323</v>
      </c>
      <c r="F37" s="7" t="s">
        <v>85</v>
      </c>
      <c r="G37" s="1">
        <v>12</v>
      </c>
      <c r="H37" s="9">
        <f t="shared" si="0"/>
        <v>6.6868286839</v>
      </c>
      <c r="I37" s="9">
        <f t="shared" si="1"/>
        <v>279.83682868389997</v>
      </c>
      <c r="J37" s="9">
        <f t="shared" si="2"/>
        <v>4.0844396896680749E-2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83.686714060197374</v>
      </c>
      <c r="P37" s="9">
        <f t="shared" si="5"/>
        <v>3.4181333640537348</v>
      </c>
      <c r="Q37" s="12">
        <f t="shared" si="6"/>
        <v>0.34181333640537348</v>
      </c>
      <c r="R37" s="9">
        <f t="shared" si="7"/>
        <v>4.0532094166666672</v>
      </c>
      <c r="S37" s="13">
        <f t="shared" si="8"/>
        <v>8.4331526271464785E-2</v>
      </c>
      <c r="T37" s="2">
        <f t="shared" si="9"/>
        <v>0.34</v>
      </c>
      <c r="U37" s="14">
        <f t="shared" si="10"/>
        <v>2.867271893229803E-2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4.1572718932298032E-2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5.0008451829032197</v>
      </c>
      <c r="E38" s="10">
        <f t="shared" si="18"/>
        <v>6.6868286839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6.6270838536451597</v>
      </c>
      <c r="E42" s="7"/>
      <c r="F42" s="7"/>
      <c r="G42" s="1">
        <v>1</v>
      </c>
      <c r="H42" s="9">
        <f t="shared" ref="H42:H53" si="20">E43</f>
        <v>6.6270838536451597</v>
      </c>
      <c r="I42" s="9">
        <f t="shared" ref="I42:I53" si="21">H42+273.15</f>
        <v>279.77708385364514</v>
      </c>
      <c r="J42" s="9">
        <f t="shared" ref="J42:J53" si="22">EXP(($C$15*(I42-$C$13))/($C$16*I42*$C$13))</f>
        <v>4.0542040520840636E-2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2.3861524724047269</v>
      </c>
      <c r="Q42" s="12">
        <f t="shared" ref="Q42:Q53" si="26">P42*$B$44</f>
        <v>0.57267659337713439</v>
      </c>
      <c r="R42" s="9">
        <f t="shared" ref="R42:R53" si="27">L42*$B$44</f>
        <v>14.125500000000001</v>
      </c>
      <c r="S42" s="13">
        <f t="shared" ref="S42:S53" si="28">Q42/R42</f>
        <v>4.0542040520840636E-2</v>
      </c>
      <c r="T42" s="2">
        <f t="shared" ref="T42:T53" si="29">$B$43/100</f>
        <v>0.43</v>
      </c>
      <c r="U42" s="14">
        <f t="shared" ref="U42:U53" si="30">S42*T42</f>
        <v>1.7433077423961472E-2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2.5853077423961472E-2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1591316.4166666667</v>
      </c>
      <c r="AU42" s="1">
        <f t="shared" ref="AU42:AU53" si="38">AT42*10000*AS42*0.67*AR42*AQ42</f>
        <v>9054802176.2629185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3.5042406942903201</v>
      </c>
      <c r="E43" s="10">
        <f t="shared" ref="E43:E54" si="39">D42</f>
        <v>6.6270838536451597</v>
      </c>
      <c r="F43" s="7" t="s">
        <v>83</v>
      </c>
      <c r="G43" s="1">
        <v>2</v>
      </c>
      <c r="H43" s="9">
        <f t="shared" si="20"/>
        <v>3.5042406942903201</v>
      </c>
      <c r="I43" s="9">
        <f t="shared" si="21"/>
        <v>276.65424069429031</v>
      </c>
      <c r="J43" s="9">
        <f t="shared" si="22"/>
        <v>2.7371402992807062E-2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115.32634752759527</v>
      </c>
      <c r="P43" s="9">
        <f t="shared" si="25"/>
        <v>3.1566439338663286</v>
      </c>
      <c r="Q43" s="12">
        <f t="shared" si="26"/>
        <v>0.75759454412791882</v>
      </c>
      <c r="R43" s="9">
        <f t="shared" si="27"/>
        <v>14.125500000000001</v>
      </c>
      <c r="S43" s="13">
        <f t="shared" si="28"/>
        <v>5.3633113456367475E-2</v>
      </c>
      <c r="T43" s="2">
        <f t="shared" si="29"/>
        <v>0.43</v>
      </c>
      <c r="U43" s="14">
        <f t="shared" si="30"/>
        <v>2.3062238786238014E-2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3.1482238786238015E-2</v>
      </c>
      <c r="AR43" s="9">
        <f t="shared" si="35"/>
        <v>136.875</v>
      </c>
      <c r="AS43" s="1">
        <f t="shared" si="36"/>
        <v>0.24</v>
      </c>
      <c r="AT43" s="1">
        <f t="shared" si="37"/>
        <v>1591316.4166666667</v>
      </c>
      <c r="AU43" s="1">
        <f t="shared" si="38"/>
        <v>11026364080.395664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2.3055365708214302</v>
      </c>
      <c r="E44" s="10">
        <f t="shared" si="39"/>
        <v>3.5042406942903201</v>
      </c>
      <c r="F44" s="7" t="s">
        <v>83</v>
      </c>
      <c r="G44" s="1">
        <v>3</v>
      </c>
      <c r="H44" s="9">
        <f t="shared" si="20"/>
        <v>2.3055365708214302</v>
      </c>
      <c r="I44" s="9">
        <f t="shared" si="21"/>
        <v>275.45553657082138</v>
      </c>
      <c r="J44" s="9">
        <f t="shared" si="22"/>
        <v>2.3484509888389866E-2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171.02595359372896</v>
      </c>
      <c r="P44" s="9">
        <f t="shared" si="25"/>
        <v>4.0164606983432343</v>
      </c>
      <c r="Q44" s="12">
        <f t="shared" si="26"/>
        <v>0.96395056760237618</v>
      </c>
      <c r="R44" s="9">
        <f t="shared" si="27"/>
        <v>14.125500000000001</v>
      </c>
      <c r="S44" s="13">
        <f t="shared" si="28"/>
        <v>6.8241872330351214E-2</v>
      </c>
      <c r="T44" s="2">
        <f t="shared" si="29"/>
        <v>0.43</v>
      </c>
      <c r="U44" s="14">
        <f t="shared" si="30"/>
        <v>2.934400510205102E-2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3.7764005102051017E-2</v>
      </c>
      <c r="AR44" s="9">
        <f t="shared" si="35"/>
        <v>136.875</v>
      </c>
      <c r="AS44" s="1">
        <f t="shared" si="36"/>
        <v>0.24</v>
      </c>
      <c r="AT44" s="1">
        <f t="shared" si="37"/>
        <v>1591316.4166666667</v>
      </c>
      <c r="AU44" s="1">
        <f t="shared" si="38"/>
        <v>13226494856.876467</v>
      </c>
    </row>
    <row r="45" spans="1:48" x14ac:dyDescent="0.15">
      <c r="C45" s="7">
        <v>3</v>
      </c>
      <c r="D45" s="8">
        <v>5.6126266578064499</v>
      </c>
      <c r="E45" s="10">
        <f t="shared" si="39"/>
        <v>2.3055365708214302</v>
      </c>
      <c r="F45" s="7" t="s">
        <v>83</v>
      </c>
      <c r="G45" s="1">
        <v>4</v>
      </c>
      <c r="H45" s="9">
        <f t="shared" si="20"/>
        <v>5.6126266578064499</v>
      </c>
      <c r="I45" s="9">
        <f t="shared" si="21"/>
        <v>278.76262665780644</v>
      </c>
      <c r="J45" s="9">
        <f t="shared" si="22"/>
        <v>3.5719264681289907E-2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225.86574289538572</v>
      </c>
      <c r="P45" s="9">
        <f t="shared" si="25"/>
        <v>8.0677582529164571</v>
      </c>
      <c r="Q45" s="12">
        <f t="shared" si="26"/>
        <v>1.9362619806999497</v>
      </c>
      <c r="R45" s="9">
        <f t="shared" si="27"/>
        <v>14.125500000000001</v>
      </c>
      <c r="S45" s="13">
        <f t="shared" si="28"/>
        <v>0.13707564197373187</v>
      </c>
      <c r="T45" s="2">
        <f t="shared" si="29"/>
        <v>0.43</v>
      </c>
      <c r="U45" s="14">
        <f t="shared" si="30"/>
        <v>5.8942526048704702E-2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6.7362526048704713E-2</v>
      </c>
      <c r="AR45" s="9">
        <f t="shared" si="35"/>
        <v>136.875</v>
      </c>
      <c r="AS45" s="1">
        <f t="shared" si="36"/>
        <v>0.24</v>
      </c>
      <c r="AT45" s="1">
        <f t="shared" si="37"/>
        <v>1591316.4166666667</v>
      </c>
      <c r="AU45" s="1">
        <f t="shared" si="38"/>
        <v>23593104119.165848</v>
      </c>
    </row>
    <row r="46" spans="1:48" x14ac:dyDescent="0.15">
      <c r="C46" s="7">
        <v>4</v>
      </c>
      <c r="D46" s="8">
        <v>9.6992649490999998</v>
      </c>
      <c r="E46" s="10">
        <f t="shared" si="39"/>
        <v>5.6126266578064499</v>
      </c>
      <c r="F46" s="7" t="s">
        <v>83</v>
      </c>
      <c r="G46" s="1">
        <v>5</v>
      </c>
      <c r="H46" s="9">
        <f t="shared" si="20"/>
        <v>9.6992649490999998</v>
      </c>
      <c r="I46" s="9">
        <f t="shared" si="21"/>
        <v>282.84926494909996</v>
      </c>
      <c r="J46" s="9">
        <f t="shared" si="22"/>
        <v>5.9165736102830498E-2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206.90808541034582</v>
      </c>
      <c r="O46" s="9">
        <f t="shared" si="40"/>
        <v>69.746149232123429</v>
      </c>
      <c r="P46" s="9">
        <f t="shared" si="25"/>
        <v>4.1265822596564483</v>
      </c>
      <c r="Q46" s="12">
        <f t="shared" si="26"/>
        <v>0.99037974231754755</v>
      </c>
      <c r="R46" s="9">
        <f t="shared" si="27"/>
        <v>14.125500000000001</v>
      </c>
      <c r="S46" s="13">
        <f t="shared" si="28"/>
        <v>7.0112898114583377E-2</v>
      </c>
      <c r="T46" s="2">
        <f t="shared" si="29"/>
        <v>0.43</v>
      </c>
      <c r="U46" s="14">
        <f t="shared" si="30"/>
        <v>3.0148546189270851E-2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3.8568546189270851E-2</v>
      </c>
      <c r="AR46" s="9">
        <f t="shared" si="35"/>
        <v>136.875</v>
      </c>
      <c r="AS46" s="1">
        <f t="shared" si="36"/>
        <v>0.24</v>
      </c>
      <c r="AT46" s="1">
        <f t="shared" si="37"/>
        <v>1591316.4166666667</v>
      </c>
      <c r="AU46" s="1">
        <f t="shared" si="38"/>
        <v>13508277960.217934</v>
      </c>
    </row>
    <row r="47" spans="1:48" x14ac:dyDescent="0.15">
      <c r="C47" s="7">
        <v>5</v>
      </c>
      <c r="D47" s="8">
        <v>11.206335048451599</v>
      </c>
      <c r="E47" s="10">
        <f t="shared" si="39"/>
        <v>9.6992649490999998</v>
      </c>
      <c r="F47" s="7" t="s">
        <v>85</v>
      </c>
      <c r="G47" s="1">
        <v>6</v>
      </c>
      <c r="H47" s="9">
        <f t="shared" si="20"/>
        <v>11.206335048451599</v>
      </c>
      <c r="I47" s="9">
        <f t="shared" si="21"/>
        <v>284.35633504845157</v>
      </c>
      <c r="J47" s="9">
        <f t="shared" si="22"/>
        <v>7.1007627001492379E-2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124.475816972467</v>
      </c>
      <c r="P47" s="9">
        <f t="shared" si="25"/>
        <v>8.8387323822869721</v>
      </c>
      <c r="Q47" s="12">
        <f t="shared" si="26"/>
        <v>2.1212957717488732</v>
      </c>
      <c r="R47" s="9">
        <f t="shared" si="27"/>
        <v>14.125500000000001</v>
      </c>
      <c r="S47" s="13">
        <f t="shared" si="28"/>
        <v>0.15017491570201927</v>
      </c>
      <c r="T47" s="2">
        <f t="shared" si="29"/>
        <v>0.43</v>
      </c>
      <c r="U47" s="14">
        <f t="shared" si="30"/>
        <v>6.4575213751868282E-2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7.2995213751868293E-2</v>
      </c>
      <c r="AR47" s="9">
        <f t="shared" si="35"/>
        <v>136.875</v>
      </c>
      <c r="AS47" s="1">
        <f t="shared" si="36"/>
        <v>0.24</v>
      </c>
      <c r="AT47" s="1">
        <f t="shared" si="37"/>
        <v>1591316.4166666667</v>
      </c>
      <c r="AU47" s="1">
        <f t="shared" si="38"/>
        <v>25565901091.705135</v>
      </c>
    </row>
    <row r="48" spans="1:48" x14ac:dyDescent="0.15">
      <c r="C48" s="7">
        <v>6</v>
      </c>
      <c r="D48" s="8">
        <v>16.075467811666702</v>
      </c>
      <c r="E48" s="10">
        <f t="shared" si="39"/>
        <v>11.206335048451599</v>
      </c>
      <c r="F48" s="7" t="s">
        <v>83</v>
      </c>
      <c r="G48" s="1">
        <v>7</v>
      </c>
      <c r="H48" s="9">
        <f t="shared" si="20"/>
        <v>16.075467811666702</v>
      </c>
      <c r="I48" s="9">
        <f t="shared" si="21"/>
        <v>289.2254678116667</v>
      </c>
      <c r="J48" s="9">
        <f t="shared" si="22"/>
        <v>0.12637398580612516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174.49333459018004</v>
      </c>
      <c r="P48" s="9">
        <f t="shared" si="25"/>
        <v>22.05141818876286</v>
      </c>
      <c r="Q48" s="12">
        <f t="shared" si="26"/>
        <v>5.2923403653030858</v>
      </c>
      <c r="R48" s="9">
        <f t="shared" si="27"/>
        <v>14.125500000000001</v>
      </c>
      <c r="S48" s="13">
        <f t="shared" si="28"/>
        <v>0.37466570141255784</v>
      </c>
      <c r="T48" s="2">
        <f t="shared" si="29"/>
        <v>0.43</v>
      </c>
      <c r="U48" s="14">
        <f t="shared" si="30"/>
        <v>0.16110625160739986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0.17670625160739983</v>
      </c>
      <c r="AR48" s="9">
        <f t="shared" si="35"/>
        <v>136.875</v>
      </c>
      <c r="AS48" s="1">
        <f t="shared" si="36"/>
        <v>0.24</v>
      </c>
      <c r="AT48" s="1">
        <f t="shared" si="37"/>
        <v>1591316.4166666667</v>
      </c>
      <c r="AU48" s="1">
        <f t="shared" si="38"/>
        <v>61889736582.422394</v>
      </c>
    </row>
    <row r="49" spans="1:48" x14ac:dyDescent="0.15">
      <c r="C49" s="7">
        <v>7</v>
      </c>
      <c r="D49" s="8">
        <v>21.184610734516099</v>
      </c>
      <c r="E49" s="10">
        <f t="shared" si="39"/>
        <v>16.075467811666702</v>
      </c>
      <c r="F49" s="7" t="s">
        <v>83</v>
      </c>
      <c r="G49" s="1">
        <v>8</v>
      </c>
      <c r="H49" s="9">
        <f t="shared" si="20"/>
        <v>21.184610734516099</v>
      </c>
      <c r="I49" s="9">
        <f t="shared" si="21"/>
        <v>294.3346107345161</v>
      </c>
      <c r="J49" s="9">
        <f t="shared" si="22"/>
        <v>0.22669670260662228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211.29816640141718</v>
      </c>
      <c r="P49" s="9">
        <f t="shared" si="25"/>
        <v>47.900597590026656</v>
      </c>
      <c r="Q49" s="12">
        <f t="shared" si="26"/>
        <v>11.496143421606398</v>
      </c>
      <c r="R49" s="9">
        <f t="shared" si="27"/>
        <v>14.125500000000001</v>
      </c>
      <c r="S49" s="13">
        <f t="shared" si="28"/>
        <v>0.81385745082343264</v>
      </c>
      <c r="T49" s="2">
        <f t="shared" si="29"/>
        <v>0.43</v>
      </c>
      <c r="U49" s="14">
        <f t="shared" si="30"/>
        <v>0.34995870385407601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0.36555870385407602</v>
      </c>
      <c r="AR49" s="9">
        <f t="shared" si="35"/>
        <v>136.875</v>
      </c>
      <c r="AS49" s="1">
        <f t="shared" si="36"/>
        <v>0.24</v>
      </c>
      <c r="AT49" s="1">
        <f t="shared" si="37"/>
        <v>1591316.4166666667</v>
      </c>
      <c r="AU49" s="1">
        <f t="shared" si="38"/>
        <v>128033568032.47983</v>
      </c>
    </row>
    <row r="50" spans="1:48" x14ac:dyDescent="0.15">
      <c r="C50" s="7">
        <v>8</v>
      </c>
      <c r="D50" s="8">
        <v>19.2071606074194</v>
      </c>
      <c r="E50" s="10">
        <f t="shared" si="39"/>
        <v>21.184610734516099</v>
      </c>
      <c r="F50" s="7" t="s">
        <v>83</v>
      </c>
      <c r="G50" s="1">
        <v>9</v>
      </c>
      <c r="H50" s="9">
        <f t="shared" si="20"/>
        <v>19.2071606074194</v>
      </c>
      <c r="I50" s="9">
        <f t="shared" si="21"/>
        <v>292.35716060741936</v>
      </c>
      <c r="J50" s="9">
        <f t="shared" si="22"/>
        <v>0.18124711355881956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222.25381881139052</v>
      </c>
      <c r="P50" s="9">
        <f t="shared" si="25"/>
        <v>40.282863136989405</v>
      </c>
      <c r="Q50" s="12">
        <f t="shared" si="26"/>
        <v>9.6678871528774568</v>
      </c>
      <c r="R50" s="9">
        <f t="shared" si="27"/>
        <v>14.125500000000001</v>
      </c>
      <c r="S50" s="13">
        <f t="shared" si="28"/>
        <v>0.68442796027591635</v>
      </c>
      <c r="T50" s="2">
        <f t="shared" si="29"/>
        <v>0.43</v>
      </c>
      <c r="U50" s="14">
        <f t="shared" si="30"/>
        <v>0.29430402291864405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0.30990402291864405</v>
      </c>
      <c r="AR50" s="9">
        <f t="shared" si="35"/>
        <v>136.875</v>
      </c>
      <c r="AS50" s="1">
        <f t="shared" si="36"/>
        <v>0.24</v>
      </c>
      <c r="AT50" s="1">
        <f t="shared" si="37"/>
        <v>1591316.4166666667</v>
      </c>
      <c r="AU50" s="1">
        <f t="shared" si="38"/>
        <v>108541028796.6557</v>
      </c>
    </row>
    <row r="51" spans="1:48" x14ac:dyDescent="0.15">
      <c r="C51" s="7">
        <v>9</v>
      </c>
      <c r="D51" s="8">
        <v>16.251965934333299</v>
      </c>
      <c r="E51" s="10">
        <f t="shared" si="39"/>
        <v>19.2071606074194</v>
      </c>
      <c r="F51" s="7" t="s">
        <v>83</v>
      </c>
      <c r="G51" s="1">
        <v>10</v>
      </c>
      <c r="H51" s="9">
        <f t="shared" si="20"/>
        <v>16.251965934333299</v>
      </c>
      <c r="I51" s="9">
        <f t="shared" si="21"/>
        <v>289.40196593433325</v>
      </c>
      <c r="J51" s="9">
        <f t="shared" si="22"/>
        <v>0.12899543524915633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240.82720567440111</v>
      </c>
      <c r="P51" s="9">
        <f t="shared" si="25"/>
        <v>31.06561021580746</v>
      </c>
      <c r="Q51" s="12">
        <f t="shared" si="26"/>
        <v>7.4557464517937904</v>
      </c>
      <c r="R51" s="9">
        <f t="shared" si="27"/>
        <v>14.125500000000001</v>
      </c>
      <c r="S51" s="13">
        <f t="shared" si="28"/>
        <v>0.52782177280760256</v>
      </c>
      <c r="T51" s="2">
        <f t="shared" si="29"/>
        <v>0.43</v>
      </c>
      <c r="U51" s="14">
        <f t="shared" si="30"/>
        <v>0.2269633623072691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0.2425633623072691</v>
      </c>
      <c r="AR51" s="9">
        <f t="shared" si="35"/>
        <v>136.875</v>
      </c>
      <c r="AS51" s="1">
        <f t="shared" si="36"/>
        <v>0.24</v>
      </c>
      <c r="AT51" s="1">
        <f t="shared" si="37"/>
        <v>1591316.4166666667</v>
      </c>
      <c r="AU51" s="1">
        <f t="shared" si="38"/>
        <v>84955582845.462341</v>
      </c>
    </row>
    <row r="52" spans="1:48" x14ac:dyDescent="0.15">
      <c r="C52" s="7">
        <v>10</v>
      </c>
      <c r="D52" s="8">
        <v>13.7618840240323</v>
      </c>
      <c r="E52" s="10">
        <f t="shared" si="39"/>
        <v>16.251965934333299</v>
      </c>
      <c r="F52" s="7" t="s">
        <v>83</v>
      </c>
      <c r="G52" s="1">
        <v>11</v>
      </c>
      <c r="H52" s="9">
        <f t="shared" si="20"/>
        <v>13.7618840240323</v>
      </c>
      <c r="I52" s="9">
        <f t="shared" si="21"/>
        <v>286.9118840240323</v>
      </c>
      <c r="J52" s="9">
        <f t="shared" si="22"/>
        <v>9.6329956936540909E-2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199.27351568566399</v>
      </c>
      <c r="O52" s="9">
        <f t="shared" si="40"/>
        <v>69.344329772929655</v>
      </c>
      <c r="P52" s="9">
        <f t="shared" si="25"/>
        <v>6.6799363008196053</v>
      </c>
      <c r="Q52" s="12">
        <f t="shared" si="26"/>
        <v>1.6031847121967051</v>
      </c>
      <c r="R52" s="9">
        <f t="shared" si="27"/>
        <v>14.125500000000001</v>
      </c>
      <c r="S52" s="13">
        <f t="shared" si="28"/>
        <v>0.11349578508348059</v>
      </c>
      <c r="T52" s="2">
        <f t="shared" si="29"/>
        <v>0.43</v>
      </c>
      <c r="U52" s="14">
        <f t="shared" si="30"/>
        <v>4.8803187585896649E-2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5.7223187585896645E-2</v>
      </c>
      <c r="AR52" s="9">
        <f t="shared" si="35"/>
        <v>136.875</v>
      </c>
      <c r="AS52" s="1">
        <f t="shared" si="36"/>
        <v>0.24</v>
      </c>
      <c r="AT52" s="1">
        <f t="shared" si="37"/>
        <v>1591316.4166666667</v>
      </c>
      <c r="AU52" s="1">
        <f t="shared" si="38"/>
        <v>20041894239.068222</v>
      </c>
    </row>
    <row r="53" spans="1:48" x14ac:dyDescent="0.15">
      <c r="C53" s="7">
        <v>11</v>
      </c>
      <c r="D53" s="8">
        <v>6.6868286839</v>
      </c>
      <c r="E53" s="10">
        <f t="shared" si="39"/>
        <v>13.7618840240323</v>
      </c>
      <c r="F53" s="7" t="s">
        <v>85</v>
      </c>
      <c r="G53" s="1">
        <v>12</v>
      </c>
      <c r="H53" s="9">
        <f t="shared" si="20"/>
        <v>6.6868286839</v>
      </c>
      <c r="I53" s="9">
        <f t="shared" si="21"/>
        <v>279.83682868389997</v>
      </c>
      <c r="J53" s="9">
        <f t="shared" si="22"/>
        <v>4.0844396896680749E-2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121.52064347211004</v>
      </c>
      <c r="P53" s="9">
        <f t="shared" si="25"/>
        <v>4.9634373931148987</v>
      </c>
      <c r="Q53" s="12">
        <f t="shared" si="26"/>
        <v>1.1912249743475756</v>
      </c>
      <c r="R53" s="9">
        <f t="shared" si="27"/>
        <v>14.125500000000001</v>
      </c>
      <c r="S53" s="13">
        <f t="shared" si="28"/>
        <v>8.4331526271464757E-2</v>
      </c>
      <c r="T53" s="2">
        <f t="shared" si="29"/>
        <v>0.43</v>
      </c>
      <c r="U53" s="14">
        <f t="shared" si="30"/>
        <v>3.6262556296729843E-2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4.468255629672984E-2</v>
      </c>
      <c r="AR53" s="9">
        <f t="shared" si="35"/>
        <v>136.875</v>
      </c>
      <c r="AS53" s="1">
        <f t="shared" si="36"/>
        <v>0.24</v>
      </c>
      <c r="AT53" s="1">
        <f t="shared" si="37"/>
        <v>1591316.4166666667</v>
      </c>
      <c r="AU53" s="1">
        <f t="shared" si="38"/>
        <v>15649653670.306616</v>
      </c>
      <c r="AV53" s="1">
        <f>SUM(AU42:AU53)</f>
        <v>515086408451.0191</v>
      </c>
    </row>
    <row r="54" spans="1:48" x14ac:dyDescent="0.15">
      <c r="C54" s="7">
        <v>12</v>
      </c>
      <c r="D54" s="8">
        <v>5.0008451829032197</v>
      </c>
      <c r="E54" s="10">
        <f t="shared" si="39"/>
        <v>6.6868286839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6.6270838536451597</v>
      </c>
      <c r="E58" s="7"/>
      <c r="F58" s="7"/>
      <c r="G58" s="1">
        <v>1</v>
      </c>
      <c r="H58" s="9">
        <f t="shared" ref="H58:H69" si="41">E59</f>
        <v>6.6270838536451597</v>
      </c>
      <c r="I58" s="9">
        <f t="shared" ref="I58:I69" si="42">H58+273.15</f>
        <v>279.77708385364514</v>
      </c>
      <c r="J58" s="9">
        <f t="shared" ref="J58:J69" si="43">EXP(($C$15*(I58-$C$13))/($C$16*I58*$C$13))</f>
        <v>4.0542040520840636E-2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4.0447442426292009E-3</v>
      </c>
      <c r="Q58" s="12">
        <f t="shared" ref="Q58:Q69" si="47">P58*$B$60</f>
        <v>7.6850140609954819E-4</v>
      </c>
      <c r="R58" s="9">
        <f t="shared" ref="R58:R69" si="48">L58*$B$60</f>
        <v>1.8955666666666669E-2</v>
      </c>
      <c r="S58" s="13">
        <f t="shared" ref="S58:S69" si="49">Q58/R58</f>
        <v>4.0542040520840636E-2</v>
      </c>
      <c r="T58" s="2">
        <f t="shared" ref="T58:T69" si="50">$B$59/100</f>
        <v>0.01</v>
      </c>
      <c r="U58" s="14">
        <f t="shared" ref="U58:U69" si="51">S58*T58</f>
        <v>4.0542040520840636E-4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1.2405420405208407E-2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603254.75</v>
      </c>
      <c r="AU58" s="1">
        <f t="shared" ref="AU58:AU69" si="58">AT58*10000*AS58*0.67*AR58*AQ58</f>
        <v>95044305.71510525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3.5042406942903201</v>
      </c>
      <c r="E59" s="10">
        <f t="shared" ref="E59:E70" si="59">D58</f>
        <v>6.6270838536451597</v>
      </c>
      <c r="F59" s="7" t="s">
        <v>83</v>
      </c>
      <c r="G59" s="1">
        <v>2</v>
      </c>
      <c r="H59" s="9">
        <f t="shared" si="41"/>
        <v>3.5042406942903201</v>
      </c>
      <c r="I59" s="9">
        <f t="shared" si="42"/>
        <v>276.65424069429031</v>
      </c>
      <c r="J59" s="9">
        <f t="shared" si="43"/>
        <v>2.7371402992807062E-2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0.19548858909070413</v>
      </c>
      <c r="P59" s="9">
        <f t="shared" si="46"/>
        <v>5.3507969524969291E-3</v>
      </c>
      <c r="Q59" s="12">
        <f t="shared" si="47"/>
        <v>1.0166514209744165E-3</v>
      </c>
      <c r="R59" s="9">
        <f t="shared" si="48"/>
        <v>1.8955666666666669E-2</v>
      </c>
      <c r="S59" s="13">
        <f t="shared" si="49"/>
        <v>5.3633113456367475E-2</v>
      </c>
      <c r="T59" s="2">
        <f t="shared" si="50"/>
        <v>0.01</v>
      </c>
      <c r="U59" s="14">
        <f t="shared" si="51"/>
        <v>5.3633113456367479E-4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1.2536331134563676E-2</v>
      </c>
      <c r="AR59" s="9">
        <f t="shared" si="55"/>
        <v>9.9766666666666666</v>
      </c>
      <c r="AS59" s="1">
        <f t="shared" si="56"/>
        <v>0.19</v>
      </c>
      <c r="AT59" s="1">
        <f t="shared" si="57"/>
        <v>603254.75</v>
      </c>
      <c r="AU59" s="1">
        <f t="shared" si="58"/>
        <v>96047280.138850346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2.3055365708214302</v>
      </c>
      <c r="E60" s="10">
        <f t="shared" si="59"/>
        <v>3.5042406942903201</v>
      </c>
      <c r="F60" s="7" t="s">
        <v>83</v>
      </c>
      <c r="G60" s="1">
        <v>3</v>
      </c>
      <c r="H60" s="9">
        <f t="shared" si="41"/>
        <v>2.3055365708214302</v>
      </c>
      <c r="I60" s="9">
        <f t="shared" si="42"/>
        <v>275.45553657082138</v>
      </c>
      <c r="J60" s="9">
        <f t="shared" si="43"/>
        <v>2.3484509888389866E-2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0.28990445880487387</v>
      </c>
      <c r="P60" s="9">
        <f t="shared" si="46"/>
        <v>6.808264129491373E-3</v>
      </c>
      <c r="Q60" s="12">
        <f t="shared" si="47"/>
        <v>1.293570184603361E-3</v>
      </c>
      <c r="R60" s="9">
        <f t="shared" si="48"/>
        <v>1.8955666666666669E-2</v>
      </c>
      <c r="S60" s="13">
        <f t="shared" si="49"/>
        <v>6.8241872330351214E-2</v>
      </c>
      <c r="T60" s="2">
        <f t="shared" si="50"/>
        <v>0.01</v>
      </c>
      <c r="U60" s="14">
        <f t="shared" si="51"/>
        <v>6.824187233035122E-4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1.2682418723303512E-2</v>
      </c>
      <c r="AR60" s="9">
        <f t="shared" si="55"/>
        <v>9.9766666666666666</v>
      </c>
      <c r="AS60" s="1">
        <f t="shared" si="56"/>
        <v>0.19</v>
      </c>
      <c r="AT60" s="1">
        <f t="shared" si="57"/>
        <v>603254.75</v>
      </c>
      <c r="AU60" s="1">
        <f t="shared" si="58"/>
        <v>97166532.287656367</v>
      </c>
    </row>
    <row r="61" spans="1:48" x14ac:dyDescent="0.15">
      <c r="C61" s="7">
        <v>3</v>
      </c>
      <c r="D61" s="8">
        <v>5.6126266578064499</v>
      </c>
      <c r="E61" s="10">
        <f t="shared" si="59"/>
        <v>2.3055365708214302</v>
      </c>
      <c r="F61" s="7" t="s">
        <v>83</v>
      </c>
      <c r="G61" s="1">
        <v>4</v>
      </c>
      <c r="H61" s="9">
        <f t="shared" si="41"/>
        <v>5.6126266578064499</v>
      </c>
      <c r="I61" s="9">
        <f t="shared" si="42"/>
        <v>278.76262665780644</v>
      </c>
      <c r="J61" s="9">
        <f t="shared" si="43"/>
        <v>3.5719264681289907E-2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0.38286286134204917</v>
      </c>
      <c r="P61" s="9">
        <f t="shared" si="46"/>
        <v>1.3675579880912652E-2</v>
      </c>
      <c r="Q61" s="12">
        <f t="shared" si="47"/>
        <v>2.5983601773734038E-3</v>
      </c>
      <c r="R61" s="9">
        <f t="shared" si="48"/>
        <v>1.8955666666666669E-2</v>
      </c>
      <c r="S61" s="13">
        <f t="shared" si="49"/>
        <v>0.13707564197373187</v>
      </c>
      <c r="T61" s="2">
        <f t="shared" si="50"/>
        <v>0.01</v>
      </c>
      <c r="U61" s="14">
        <f t="shared" si="51"/>
        <v>1.3707564197373188E-3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1.3370756419737319E-2</v>
      </c>
      <c r="AR61" s="9">
        <f t="shared" si="55"/>
        <v>9.9766666666666666</v>
      </c>
      <c r="AS61" s="1">
        <f t="shared" si="56"/>
        <v>0.19</v>
      </c>
      <c r="AT61" s="1">
        <f t="shared" si="57"/>
        <v>603254.75</v>
      </c>
      <c r="AU61" s="1">
        <f t="shared" si="58"/>
        <v>102440241.38562603</v>
      </c>
    </row>
    <row r="62" spans="1:48" x14ac:dyDescent="0.15">
      <c r="C62" s="7">
        <v>4</v>
      </c>
      <c r="D62" s="8">
        <v>9.6992649490999998</v>
      </c>
      <c r="E62" s="10">
        <f t="shared" si="59"/>
        <v>5.6126266578064499</v>
      </c>
      <c r="F62" s="7" t="s">
        <v>83</v>
      </c>
      <c r="G62" s="1">
        <v>5</v>
      </c>
      <c r="H62" s="9">
        <f t="shared" si="41"/>
        <v>9.6992649490999998</v>
      </c>
      <c r="I62" s="9">
        <f t="shared" si="42"/>
        <v>282.84926494909996</v>
      </c>
      <c r="J62" s="9">
        <f t="shared" si="43"/>
        <v>5.9165736102830498E-2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0.35072791738807962</v>
      </c>
      <c r="O62" s="9">
        <f t="shared" si="60"/>
        <v>0.11822603073972354</v>
      </c>
      <c r="P62" s="9">
        <f t="shared" si="46"/>
        <v>6.9949301352316097E-3</v>
      </c>
      <c r="Q62" s="12">
        <f t="shared" si="47"/>
        <v>1.3290367256940058E-3</v>
      </c>
      <c r="R62" s="9">
        <f t="shared" si="48"/>
        <v>1.8955666666666669E-2</v>
      </c>
      <c r="S62" s="13">
        <f t="shared" si="49"/>
        <v>7.0112898114583447E-2</v>
      </c>
      <c r="T62" s="2">
        <f t="shared" si="50"/>
        <v>0.01</v>
      </c>
      <c r="U62" s="14">
        <f t="shared" si="51"/>
        <v>7.0112898114583447E-4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1.2701128981145835E-2</v>
      </c>
      <c r="AR62" s="9">
        <f t="shared" si="55"/>
        <v>9.9766666666666666</v>
      </c>
      <c r="AS62" s="1">
        <f t="shared" si="56"/>
        <v>0.19</v>
      </c>
      <c r="AT62" s="1">
        <f t="shared" si="57"/>
        <v>603254.75</v>
      </c>
      <c r="AU62" s="1">
        <f t="shared" si="58"/>
        <v>97309881.195495695</v>
      </c>
    </row>
    <row r="63" spans="1:48" x14ac:dyDescent="0.15">
      <c r="C63" s="7">
        <v>5</v>
      </c>
      <c r="D63" s="8">
        <v>11.206335048451599</v>
      </c>
      <c r="E63" s="10">
        <f t="shared" si="59"/>
        <v>9.6992649490999998</v>
      </c>
      <c r="F63" s="7" t="s">
        <v>85</v>
      </c>
      <c r="G63" s="1">
        <v>6</v>
      </c>
      <c r="H63" s="9">
        <f t="shared" si="41"/>
        <v>11.206335048451599</v>
      </c>
      <c r="I63" s="9">
        <f t="shared" si="42"/>
        <v>284.35633504845157</v>
      </c>
      <c r="J63" s="9">
        <f t="shared" si="43"/>
        <v>7.1007627001492379E-2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0.2109977672711586</v>
      </c>
      <c r="P63" s="9">
        <f t="shared" si="46"/>
        <v>1.4982450756538127E-2</v>
      </c>
      <c r="Q63" s="12">
        <f t="shared" si="47"/>
        <v>2.8466656437422439E-3</v>
      </c>
      <c r="R63" s="9">
        <f t="shared" si="48"/>
        <v>1.8955666666666669E-2</v>
      </c>
      <c r="S63" s="13">
        <f t="shared" si="49"/>
        <v>0.1501749157020193</v>
      </c>
      <c r="T63" s="2">
        <f t="shared" si="50"/>
        <v>0.01</v>
      </c>
      <c r="U63" s="14">
        <f t="shared" si="51"/>
        <v>1.501749157020193E-3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1.3501749157020192E-2</v>
      </c>
      <c r="AR63" s="9">
        <f t="shared" si="55"/>
        <v>9.9766666666666666</v>
      </c>
      <c r="AS63" s="1">
        <f t="shared" si="56"/>
        <v>0.19</v>
      </c>
      <c r="AT63" s="1">
        <f t="shared" si="57"/>
        <v>603254.75</v>
      </c>
      <c r="AU63" s="1">
        <f t="shared" si="58"/>
        <v>103443844.11428042</v>
      </c>
    </row>
    <row r="64" spans="1:48" x14ac:dyDescent="0.15">
      <c r="C64" s="7">
        <v>6</v>
      </c>
      <c r="D64" s="8">
        <v>16.075467811666702</v>
      </c>
      <c r="E64" s="10">
        <f t="shared" si="59"/>
        <v>11.206335048451599</v>
      </c>
      <c r="F64" s="7" t="s">
        <v>83</v>
      </c>
      <c r="G64" s="1">
        <v>7</v>
      </c>
      <c r="H64" s="9">
        <f t="shared" si="41"/>
        <v>16.075467811666702</v>
      </c>
      <c r="I64" s="9">
        <f t="shared" si="42"/>
        <v>289.2254678116667</v>
      </c>
      <c r="J64" s="9">
        <f t="shared" si="43"/>
        <v>0.12637398580612516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0.29578198318128712</v>
      </c>
      <c r="P64" s="9">
        <f t="shared" si="46"/>
        <v>3.7379148144259529E-2</v>
      </c>
      <c r="Q64" s="12">
        <f t="shared" si="47"/>
        <v>7.1020381474093102E-3</v>
      </c>
      <c r="R64" s="9">
        <f t="shared" si="48"/>
        <v>1.8955666666666669E-2</v>
      </c>
      <c r="S64" s="13">
        <f t="shared" si="49"/>
        <v>0.37466570141255784</v>
      </c>
      <c r="T64" s="2">
        <f t="shared" si="50"/>
        <v>0.01</v>
      </c>
      <c r="U64" s="14">
        <f t="shared" si="51"/>
        <v>3.7466570141255783E-3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2.3846657014125579E-2</v>
      </c>
      <c r="AR64" s="9">
        <f t="shared" si="55"/>
        <v>9.9766666666666666</v>
      </c>
      <c r="AS64" s="1">
        <f t="shared" si="56"/>
        <v>0.19</v>
      </c>
      <c r="AT64" s="1">
        <f t="shared" si="57"/>
        <v>603254.75</v>
      </c>
      <c r="AU64" s="1">
        <f t="shared" si="58"/>
        <v>182701503.49618354</v>
      </c>
    </row>
    <row r="65" spans="1:48" x14ac:dyDescent="0.15">
      <c r="C65" s="7">
        <v>7</v>
      </c>
      <c r="D65" s="8">
        <v>21.184610734516099</v>
      </c>
      <c r="E65" s="10">
        <f t="shared" si="59"/>
        <v>16.075467811666702</v>
      </c>
      <c r="F65" s="7" t="s">
        <v>83</v>
      </c>
      <c r="G65" s="1">
        <v>8</v>
      </c>
      <c r="H65" s="9">
        <f t="shared" si="41"/>
        <v>21.184610734516099</v>
      </c>
      <c r="I65" s="9">
        <f t="shared" si="42"/>
        <v>294.3346107345161</v>
      </c>
      <c r="J65" s="9">
        <f t="shared" si="43"/>
        <v>0.22669670260662228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0.35816950170369427</v>
      </c>
      <c r="P65" s="9">
        <f t="shared" si="46"/>
        <v>8.1195845010484477E-2</v>
      </c>
      <c r="Q65" s="12">
        <f t="shared" si="47"/>
        <v>1.5427210551992051E-2</v>
      </c>
      <c r="R65" s="9">
        <f t="shared" si="48"/>
        <v>1.8955666666666669E-2</v>
      </c>
      <c r="S65" s="13">
        <f t="shared" si="49"/>
        <v>0.81385745082343275</v>
      </c>
      <c r="T65" s="2">
        <f t="shared" si="50"/>
        <v>0.01</v>
      </c>
      <c r="U65" s="14">
        <f t="shared" si="51"/>
        <v>8.138574508234327E-3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2.8238574508234325E-2</v>
      </c>
      <c r="AR65" s="9">
        <f t="shared" si="55"/>
        <v>9.9766666666666666</v>
      </c>
      <c r="AS65" s="1">
        <f t="shared" si="56"/>
        <v>0.19</v>
      </c>
      <c r="AT65" s="1">
        <f t="shared" si="57"/>
        <v>603254.75</v>
      </c>
      <c r="AU65" s="1">
        <f t="shared" si="58"/>
        <v>216350242.14032772</v>
      </c>
    </row>
    <row r="66" spans="1:48" x14ac:dyDescent="0.15">
      <c r="C66" s="7">
        <v>8</v>
      </c>
      <c r="D66" s="8">
        <v>19.2071606074194</v>
      </c>
      <c r="E66" s="10">
        <f t="shared" si="59"/>
        <v>21.184610734516099</v>
      </c>
      <c r="F66" s="7" t="s">
        <v>83</v>
      </c>
      <c r="G66" s="1">
        <v>9</v>
      </c>
      <c r="H66" s="9">
        <f t="shared" si="41"/>
        <v>19.2071606074194</v>
      </c>
      <c r="I66" s="9">
        <f t="shared" si="42"/>
        <v>292.35716060741936</v>
      </c>
      <c r="J66" s="9">
        <f t="shared" si="43"/>
        <v>0.18124711355881956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0.37674032335987645</v>
      </c>
      <c r="P66" s="9">
        <f t="shared" si="46"/>
        <v>6.828309617019393E-2</v>
      </c>
      <c r="Q66" s="12">
        <f t="shared" si="47"/>
        <v>1.2973788272336848E-2</v>
      </c>
      <c r="R66" s="9">
        <f t="shared" si="48"/>
        <v>1.8955666666666669E-2</v>
      </c>
      <c r="S66" s="13">
        <f t="shared" si="49"/>
        <v>0.68442796027591635</v>
      </c>
      <c r="T66" s="2">
        <f t="shared" si="50"/>
        <v>0.01</v>
      </c>
      <c r="U66" s="14">
        <f t="shared" si="51"/>
        <v>6.8442796027591637E-3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2.6944279602759164E-2</v>
      </c>
      <c r="AR66" s="9">
        <f t="shared" si="55"/>
        <v>9.9766666666666666</v>
      </c>
      <c r="AS66" s="1">
        <f t="shared" si="56"/>
        <v>0.19</v>
      </c>
      <c r="AT66" s="1">
        <f t="shared" si="57"/>
        <v>603254.75</v>
      </c>
      <c r="AU66" s="1">
        <f t="shared" si="58"/>
        <v>206433983.22581026</v>
      </c>
    </row>
    <row r="67" spans="1:48" x14ac:dyDescent="0.15">
      <c r="C67" s="7">
        <v>9</v>
      </c>
      <c r="D67" s="8">
        <v>16.251965934333299</v>
      </c>
      <c r="E67" s="10">
        <f t="shared" si="59"/>
        <v>19.2071606074194</v>
      </c>
      <c r="F67" s="7" t="s">
        <v>83</v>
      </c>
      <c r="G67" s="1">
        <v>10</v>
      </c>
      <c r="H67" s="9">
        <f t="shared" si="41"/>
        <v>16.251965934333299</v>
      </c>
      <c r="I67" s="9">
        <f t="shared" si="42"/>
        <v>289.40196593433325</v>
      </c>
      <c r="J67" s="9">
        <f t="shared" si="43"/>
        <v>0.12899543524915633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0.40822389385634916</v>
      </c>
      <c r="P67" s="9">
        <f t="shared" si="46"/>
        <v>5.2659018867105153E-2</v>
      </c>
      <c r="Q67" s="12">
        <f t="shared" si="47"/>
        <v>1.000521358474998E-2</v>
      </c>
      <c r="R67" s="9">
        <f t="shared" si="48"/>
        <v>1.8955666666666669E-2</v>
      </c>
      <c r="S67" s="13">
        <f t="shared" si="49"/>
        <v>0.52782177280760256</v>
      </c>
      <c r="T67" s="2">
        <f t="shared" si="50"/>
        <v>0.01</v>
      </c>
      <c r="U67" s="14">
        <f t="shared" si="51"/>
        <v>5.2782177280760257E-3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2.5378217728076025E-2</v>
      </c>
      <c r="AR67" s="9">
        <f t="shared" si="55"/>
        <v>9.9766666666666666</v>
      </c>
      <c r="AS67" s="1">
        <f t="shared" si="56"/>
        <v>0.19</v>
      </c>
      <c r="AT67" s="1">
        <f t="shared" si="57"/>
        <v>603254.75</v>
      </c>
      <c r="AU67" s="1">
        <f t="shared" si="58"/>
        <v>194435577.79299942</v>
      </c>
    </row>
    <row r="68" spans="1:48" x14ac:dyDescent="0.15">
      <c r="C68" s="7">
        <v>10</v>
      </c>
      <c r="D68" s="8">
        <v>13.7618840240323</v>
      </c>
      <c r="E68" s="10">
        <f t="shared" si="59"/>
        <v>16.251965934333299</v>
      </c>
      <c r="F68" s="7" t="s">
        <v>83</v>
      </c>
      <c r="G68" s="1">
        <v>11</v>
      </c>
      <c r="H68" s="9">
        <f t="shared" si="41"/>
        <v>13.7618840240323</v>
      </c>
      <c r="I68" s="9">
        <f t="shared" si="42"/>
        <v>286.9118840240323</v>
      </c>
      <c r="J68" s="9">
        <f t="shared" si="43"/>
        <v>9.6329956936540909E-2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0.33778663123978175</v>
      </c>
      <c r="O68" s="9">
        <f t="shared" si="60"/>
        <v>0.11754491041612891</v>
      </c>
      <c r="P68" s="9">
        <f t="shared" si="46"/>
        <v>1.1323096158495256E-2</v>
      </c>
      <c r="Q68" s="12">
        <f t="shared" si="47"/>
        <v>2.1513882701140988E-3</v>
      </c>
      <c r="R68" s="9">
        <f t="shared" si="48"/>
        <v>1.8955666666666669E-2</v>
      </c>
      <c r="S68" s="13">
        <f t="shared" si="49"/>
        <v>0.11349578508348067</v>
      </c>
      <c r="T68" s="2">
        <f t="shared" si="50"/>
        <v>0.01</v>
      </c>
      <c r="U68" s="14">
        <f t="shared" si="51"/>
        <v>1.1349578508348067E-3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1.3134957850834806E-2</v>
      </c>
      <c r="AR68" s="9">
        <f t="shared" si="55"/>
        <v>9.9766666666666666</v>
      </c>
      <c r="AS68" s="1">
        <f t="shared" si="56"/>
        <v>0.19</v>
      </c>
      <c r="AT68" s="1">
        <f t="shared" si="57"/>
        <v>603254.75</v>
      </c>
      <c r="AU68" s="1">
        <f t="shared" si="58"/>
        <v>100633667.28028211</v>
      </c>
    </row>
    <row r="69" spans="1:48" x14ac:dyDescent="0.15">
      <c r="C69" s="7">
        <v>11</v>
      </c>
      <c r="D69" s="8">
        <v>6.6868286839</v>
      </c>
      <c r="E69" s="10">
        <f t="shared" si="59"/>
        <v>13.7618840240323</v>
      </c>
      <c r="F69" s="7" t="s">
        <v>85</v>
      </c>
      <c r="G69" s="1">
        <v>12</v>
      </c>
      <c r="H69" s="9">
        <f t="shared" si="41"/>
        <v>6.6868286839</v>
      </c>
      <c r="I69" s="9">
        <f t="shared" si="42"/>
        <v>279.83682868389997</v>
      </c>
      <c r="J69" s="9">
        <f t="shared" si="43"/>
        <v>4.0844396896680749E-2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0.20598848092430033</v>
      </c>
      <c r="P69" s="9">
        <f t="shared" si="46"/>
        <v>8.4134752710164733E-3</v>
      </c>
      <c r="Q69" s="12">
        <f t="shared" si="47"/>
        <v>1.5985603014931299E-3</v>
      </c>
      <c r="R69" s="9">
        <f t="shared" si="48"/>
        <v>1.8955666666666669E-2</v>
      </c>
      <c r="S69" s="13">
        <f t="shared" si="49"/>
        <v>8.4331526271464799E-2</v>
      </c>
      <c r="T69" s="2">
        <f t="shared" si="50"/>
        <v>0.01</v>
      </c>
      <c r="U69" s="14">
        <f t="shared" si="51"/>
        <v>8.4331526271464797E-4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1.2843315262714648E-2</v>
      </c>
      <c r="AR69" s="9">
        <f t="shared" si="55"/>
        <v>9.9766666666666666</v>
      </c>
      <c r="AS69" s="1">
        <f t="shared" si="56"/>
        <v>0.19</v>
      </c>
      <c r="AT69" s="1">
        <f t="shared" si="57"/>
        <v>603254.75</v>
      </c>
      <c r="AU69" s="1">
        <f t="shared" si="58"/>
        <v>98399243.423658982</v>
      </c>
      <c r="AV69" s="1">
        <f>SUM(AU58:AU69)</f>
        <v>1590406302.1962762</v>
      </c>
    </row>
    <row r="70" spans="1:48" x14ac:dyDescent="0.15">
      <c r="C70" s="7">
        <v>12</v>
      </c>
      <c r="D70" s="8">
        <v>5.0008451829032197</v>
      </c>
      <c r="E70" s="10">
        <f t="shared" si="59"/>
        <v>6.6868286839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6.6270838536451597</v>
      </c>
      <c r="E73" s="7"/>
      <c r="F73" s="7"/>
      <c r="G73" s="1">
        <v>1</v>
      </c>
      <c r="H73" s="9">
        <f t="shared" ref="H73:H84" si="61">E74</f>
        <v>6.6270838536451597</v>
      </c>
      <c r="I73" s="9">
        <f t="shared" ref="I73:I84" si="62">H73+273.15</f>
        <v>279.77708385364514</v>
      </c>
      <c r="J73" s="9">
        <f t="shared" ref="J73:J84" si="63">EXP(($C$15*(I73-$C$13))/($C$16*I73*$C$13))</f>
        <v>4.0542040520840636E-2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4.4393534370320504E-3</v>
      </c>
      <c r="Q73" s="12">
        <f t="shared" ref="Q73:Q84" si="67">P73*$B$75</f>
        <v>7.9908361866576902E-4</v>
      </c>
      <c r="R73" s="9">
        <f t="shared" ref="R73:R84" si="68">L73*$B$75</f>
        <v>1.9710000000000002E-2</v>
      </c>
      <c r="S73" s="13">
        <f t="shared" ref="S73:S84" si="69">Q73/R73</f>
        <v>4.0542040520840636E-2</v>
      </c>
      <c r="T73" s="2">
        <f t="shared" ref="T73:T84" si="70">$B$74/100</f>
        <v>0.01</v>
      </c>
      <c r="U73" s="14">
        <f t="shared" ref="U73:U84" si="71">S73*T73</f>
        <v>4.0542040520840636E-4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1.3005420405208407E-2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107551.91666666667</v>
      </c>
      <c r="AU73" s="1">
        <f t="shared" ref="AU73:AU84" si="78">AT73*10000*AS73*0.67*AR73*AQ73</f>
        <v>18471577.089576747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3.5042406942903201</v>
      </c>
      <c r="E74" s="10">
        <f t="shared" ref="E74:E85" si="79">D73</f>
        <v>6.6270838536451597</v>
      </c>
      <c r="F74" s="7" t="s">
        <v>83</v>
      </c>
      <c r="G74" s="1">
        <v>2</v>
      </c>
      <c r="H74" s="9">
        <f t="shared" si="61"/>
        <v>3.5042406942903201</v>
      </c>
      <c r="I74" s="9">
        <f t="shared" si="62"/>
        <v>276.65424069429031</v>
      </c>
      <c r="J74" s="9">
        <f t="shared" si="63"/>
        <v>2.7371402992807062E-2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0.21456064656296797</v>
      </c>
      <c r="P74" s="9">
        <f t="shared" si="66"/>
        <v>5.8728259234722396E-3</v>
      </c>
      <c r="Q74" s="12">
        <f t="shared" si="67"/>
        <v>1.0571086662250031E-3</v>
      </c>
      <c r="R74" s="9">
        <f t="shared" si="68"/>
        <v>1.9710000000000002E-2</v>
      </c>
      <c r="S74" s="13">
        <f t="shared" si="69"/>
        <v>5.3633113456367475E-2</v>
      </c>
      <c r="T74" s="2">
        <f t="shared" si="70"/>
        <v>0.01</v>
      </c>
      <c r="U74" s="14">
        <f t="shared" si="71"/>
        <v>5.3633113456367479E-4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1.3136331134563676E-2</v>
      </c>
      <c r="AR74" s="9">
        <f t="shared" si="75"/>
        <v>10.950000000000001</v>
      </c>
      <c r="AS74" s="1">
        <f t="shared" si="76"/>
        <v>0.18</v>
      </c>
      <c r="AT74" s="1">
        <f t="shared" si="77"/>
        <v>107551.91666666667</v>
      </c>
      <c r="AU74" s="1">
        <f t="shared" si="78"/>
        <v>18657509.38194387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2.3055365708214302</v>
      </c>
      <c r="E75" s="10">
        <f t="shared" si="79"/>
        <v>3.5042406942903201</v>
      </c>
      <c r="F75" s="7" t="s">
        <v>83</v>
      </c>
      <c r="G75" s="1">
        <v>3</v>
      </c>
      <c r="H75" s="9">
        <f t="shared" si="61"/>
        <v>2.3055365708214302</v>
      </c>
      <c r="I75" s="9">
        <f t="shared" si="62"/>
        <v>275.45553657082138</v>
      </c>
      <c r="J75" s="9">
        <f t="shared" si="63"/>
        <v>2.3484509888389866E-2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0.31818782063949574</v>
      </c>
      <c r="P75" s="9">
        <f t="shared" si="66"/>
        <v>7.4724850201734585E-3</v>
      </c>
      <c r="Q75" s="12">
        <f t="shared" si="67"/>
        <v>1.3450473036312224E-3</v>
      </c>
      <c r="R75" s="9">
        <f t="shared" si="68"/>
        <v>1.9710000000000002E-2</v>
      </c>
      <c r="S75" s="13">
        <f t="shared" si="69"/>
        <v>6.8241872330351214E-2</v>
      </c>
      <c r="T75" s="2">
        <f t="shared" si="70"/>
        <v>0.01</v>
      </c>
      <c r="U75" s="14">
        <f t="shared" si="71"/>
        <v>6.824187233035122E-4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1.3282418723303512E-2</v>
      </c>
      <c r="AR75" s="9">
        <f t="shared" si="75"/>
        <v>10.950000000000001</v>
      </c>
      <c r="AS75" s="1">
        <f t="shared" si="76"/>
        <v>0.18</v>
      </c>
      <c r="AT75" s="1">
        <f t="shared" si="77"/>
        <v>107551.91666666667</v>
      </c>
      <c r="AU75" s="1">
        <f t="shared" si="78"/>
        <v>18864997.34259123</v>
      </c>
    </row>
    <row r="76" spans="1:48" x14ac:dyDescent="0.15">
      <c r="C76" s="7">
        <v>3</v>
      </c>
      <c r="D76" s="8">
        <v>5.6126266578064499</v>
      </c>
      <c r="E76" s="10">
        <f t="shared" si="79"/>
        <v>2.3055365708214302</v>
      </c>
      <c r="F76" s="7" t="s">
        <v>83</v>
      </c>
      <c r="G76" s="1">
        <v>4</v>
      </c>
      <c r="H76" s="9">
        <f t="shared" si="61"/>
        <v>5.6126266578064499</v>
      </c>
      <c r="I76" s="9">
        <f t="shared" si="62"/>
        <v>278.76262665780644</v>
      </c>
      <c r="J76" s="9">
        <f t="shared" si="63"/>
        <v>3.5719264681289907E-2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0.42021533561932228</v>
      </c>
      <c r="P76" s="9">
        <f t="shared" si="66"/>
        <v>1.5009782796123644E-2</v>
      </c>
      <c r="Q76" s="12">
        <f t="shared" si="67"/>
        <v>2.7017609033022556E-3</v>
      </c>
      <c r="R76" s="9">
        <f t="shared" si="68"/>
        <v>1.9710000000000002E-2</v>
      </c>
      <c r="S76" s="13">
        <f t="shared" si="69"/>
        <v>0.13707564197373187</v>
      </c>
      <c r="T76" s="2">
        <f t="shared" si="70"/>
        <v>0.01</v>
      </c>
      <c r="U76" s="14">
        <f t="shared" si="71"/>
        <v>1.3707564197373188E-3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1.3970756419737319E-2</v>
      </c>
      <c r="AR76" s="9">
        <f t="shared" si="75"/>
        <v>10.950000000000001</v>
      </c>
      <c r="AS76" s="1">
        <f t="shared" si="76"/>
        <v>0.18</v>
      </c>
      <c r="AT76" s="1">
        <f t="shared" si="77"/>
        <v>107551.91666666667</v>
      </c>
      <c r="AU76" s="1">
        <f t="shared" si="78"/>
        <v>19842642.234273992</v>
      </c>
    </row>
    <row r="77" spans="1:48" x14ac:dyDescent="0.15">
      <c r="C77" s="7">
        <v>4</v>
      </c>
      <c r="D77" s="8">
        <v>9.6992649490999998</v>
      </c>
      <c r="E77" s="10">
        <f t="shared" si="79"/>
        <v>5.6126266578064499</v>
      </c>
      <c r="F77" s="7" t="s">
        <v>83</v>
      </c>
      <c r="G77" s="1">
        <v>5</v>
      </c>
      <c r="H77" s="9">
        <f t="shared" si="61"/>
        <v>9.6992649490999998</v>
      </c>
      <c r="I77" s="9">
        <f t="shared" si="62"/>
        <v>282.84926494909996</v>
      </c>
      <c r="J77" s="9">
        <f t="shared" si="63"/>
        <v>5.9165736102830498E-2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0.38494527518203875</v>
      </c>
      <c r="O77" s="9">
        <f t="shared" si="80"/>
        <v>0.12976027764115988</v>
      </c>
      <c r="P77" s="9">
        <f t="shared" si="66"/>
        <v>7.677362343546882E-3</v>
      </c>
      <c r="Q77" s="12">
        <f t="shared" si="67"/>
        <v>1.3819252218384387E-3</v>
      </c>
      <c r="R77" s="9">
        <f t="shared" si="68"/>
        <v>1.9710000000000002E-2</v>
      </c>
      <c r="S77" s="13">
        <f t="shared" si="69"/>
        <v>7.0112898114583391E-2</v>
      </c>
      <c r="T77" s="2">
        <f t="shared" si="70"/>
        <v>0.01</v>
      </c>
      <c r="U77" s="14">
        <f t="shared" si="71"/>
        <v>7.0112898114583393E-4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1.3301128981145834E-2</v>
      </c>
      <c r="AR77" s="9">
        <f t="shared" si="75"/>
        <v>10.950000000000001</v>
      </c>
      <c r="AS77" s="1">
        <f t="shared" si="76"/>
        <v>0.18</v>
      </c>
      <c r="AT77" s="1">
        <f t="shared" si="77"/>
        <v>107551.91666666667</v>
      </c>
      <c r="AU77" s="1">
        <f t="shared" si="78"/>
        <v>18891571.49085651</v>
      </c>
    </row>
    <row r="78" spans="1:48" x14ac:dyDescent="0.15">
      <c r="C78" s="7">
        <v>5</v>
      </c>
      <c r="D78" s="8">
        <v>11.206335048451599</v>
      </c>
      <c r="E78" s="10">
        <f t="shared" si="79"/>
        <v>9.6992649490999998</v>
      </c>
      <c r="F78" s="7" t="s">
        <v>85</v>
      </c>
      <c r="G78" s="1">
        <v>6</v>
      </c>
      <c r="H78" s="9">
        <f t="shared" si="61"/>
        <v>11.206335048451599</v>
      </c>
      <c r="I78" s="9">
        <f t="shared" si="62"/>
        <v>284.35633504845157</v>
      </c>
      <c r="J78" s="9">
        <f t="shared" si="63"/>
        <v>7.1007627001492379E-2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0.23158291529761302</v>
      </c>
      <c r="P78" s="9">
        <f t="shared" si="66"/>
        <v>1.6444153269371108E-2</v>
      </c>
      <c r="Q78" s="12">
        <f t="shared" si="67"/>
        <v>2.9599475884867993E-3</v>
      </c>
      <c r="R78" s="9">
        <f t="shared" si="68"/>
        <v>1.9710000000000002E-2</v>
      </c>
      <c r="S78" s="13">
        <f t="shared" si="69"/>
        <v>0.15017491570201924</v>
      </c>
      <c r="T78" s="2">
        <f t="shared" si="70"/>
        <v>0.01</v>
      </c>
      <c r="U78" s="14">
        <f t="shared" si="71"/>
        <v>1.5017491570201923E-3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1.4101749157020192E-2</v>
      </c>
      <c r="AR78" s="9">
        <f t="shared" si="75"/>
        <v>10.950000000000001</v>
      </c>
      <c r="AS78" s="1">
        <f t="shared" si="76"/>
        <v>0.18</v>
      </c>
      <c r="AT78" s="1">
        <f t="shared" si="77"/>
        <v>107551.91666666667</v>
      </c>
      <c r="AU78" s="1">
        <f t="shared" si="78"/>
        <v>20028691.002365045</v>
      </c>
    </row>
    <row r="79" spans="1:48" x14ac:dyDescent="0.15">
      <c r="C79" s="7">
        <v>6</v>
      </c>
      <c r="D79" s="8">
        <v>16.075467811666702</v>
      </c>
      <c r="E79" s="10">
        <f t="shared" si="79"/>
        <v>11.206335048451599</v>
      </c>
      <c r="F79" s="7" t="s">
        <v>83</v>
      </c>
      <c r="G79" s="1">
        <v>7</v>
      </c>
      <c r="H79" s="9">
        <f t="shared" si="61"/>
        <v>16.075467811666702</v>
      </c>
      <c r="I79" s="9">
        <f t="shared" si="62"/>
        <v>289.2254678116667</v>
      </c>
      <c r="J79" s="9">
        <f t="shared" si="63"/>
        <v>0.12637398580612516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0.32463876202824193</v>
      </c>
      <c r="P79" s="9">
        <f t="shared" si="66"/>
        <v>4.1025894304675091E-2</v>
      </c>
      <c r="Q79" s="12">
        <f t="shared" si="67"/>
        <v>7.384660974841516E-3</v>
      </c>
      <c r="R79" s="9">
        <f t="shared" si="68"/>
        <v>1.9710000000000002E-2</v>
      </c>
      <c r="S79" s="13">
        <f t="shared" si="69"/>
        <v>0.37466570141255784</v>
      </c>
      <c r="T79" s="2">
        <f t="shared" si="70"/>
        <v>0.01</v>
      </c>
      <c r="U79" s="14">
        <f t="shared" si="71"/>
        <v>3.7466570141255783E-3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2.5346657014125581E-2</v>
      </c>
      <c r="AR79" s="9">
        <f t="shared" si="75"/>
        <v>10.950000000000001</v>
      </c>
      <c r="AS79" s="1">
        <f t="shared" si="76"/>
        <v>0.18</v>
      </c>
      <c r="AT79" s="1">
        <f t="shared" si="77"/>
        <v>107551.91666666667</v>
      </c>
      <c r="AU79" s="1">
        <f t="shared" si="78"/>
        <v>35999815.031890869</v>
      </c>
    </row>
    <row r="80" spans="1:48" x14ac:dyDescent="0.15">
      <c r="C80" s="7">
        <v>7</v>
      </c>
      <c r="D80" s="8">
        <v>21.184610734516099</v>
      </c>
      <c r="E80" s="10">
        <f t="shared" si="79"/>
        <v>16.075467811666702</v>
      </c>
      <c r="F80" s="7" t="s">
        <v>83</v>
      </c>
      <c r="G80" s="1">
        <v>8</v>
      </c>
      <c r="H80" s="9">
        <f t="shared" si="61"/>
        <v>21.184610734516099</v>
      </c>
      <c r="I80" s="9">
        <f t="shared" si="62"/>
        <v>294.3346107345161</v>
      </c>
      <c r="J80" s="9">
        <f t="shared" si="63"/>
        <v>0.22669670260662228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0.39311286772356691</v>
      </c>
      <c r="P80" s="9">
        <f t="shared" si="66"/>
        <v>8.9117390865165888E-2</v>
      </c>
      <c r="Q80" s="12">
        <f t="shared" si="67"/>
        <v>1.6041130355729859E-2</v>
      </c>
      <c r="R80" s="9">
        <f t="shared" si="68"/>
        <v>1.9710000000000002E-2</v>
      </c>
      <c r="S80" s="13">
        <f t="shared" si="69"/>
        <v>0.81385745082343264</v>
      </c>
      <c r="T80" s="2">
        <f t="shared" si="70"/>
        <v>0.01</v>
      </c>
      <c r="U80" s="14">
        <f t="shared" si="71"/>
        <v>8.138574508234327E-3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2.9738574508234326E-2</v>
      </c>
      <c r="AR80" s="9">
        <f t="shared" si="75"/>
        <v>10.950000000000001</v>
      </c>
      <c r="AS80" s="1">
        <f t="shared" si="76"/>
        <v>0.18</v>
      </c>
      <c r="AT80" s="1">
        <f t="shared" si="77"/>
        <v>107551.91666666667</v>
      </c>
      <c r="AU80" s="1">
        <f t="shared" si="78"/>
        <v>42237648.184212588</v>
      </c>
    </row>
    <row r="81" spans="1:48" x14ac:dyDescent="0.15">
      <c r="C81" s="7">
        <v>8</v>
      </c>
      <c r="D81" s="8">
        <v>19.2071606074194</v>
      </c>
      <c r="E81" s="10">
        <f t="shared" si="79"/>
        <v>21.184610734516099</v>
      </c>
      <c r="F81" s="7" t="s">
        <v>83</v>
      </c>
      <c r="G81" s="1">
        <v>9</v>
      </c>
      <c r="H81" s="9">
        <f t="shared" si="61"/>
        <v>19.2071606074194</v>
      </c>
      <c r="I81" s="9">
        <f t="shared" si="62"/>
        <v>292.35716060741936</v>
      </c>
      <c r="J81" s="9">
        <f t="shared" si="63"/>
        <v>0.18124711355881956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0.41349547685840105</v>
      </c>
      <c r="P81" s="9">
        <f t="shared" si="66"/>
        <v>7.4944861650212857E-2</v>
      </c>
      <c r="Q81" s="12">
        <f t="shared" si="67"/>
        <v>1.3490075097038314E-2</v>
      </c>
      <c r="R81" s="9">
        <f t="shared" si="68"/>
        <v>1.9710000000000002E-2</v>
      </c>
      <c r="S81" s="13">
        <f t="shared" si="69"/>
        <v>0.68442796027591646</v>
      </c>
      <c r="T81" s="2">
        <f t="shared" si="70"/>
        <v>0.01</v>
      </c>
      <c r="U81" s="14">
        <f t="shared" si="71"/>
        <v>6.8442796027591646E-3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2.8444279602759165E-2</v>
      </c>
      <c r="AR81" s="9">
        <f t="shared" si="75"/>
        <v>10.950000000000001</v>
      </c>
      <c r="AS81" s="1">
        <f t="shared" si="76"/>
        <v>0.18</v>
      </c>
      <c r="AT81" s="1">
        <f t="shared" si="77"/>
        <v>107551.91666666667</v>
      </c>
      <c r="AU81" s="1">
        <f t="shared" si="78"/>
        <v>40399363.270827062</v>
      </c>
    </row>
    <row r="82" spans="1:48" x14ac:dyDescent="0.15">
      <c r="C82" s="7">
        <v>9</v>
      </c>
      <c r="D82" s="8">
        <v>16.251965934333299</v>
      </c>
      <c r="E82" s="10">
        <f t="shared" si="79"/>
        <v>19.2071606074194</v>
      </c>
      <c r="F82" s="7" t="s">
        <v>83</v>
      </c>
      <c r="G82" s="1">
        <v>10</v>
      </c>
      <c r="H82" s="9">
        <f t="shared" si="61"/>
        <v>16.251965934333299</v>
      </c>
      <c r="I82" s="9">
        <f t="shared" si="62"/>
        <v>289.40196593433325</v>
      </c>
      <c r="J82" s="9">
        <f t="shared" si="63"/>
        <v>0.12899543524915633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0.44805061520818823</v>
      </c>
      <c r="P82" s="9">
        <f t="shared" si="66"/>
        <v>5.7796484122432504E-2</v>
      </c>
      <c r="Q82" s="12">
        <f t="shared" si="67"/>
        <v>1.040336714203785E-2</v>
      </c>
      <c r="R82" s="9">
        <f t="shared" si="68"/>
        <v>1.9710000000000002E-2</v>
      </c>
      <c r="S82" s="13">
        <f t="shared" si="69"/>
        <v>0.52782177280760267</v>
      </c>
      <c r="T82" s="2">
        <f t="shared" si="70"/>
        <v>0.01</v>
      </c>
      <c r="U82" s="14">
        <f t="shared" si="71"/>
        <v>5.2782177280760265E-3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2.6878217728076026E-2</v>
      </c>
      <c r="AR82" s="9">
        <f t="shared" si="75"/>
        <v>10.950000000000001</v>
      </c>
      <c r="AS82" s="1">
        <f t="shared" si="76"/>
        <v>0.18</v>
      </c>
      <c r="AT82" s="1">
        <f t="shared" si="77"/>
        <v>107551.91666666667</v>
      </c>
      <c r="AU82" s="1">
        <f t="shared" si="78"/>
        <v>38175088.180598393</v>
      </c>
    </row>
    <row r="83" spans="1:48" x14ac:dyDescent="0.15">
      <c r="C83" s="7">
        <v>10</v>
      </c>
      <c r="D83" s="8">
        <v>13.7618840240323</v>
      </c>
      <c r="E83" s="10">
        <f t="shared" si="79"/>
        <v>16.251965934333299</v>
      </c>
      <c r="F83" s="7" t="s">
        <v>83</v>
      </c>
      <c r="G83" s="1">
        <v>11</v>
      </c>
      <c r="H83" s="9">
        <f t="shared" si="61"/>
        <v>13.7618840240323</v>
      </c>
      <c r="I83" s="9">
        <f t="shared" si="62"/>
        <v>286.9118840240323</v>
      </c>
      <c r="J83" s="9">
        <f t="shared" si="63"/>
        <v>9.6329956936540909E-2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0.37074142453146797</v>
      </c>
      <c r="O83" s="9">
        <f t="shared" si="80"/>
        <v>0.12901270655428781</v>
      </c>
      <c r="P83" s="9">
        <f t="shared" si="66"/>
        <v>1.2427788466641134E-2</v>
      </c>
      <c r="Q83" s="12">
        <f t="shared" si="67"/>
        <v>2.2370019239954042E-3</v>
      </c>
      <c r="R83" s="9">
        <f t="shared" si="68"/>
        <v>1.9710000000000002E-2</v>
      </c>
      <c r="S83" s="13">
        <f t="shared" si="69"/>
        <v>0.11349578508348067</v>
      </c>
      <c r="T83" s="2">
        <f t="shared" si="70"/>
        <v>0.01</v>
      </c>
      <c r="U83" s="14">
        <f t="shared" si="71"/>
        <v>1.1349578508348067E-3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1.3734957850834806E-2</v>
      </c>
      <c r="AR83" s="9">
        <f t="shared" si="75"/>
        <v>10.950000000000001</v>
      </c>
      <c r="AS83" s="1">
        <f t="shared" si="76"/>
        <v>0.18</v>
      </c>
      <c r="AT83" s="1">
        <f t="shared" si="77"/>
        <v>107551.91666666667</v>
      </c>
      <c r="AU83" s="1">
        <f t="shared" si="78"/>
        <v>19507737.916890271</v>
      </c>
    </row>
    <row r="84" spans="1:48" x14ac:dyDescent="0.15">
      <c r="C84" s="7">
        <v>11</v>
      </c>
      <c r="D84" s="8">
        <v>6.6868286839</v>
      </c>
      <c r="E84" s="10">
        <f t="shared" si="79"/>
        <v>13.7618840240323</v>
      </c>
      <c r="F84" s="7" t="s">
        <v>85</v>
      </c>
      <c r="G84" s="1">
        <v>12</v>
      </c>
      <c r="H84" s="9">
        <f t="shared" si="61"/>
        <v>6.6868286839</v>
      </c>
      <c r="I84" s="9">
        <f t="shared" si="62"/>
        <v>279.83682868389997</v>
      </c>
      <c r="J84" s="9">
        <f t="shared" si="63"/>
        <v>4.0844396896680749E-2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0.22608491808764669</v>
      </c>
      <c r="P84" s="9">
        <f t="shared" si="66"/>
        <v>9.2343021267253973E-3</v>
      </c>
      <c r="Q84" s="12">
        <f t="shared" si="67"/>
        <v>1.6621743828105714E-3</v>
      </c>
      <c r="R84" s="9">
        <f t="shared" si="68"/>
        <v>1.9710000000000002E-2</v>
      </c>
      <c r="S84" s="13">
        <f t="shared" si="69"/>
        <v>8.4331526271464799E-2</v>
      </c>
      <c r="T84" s="2">
        <f t="shared" si="70"/>
        <v>0.01</v>
      </c>
      <c r="U84" s="14">
        <f t="shared" si="71"/>
        <v>8.4331526271464797E-4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1.3443315262714648E-2</v>
      </c>
      <c r="AR84" s="9">
        <f t="shared" si="75"/>
        <v>10.950000000000001</v>
      </c>
      <c r="AS84" s="1">
        <f t="shared" si="76"/>
        <v>0.18</v>
      </c>
      <c r="AT84" s="1">
        <f t="shared" si="77"/>
        <v>107551.91666666667</v>
      </c>
      <c r="AU84" s="1">
        <f t="shared" si="78"/>
        <v>19093518.431381922</v>
      </c>
      <c r="AV84" s="1">
        <f>SUM(AU73:AU84)</f>
        <v>310170159.55740851</v>
      </c>
    </row>
    <row r="85" spans="1:48" x14ac:dyDescent="0.15">
      <c r="C85" s="7">
        <v>12</v>
      </c>
      <c r="D85" s="8">
        <v>5.0008451829032197</v>
      </c>
      <c r="E85" s="10">
        <f t="shared" si="79"/>
        <v>6.6868286839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6.6270838536451597</v>
      </c>
      <c r="E89" s="7"/>
      <c r="F89" s="7"/>
      <c r="G89" s="1">
        <v>1</v>
      </c>
      <c r="H89" s="9">
        <f t="shared" ref="H89:H100" si="81">E90</f>
        <v>6.6270838536451597</v>
      </c>
      <c r="I89" s="9">
        <f t="shared" ref="I89:I100" si="82">H89+273.15</f>
        <v>279.77708385364514</v>
      </c>
      <c r="J89" s="9">
        <f t="shared" ref="J89:J100" si="83">EXP(($C$15*(I89-$C$13))/($C$16*I89*$C$13))</f>
        <v>4.0542040520840636E-2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0.21508667402420281</v>
      </c>
      <c r="Q89" s="12">
        <f t="shared" ref="Q89:Q100" si="87">P89*$B$91</f>
        <v>9.678900331089127E-2</v>
      </c>
      <c r="R89" s="9">
        <f t="shared" ref="R89:R100" si="88">L89*$B$91</f>
        <v>2.3873737500000001</v>
      </c>
      <c r="S89" s="13">
        <f t="shared" ref="S89:S100" si="89">Q89/R89</f>
        <v>4.0542040520840636E-2</v>
      </c>
      <c r="T89" s="2">
        <f t="shared" ref="T89:T100" si="90">$B$90/100</f>
        <v>0.51</v>
      </c>
      <c r="U89" s="14">
        <f t="shared" ref="U89:U100" si="91">S89*T89</f>
        <v>2.0676440665628723E-2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3.6570946860687056E-2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1123783.8333333333</v>
      </c>
      <c r="AN89" s="1">
        <f t="shared" ref="AN89:AN100" si="96">AM89*10000*AK89*AJ89</f>
        <v>4275202686.551476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3.5042406942903201</v>
      </c>
      <c r="E90" s="10">
        <f t="shared" ref="E90:E101" si="97">D89</f>
        <v>6.6270838536451597</v>
      </c>
      <c r="F90" s="7" t="s">
        <v>83</v>
      </c>
      <c r="G90" s="1">
        <v>2</v>
      </c>
      <c r="H90" s="9">
        <f t="shared" si="81"/>
        <v>3.5042406942903201</v>
      </c>
      <c r="I90" s="9">
        <f t="shared" si="82"/>
        <v>276.65424069429031</v>
      </c>
      <c r="J90" s="9">
        <f t="shared" si="83"/>
        <v>2.7371402992807062E-2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10.395463325975797</v>
      </c>
      <c r="P90" s="9">
        <f t="shared" si="86"/>
        <v>0.28453841599222995</v>
      </c>
      <c r="Q90" s="12">
        <f t="shared" si="87"/>
        <v>0.12804228719650348</v>
      </c>
      <c r="R90" s="9">
        <f t="shared" si="88"/>
        <v>2.3873737500000001</v>
      </c>
      <c r="S90" s="13">
        <f t="shared" si="89"/>
        <v>5.3633113456367475E-2</v>
      </c>
      <c r="T90" s="2">
        <f t="shared" si="90"/>
        <v>0.51</v>
      </c>
      <c r="U90" s="14">
        <f t="shared" si="91"/>
        <v>2.7352887862747411E-2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3.8583895690618347E-2</v>
      </c>
      <c r="AK90" s="9">
        <f t="shared" si="93"/>
        <v>10.4025</v>
      </c>
      <c r="AL90" s="1">
        <f t="shared" si="94"/>
        <v>0.45</v>
      </c>
      <c r="AM90" s="17">
        <f t="shared" si="95"/>
        <v>1123783.8333333333</v>
      </c>
      <c r="AN90" s="1">
        <f t="shared" si="96"/>
        <v>4510519652.1853056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2.3055365708214302</v>
      </c>
      <c r="E91" s="10">
        <f t="shared" si="97"/>
        <v>3.5042406942903201</v>
      </c>
      <c r="F91" s="7" t="s">
        <v>83</v>
      </c>
      <c r="G91" s="1">
        <v>3</v>
      </c>
      <c r="H91" s="9">
        <f t="shared" si="81"/>
        <v>2.3055365708214302</v>
      </c>
      <c r="I91" s="9">
        <f t="shared" si="82"/>
        <v>275.45553657082138</v>
      </c>
      <c r="J91" s="9">
        <f t="shared" si="83"/>
        <v>2.3484509888389866E-2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15.416199909983566</v>
      </c>
      <c r="P91" s="9">
        <f t="shared" si="86"/>
        <v>0.36204189922740404</v>
      </c>
      <c r="Q91" s="12">
        <f t="shared" si="87"/>
        <v>0.16291885465233183</v>
      </c>
      <c r="R91" s="9">
        <f t="shared" si="88"/>
        <v>2.3873737500000001</v>
      </c>
      <c r="S91" s="13">
        <f t="shared" si="89"/>
        <v>6.8241872330351214E-2</v>
      </c>
      <c r="T91" s="2">
        <f t="shared" si="90"/>
        <v>0.51</v>
      </c>
      <c r="U91" s="14">
        <f t="shared" si="91"/>
        <v>3.4803354888479118E-2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4.0830211498876452E-2</v>
      </c>
      <c r="AK91" s="9">
        <f t="shared" si="93"/>
        <v>10.4025</v>
      </c>
      <c r="AL91" s="1">
        <f t="shared" si="94"/>
        <v>0.45</v>
      </c>
      <c r="AM91" s="17">
        <f t="shared" si="95"/>
        <v>1123783.8333333333</v>
      </c>
      <c r="AN91" s="1">
        <f t="shared" si="96"/>
        <v>4773117594.0677347</v>
      </c>
    </row>
    <row r="92" spans="1:48" x14ac:dyDescent="0.15">
      <c r="C92" s="7">
        <v>3</v>
      </c>
      <c r="D92" s="8">
        <v>5.6126266578064499</v>
      </c>
      <c r="E92" s="10">
        <f t="shared" si="97"/>
        <v>2.3055365708214302</v>
      </c>
      <c r="F92" s="7" t="s">
        <v>83</v>
      </c>
      <c r="G92" s="1">
        <v>4</v>
      </c>
      <c r="H92" s="9">
        <f t="shared" si="81"/>
        <v>5.6126266578064499</v>
      </c>
      <c r="I92" s="9">
        <f t="shared" si="82"/>
        <v>278.76262665780644</v>
      </c>
      <c r="J92" s="9">
        <f t="shared" si="83"/>
        <v>3.5719264681289907E-2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20.359433010756163</v>
      </c>
      <c r="P92" s="9">
        <f t="shared" si="86"/>
        <v>0.7272239764721905</v>
      </c>
      <c r="Q92" s="12">
        <f t="shared" si="87"/>
        <v>0.32725078941248575</v>
      </c>
      <c r="R92" s="9">
        <f t="shared" si="88"/>
        <v>2.3873737500000001</v>
      </c>
      <c r="S92" s="13">
        <f t="shared" si="89"/>
        <v>0.1370756419737319</v>
      </c>
      <c r="T92" s="2">
        <f t="shared" si="90"/>
        <v>0.51</v>
      </c>
      <c r="U92" s="14">
        <f t="shared" si="91"/>
        <v>6.9908577406603264E-2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5.141443608809089E-2</v>
      </c>
      <c r="AK92" s="9">
        <f t="shared" si="93"/>
        <v>10.4025</v>
      </c>
      <c r="AL92" s="1">
        <f t="shared" si="94"/>
        <v>0.45</v>
      </c>
      <c r="AM92" s="17">
        <f t="shared" si="95"/>
        <v>1123783.8333333333</v>
      </c>
      <c r="AN92" s="1">
        <f t="shared" si="96"/>
        <v>6010430523.6795235</v>
      </c>
    </row>
    <row r="93" spans="1:48" x14ac:dyDescent="0.15">
      <c r="C93" s="7">
        <v>4</v>
      </c>
      <c r="D93" s="8">
        <v>9.6992649490999998</v>
      </c>
      <c r="E93" s="10">
        <f t="shared" si="97"/>
        <v>5.6126266578064499</v>
      </c>
      <c r="F93" s="7" t="s">
        <v>83</v>
      </c>
      <c r="G93" s="1">
        <v>5</v>
      </c>
      <c r="H93" s="9">
        <f t="shared" si="81"/>
        <v>9.6992649490999998</v>
      </c>
      <c r="I93" s="9">
        <f t="shared" si="82"/>
        <v>282.84926494909996</v>
      </c>
      <c r="J93" s="9">
        <f t="shared" si="83"/>
        <v>5.9165736102830498E-2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18.650598582569774</v>
      </c>
      <c r="O93" s="9">
        <f t="shared" si="98"/>
        <v>6.2868854517142019</v>
      </c>
      <c r="P93" s="9">
        <f t="shared" si="86"/>
        <v>0.37196820554484678</v>
      </c>
      <c r="Q93" s="12">
        <f t="shared" si="87"/>
        <v>0.16738569249518107</v>
      </c>
      <c r="R93" s="9">
        <f t="shared" si="88"/>
        <v>2.3873737500000001</v>
      </c>
      <c r="S93" s="13">
        <f t="shared" si="89"/>
        <v>7.0112898114583461E-2</v>
      </c>
      <c r="T93" s="2">
        <f t="shared" si="90"/>
        <v>0.51</v>
      </c>
      <c r="U93" s="14">
        <f t="shared" si="91"/>
        <v>3.5757578038437564E-2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3.3691909778588928E-2</v>
      </c>
      <c r="AK93" s="9">
        <f t="shared" si="93"/>
        <v>10.4025</v>
      </c>
      <c r="AL93" s="1">
        <f t="shared" si="94"/>
        <v>0.45</v>
      </c>
      <c r="AM93" s="17">
        <f t="shared" si="95"/>
        <v>1123783.8333333333</v>
      </c>
      <c r="AN93" s="1">
        <f t="shared" si="96"/>
        <v>3938638607.0116444</v>
      </c>
    </row>
    <row r="94" spans="1:48" x14ac:dyDescent="0.15">
      <c r="C94" s="7">
        <v>5</v>
      </c>
      <c r="D94" s="8">
        <v>11.206335048451599</v>
      </c>
      <c r="E94" s="10">
        <f t="shared" si="97"/>
        <v>9.6992649490999998</v>
      </c>
      <c r="F94" s="7" t="s">
        <v>85</v>
      </c>
      <c r="G94" s="1">
        <v>6</v>
      </c>
      <c r="H94" s="9">
        <f t="shared" si="81"/>
        <v>11.206335048451599</v>
      </c>
      <c r="I94" s="9">
        <f t="shared" si="82"/>
        <v>284.35633504845157</v>
      </c>
      <c r="J94" s="9">
        <f t="shared" si="83"/>
        <v>7.1007627001492379E-2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11.220192246169354</v>
      </c>
      <c r="P94" s="9">
        <f t="shared" si="86"/>
        <v>0.7967192259010305</v>
      </c>
      <c r="Q94" s="12">
        <f t="shared" si="87"/>
        <v>0.35852365165546374</v>
      </c>
      <c r="R94" s="9">
        <f t="shared" si="88"/>
        <v>2.3873737500000001</v>
      </c>
      <c r="S94" s="13">
        <f t="shared" si="89"/>
        <v>0.15017491570201932</v>
      </c>
      <c r="T94" s="2">
        <f t="shared" si="90"/>
        <v>0.51</v>
      </c>
      <c r="U94" s="14">
        <f t="shared" si="91"/>
        <v>7.6589207008029861E-2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4.922064591292101E-2</v>
      </c>
      <c r="AK94" s="9">
        <f t="shared" si="93"/>
        <v>10.4025</v>
      </c>
      <c r="AL94" s="1">
        <f t="shared" si="94"/>
        <v>0.45</v>
      </c>
      <c r="AM94" s="17">
        <f t="shared" si="95"/>
        <v>1123783.8333333333</v>
      </c>
      <c r="AN94" s="1">
        <f t="shared" si="96"/>
        <v>5753972913.0427427</v>
      </c>
    </row>
    <row r="95" spans="1:48" x14ac:dyDescent="0.15">
      <c r="C95" s="7">
        <v>6</v>
      </c>
      <c r="D95" s="8">
        <v>16.075467811666702</v>
      </c>
      <c r="E95" s="10">
        <f t="shared" si="97"/>
        <v>11.206335048451599</v>
      </c>
      <c r="F95" s="7" t="s">
        <v>83</v>
      </c>
      <c r="G95" s="1">
        <v>7</v>
      </c>
      <c r="H95" s="9">
        <f t="shared" si="81"/>
        <v>16.075467811666702</v>
      </c>
      <c r="I95" s="9">
        <f t="shared" si="82"/>
        <v>289.2254678116667</v>
      </c>
      <c r="J95" s="9">
        <f t="shared" si="83"/>
        <v>0.12637398580612516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15.728748020268325</v>
      </c>
      <c r="P95" s="9">
        <f t="shared" si="86"/>
        <v>1.9877045790615087</v>
      </c>
      <c r="Q95" s="12">
        <f t="shared" si="87"/>
        <v>0.89446706057767889</v>
      </c>
      <c r="R95" s="9">
        <f t="shared" si="88"/>
        <v>2.3873737500000001</v>
      </c>
      <c r="S95" s="13">
        <f t="shared" si="89"/>
        <v>0.37466570141255801</v>
      </c>
      <c r="T95" s="2">
        <f t="shared" si="90"/>
        <v>0.51</v>
      </c>
      <c r="U95" s="14">
        <f t="shared" si="91"/>
        <v>0.19107950772040458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0.10406547157770198</v>
      </c>
      <c r="AK95" s="9">
        <f t="shared" si="93"/>
        <v>10.4025</v>
      </c>
      <c r="AL95" s="1">
        <f t="shared" si="94"/>
        <v>0.45</v>
      </c>
      <c r="AM95" s="17">
        <f t="shared" si="95"/>
        <v>1123783.8333333333</v>
      </c>
      <c r="AN95" s="1">
        <f t="shared" si="96"/>
        <v>12165421512.356201</v>
      </c>
    </row>
    <row r="96" spans="1:48" x14ac:dyDescent="0.15">
      <c r="C96" s="7">
        <v>7</v>
      </c>
      <c r="D96" s="8">
        <v>21.184610734516099</v>
      </c>
      <c r="E96" s="10">
        <f t="shared" si="97"/>
        <v>16.075467811666702</v>
      </c>
      <c r="F96" s="7" t="s">
        <v>83</v>
      </c>
      <c r="G96" s="1">
        <v>8</v>
      </c>
      <c r="H96" s="9">
        <f t="shared" si="81"/>
        <v>21.184610734516099</v>
      </c>
      <c r="I96" s="9">
        <f t="shared" si="82"/>
        <v>294.3346107345161</v>
      </c>
      <c r="J96" s="9">
        <f t="shared" si="83"/>
        <v>0.22669670260662228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19.046318441206818</v>
      </c>
      <c r="P96" s="9">
        <f t="shared" si="86"/>
        <v>4.3177375874172874</v>
      </c>
      <c r="Q96" s="12">
        <f t="shared" si="87"/>
        <v>1.9429819143377793</v>
      </c>
      <c r="R96" s="9">
        <f t="shared" si="88"/>
        <v>2.3873737500000001</v>
      </c>
      <c r="S96" s="13">
        <f t="shared" si="89"/>
        <v>0.81385745082343275</v>
      </c>
      <c r="T96" s="2">
        <f t="shared" si="90"/>
        <v>0.51</v>
      </c>
      <c r="U96" s="14">
        <f t="shared" si="91"/>
        <v>0.41506729991995073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0.17159779092586516</v>
      </c>
      <c r="AK96" s="9">
        <f t="shared" si="93"/>
        <v>10.4025</v>
      </c>
      <c r="AL96" s="1">
        <f t="shared" si="94"/>
        <v>0.45</v>
      </c>
      <c r="AM96" s="17">
        <f t="shared" si="95"/>
        <v>1123783.8333333333</v>
      </c>
      <c r="AN96" s="1">
        <f t="shared" si="96"/>
        <v>20060058591.51482</v>
      </c>
    </row>
    <row r="97" spans="1:50" x14ac:dyDescent="0.15">
      <c r="C97" s="7">
        <v>8</v>
      </c>
      <c r="D97" s="8">
        <v>19.2071606074194</v>
      </c>
      <c r="E97" s="10">
        <f t="shared" si="97"/>
        <v>21.184610734516099</v>
      </c>
      <c r="F97" s="7" t="s">
        <v>83</v>
      </c>
      <c r="G97" s="1">
        <v>9</v>
      </c>
      <c r="H97" s="9">
        <f t="shared" si="81"/>
        <v>19.2071606074194</v>
      </c>
      <c r="I97" s="9">
        <f t="shared" si="82"/>
        <v>292.35716060741936</v>
      </c>
      <c r="J97" s="9">
        <f t="shared" si="83"/>
        <v>0.18124711355881956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20.033855853789529</v>
      </c>
      <c r="P97" s="9">
        <f t="shared" si="86"/>
        <v>3.6310785469528128</v>
      </c>
      <c r="Q97" s="12">
        <f t="shared" si="87"/>
        <v>1.6339853461287659</v>
      </c>
      <c r="R97" s="9">
        <f t="shared" si="88"/>
        <v>2.3873737500000001</v>
      </c>
      <c r="S97" s="13">
        <f t="shared" si="89"/>
        <v>0.68442796027591657</v>
      </c>
      <c r="T97" s="2">
        <f t="shared" si="90"/>
        <v>0.51</v>
      </c>
      <c r="U97" s="14">
        <f t="shared" si="91"/>
        <v>0.34905825974071747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0.15169606531182633</v>
      </c>
      <c r="AK97" s="9">
        <f t="shared" si="93"/>
        <v>10.4025</v>
      </c>
      <c r="AL97" s="1">
        <f t="shared" si="94"/>
        <v>0.45</v>
      </c>
      <c r="AM97" s="17">
        <f t="shared" si="95"/>
        <v>1123783.8333333333</v>
      </c>
      <c r="AN97" s="1">
        <f t="shared" si="96"/>
        <v>17733514760.526062</v>
      </c>
    </row>
    <row r="98" spans="1:50" x14ac:dyDescent="0.15">
      <c r="C98" s="7">
        <v>9</v>
      </c>
      <c r="D98" s="8">
        <v>16.251965934333299</v>
      </c>
      <c r="E98" s="10">
        <f t="shared" si="97"/>
        <v>19.2071606074194</v>
      </c>
      <c r="F98" s="7" t="s">
        <v>83</v>
      </c>
      <c r="G98" s="1">
        <v>10</v>
      </c>
      <c r="H98" s="9">
        <f t="shared" si="81"/>
        <v>16.251965934333299</v>
      </c>
      <c r="I98" s="9">
        <f t="shared" si="82"/>
        <v>289.40196593433325</v>
      </c>
      <c r="J98" s="9">
        <f t="shared" si="83"/>
        <v>0.12899543524915633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21.708052306836713</v>
      </c>
      <c r="P98" s="9">
        <f t="shared" si="86"/>
        <v>2.8002396557318536</v>
      </c>
      <c r="Q98" s="12">
        <f t="shared" si="87"/>
        <v>1.2601078450793342</v>
      </c>
      <c r="R98" s="9">
        <f t="shared" si="88"/>
        <v>2.3873737500000001</v>
      </c>
      <c r="S98" s="13">
        <f t="shared" si="89"/>
        <v>0.52782177280760256</v>
      </c>
      <c r="T98" s="2">
        <f t="shared" si="90"/>
        <v>0.51</v>
      </c>
      <c r="U98" s="14">
        <f t="shared" si="91"/>
        <v>0.2691891041318773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0.12440951489576101</v>
      </c>
      <c r="AK98" s="9">
        <f t="shared" si="93"/>
        <v>10.4025</v>
      </c>
      <c r="AL98" s="1">
        <f t="shared" si="94"/>
        <v>0.45</v>
      </c>
      <c r="AM98" s="17">
        <f t="shared" si="95"/>
        <v>1123783.8333333333</v>
      </c>
      <c r="AN98" s="1">
        <f t="shared" si="96"/>
        <v>14543672996.519484</v>
      </c>
    </row>
    <row r="99" spans="1:50" x14ac:dyDescent="0.15">
      <c r="C99" s="7">
        <v>10</v>
      </c>
      <c r="D99" s="8">
        <v>13.7618840240323</v>
      </c>
      <c r="E99" s="10">
        <f t="shared" si="97"/>
        <v>16.251965934333299</v>
      </c>
      <c r="F99" s="7" t="s">
        <v>83</v>
      </c>
      <c r="G99" s="1">
        <v>11</v>
      </c>
      <c r="H99" s="9">
        <f t="shared" si="81"/>
        <v>13.7618840240323</v>
      </c>
      <c r="I99" s="9">
        <f t="shared" si="82"/>
        <v>286.9118840240323</v>
      </c>
      <c r="J99" s="9">
        <f t="shared" si="83"/>
        <v>9.6329956936540909E-2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17.962422018549617</v>
      </c>
      <c r="O99" s="9">
        <f t="shared" si="98"/>
        <v>6.2506656325552434</v>
      </c>
      <c r="P99" s="9">
        <f t="shared" si="86"/>
        <v>0.60212635120876279</v>
      </c>
      <c r="Q99" s="12">
        <f t="shared" si="87"/>
        <v>0.27095685804394326</v>
      </c>
      <c r="R99" s="9">
        <f t="shared" si="88"/>
        <v>2.3873737500000001</v>
      </c>
      <c r="S99" s="13">
        <f t="shared" si="89"/>
        <v>0.11349578508348064</v>
      </c>
      <c r="T99" s="2">
        <f t="shared" si="90"/>
        <v>0.51</v>
      </c>
      <c r="U99" s="14">
        <f t="shared" si="91"/>
        <v>5.7882850392575125E-2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4.77886793933614E-2</v>
      </c>
      <c r="AK99" s="9">
        <f t="shared" si="93"/>
        <v>10.4025</v>
      </c>
      <c r="AL99" s="1">
        <f t="shared" si="94"/>
        <v>0.45</v>
      </c>
      <c r="AM99" s="17">
        <f t="shared" si="95"/>
        <v>1123783.8333333333</v>
      </c>
      <c r="AN99" s="1">
        <f t="shared" si="96"/>
        <v>5586573716.7683363</v>
      </c>
    </row>
    <row r="100" spans="1:50" x14ac:dyDescent="0.15">
      <c r="C100" s="7">
        <v>11</v>
      </c>
      <c r="D100" s="8">
        <v>6.6868286839</v>
      </c>
      <c r="E100" s="10">
        <f t="shared" si="97"/>
        <v>13.7618840240323</v>
      </c>
      <c r="F100" s="7" t="s">
        <v>85</v>
      </c>
      <c r="G100" s="1">
        <v>12</v>
      </c>
      <c r="H100" s="9">
        <f t="shared" si="81"/>
        <v>6.6868286839</v>
      </c>
      <c r="I100" s="9">
        <f t="shared" si="82"/>
        <v>279.83682868389997</v>
      </c>
      <c r="J100" s="9">
        <f t="shared" si="83"/>
        <v>4.0844396896680749E-2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10.95381428134648</v>
      </c>
      <c r="P100" s="9">
        <f t="shared" si="86"/>
        <v>0.4474019380398454</v>
      </c>
      <c r="Q100" s="12">
        <f t="shared" si="87"/>
        <v>0.20133087211793044</v>
      </c>
      <c r="R100" s="9">
        <f t="shared" si="88"/>
        <v>2.3873737500000001</v>
      </c>
      <c r="S100" s="13">
        <f t="shared" si="89"/>
        <v>8.4331526271464799E-2</v>
      </c>
      <c r="T100" s="2">
        <f t="shared" si="90"/>
        <v>0.51</v>
      </c>
      <c r="U100" s="14">
        <f t="shared" si="91"/>
        <v>4.3009078398447045E-2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4.3304237137131787E-2</v>
      </c>
      <c r="AK100" s="9">
        <f t="shared" si="93"/>
        <v>10.4025</v>
      </c>
      <c r="AL100" s="1">
        <f t="shared" si="94"/>
        <v>0.45</v>
      </c>
      <c r="AM100" s="17">
        <f t="shared" si="95"/>
        <v>1123783.8333333333</v>
      </c>
      <c r="AN100" s="1">
        <f t="shared" si="96"/>
        <v>5062335182.4325695</v>
      </c>
      <c r="AO100" s="1">
        <f>SUM(AN89:AN100)</f>
        <v>104413458736.6559</v>
      </c>
    </row>
    <row r="101" spans="1:50" x14ac:dyDescent="0.15">
      <c r="C101" s="7">
        <v>12</v>
      </c>
      <c r="D101" s="8">
        <v>5.0008451829032197</v>
      </c>
      <c r="E101" s="10">
        <f t="shared" si="97"/>
        <v>6.6868286839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6.6270838536451597</v>
      </c>
      <c r="E105" s="7"/>
      <c r="F105" s="7"/>
      <c r="G105" s="1">
        <v>1</v>
      </c>
      <c r="H105" s="9">
        <f t="shared" ref="H105:H116" si="99">E106</f>
        <v>6.6270838536451597</v>
      </c>
      <c r="I105" s="9">
        <f t="shared" ref="I105:I116" si="100">H105+273.15</f>
        <v>279.77708385364514</v>
      </c>
      <c r="J105" s="9">
        <f t="shared" ref="J105:J116" si="101">EXP(($C$15*(I105-$C$13))/($C$16*I105*$C$13))</f>
        <v>4.0542040520840636E-2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2.6266791079305886E-2</v>
      </c>
      <c r="Q105" s="12">
        <f t="shared" ref="Q105:Q116" si="105">P105*$B$107</f>
        <v>7.8800373237917654E-3</v>
      </c>
      <c r="R105" s="9">
        <f t="shared" ref="R105:R116" si="106">L105*$B$107</f>
        <v>0.19436706250000002</v>
      </c>
      <c r="S105" s="13">
        <f t="shared" ref="S105:S116" si="107">Q105/R105</f>
        <v>4.0542040520840636E-2</v>
      </c>
      <c r="T105" s="2">
        <f t="shared" ref="T105:T116" si="108">$B$106/100</f>
        <v>0.01</v>
      </c>
      <c r="U105" s="14">
        <f t="shared" ref="U105:U116" si="109">S105*T105</f>
        <v>4.0542040520840636E-4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5.8954204052084061E-3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34002.333333333336</v>
      </c>
      <c r="AX105" s="1">
        <f t="shared" ref="AX105:AX116" si="116">AW105*10000*AV105*0.67*AU105*AT105</f>
        <v>26104836.331584752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3.5042406942903201</v>
      </c>
      <c r="E106" s="10">
        <f t="shared" ref="E106:E117" si="117">D105</f>
        <v>6.6270838536451597</v>
      </c>
      <c r="F106" s="7" t="s">
        <v>83</v>
      </c>
      <c r="G106" s="1">
        <v>2</v>
      </c>
      <c r="H106" s="9">
        <f t="shared" si="99"/>
        <v>3.5042406942903201</v>
      </c>
      <c r="I106" s="9">
        <f t="shared" si="100"/>
        <v>276.65424069429031</v>
      </c>
      <c r="J106" s="9">
        <f t="shared" si="101"/>
        <v>2.7371402992807062E-2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1.2695136255873609</v>
      </c>
      <c r="P106" s="9">
        <f t="shared" si="104"/>
        <v>3.4748369050811231E-2</v>
      </c>
      <c r="Q106" s="12">
        <f t="shared" si="105"/>
        <v>1.0424510715243369E-2</v>
      </c>
      <c r="R106" s="9">
        <f t="shared" si="106"/>
        <v>0.19436706250000002</v>
      </c>
      <c r="S106" s="13">
        <f t="shared" si="107"/>
        <v>5.3633113456367475E-2</v>
      </c>
      <c r="T106" s="2">
        <f t="shared" si="108"/>
        <v>0.01</v>
      </c>
      <c r="U106" s="14">
        <f t="shared" si="109"/>
        <v>5.3633113456367479E-4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6.0263311345636747E-3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34002.333333333336</v>
      </c>
      <c r="AX106" s="1">
        <f t="shared" si="116"/>
        <v>26684507.148758113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2.3055365708214302</v>
      </c>
      <c r="E107" s="10">
        <f t="shared" si="117"/>
        <v>3.5042406942903201</v>
      </c>
      <c r="F107" s="7" t="s">
        <v>83</v>
      </c>
      <c r="G107" s="1">
        <v>3</v>
      </c>
      <c r="H107" s="9">
        <f t="shared" si="99"/>
        <v>2.3055365708214302</v>
      </c>
      <c r="I107" s="9">
        <f t="shared" si="100"/>
        <v>275.45553657082138</v>
      </c>
      <c r="J107" s="9">
        <f t="shared" si="101"/>
        <v>2.3484509888389866E-2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1.8826554648698832</v>
      </c>
      <c r="P107" s="9">
        <f t="shared" si="104"/>
        <v>4.4213240881167994E-2</v>
      </c>
      <c r="Q107" s="12">
        <f t="shared" si="105"/>
        <v>1.3263972264350398E-2</v>
      </c>
      <c r="R107" s="9">
        <f t="shared" si="106"/>
        <v>0.19436706250000002</v>
      </c>
      <c r="S107" s="13">
        <f t="shared" si="107"/>
        <v>6.8241872330351228E-2</v>
      </c>
      <c r="T107" s="2">
        <f t="shared" si="108"/>
        <v>0.01</v>
      </c>
      <c r="U107" s="14">
        <f t="shared" si="109"/>
        <v>6.8241872330351231E-4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6.1724187233035124E-3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34002.333333333336</v>
      </c>
      <c r="AX107" s="1">
        <f t="shared" si="116"/>
        <v>27331380.879893579</v>
      </c>
    </row>
    <row r="108" spans="1:50" x14ac:dyDescent="0.15">
      <c r="C108" s="7">
        <v>3</v>
      </c>
      <c r="D108" s="8">
        <v>5.6126266578064499</v>
      </c>
      <c r="E108" s="10">
        <f t="shared" si="117"/>
        <v>2.3055365708214302</v>
      </c>
      <c r="F108" s="7" t="s">
        <v>83</v>
      </c>
      <c r="G108" s="1">
        <v>4</v>
      </c>
      <c r="H108" s="9">
        <f t="shared" si="99"/>
        <v>5.6126266578064499</v>
      </c>
      <c r="I108" s="9">
        <f t="shared" si="100"/>
        <v>278.76262665780644</v>
      </c>
      <c r="J108" s="9">
        <f t="shared" si="101"/>
        <v>3.5719264681289907E-2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2.4863324323220488</v>
      </c>
      <c r="P108" s="9">
        <f t="shared" si="104"/>
        <v>8.8809966235786589E-2</v>
      </c>
      <c r="Q108" s="12">
        <f t="shared" si="105"/>
        <v>2.6642989870735975E-2</v>
      </c>
      <c r="R108" s="9">
        <f t="shared" si="106"/>
        <v>0.19436706250000002</v>
      </c>
      <c r="S108" s="13">
        <f t="shared" si="107"/>
        <v>0.1370756419737319</v>
      </c>
      <c r="T108" s="2">
        <f t="shared" si="108"/>
        <v>0.01</v>
      </c>
      <c r="U108" s="14">
        <f t="shared" si="109"/>
        <v>1.370756419737319E-3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6.8607564197373195E-3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34002.333333333336</v>
      </c>
      <c r="AX108" s="1">
        <f t="shared" si="116"/>
        <v>30379330.24927013</v>
      </c>
    </row>
    <row r="109" spans="1:50" x14ac:dyDescent="0.15">
      <c r="C109" s="7">
        <v>4</v>
      </c>
      <c r="D109" s="8">
        <v>9.6992649490999998</v>
      </c>
      <c r="E109" s="10">
        <f t="shared" si="117"/>
        <v>5.6126266578064499</v>
      </c>
      <c r="F109" s="7" t="s">
        <v>83</v>
      </c>
      <c r="G109" s="1">
        <v>5</v>
      </c>
      <c r="H109" s="9">
        <f t="shared" si="99"/>
        <v>9.6992649490999998</v>
      </c>
      <c r="I109" s="9">
        <f t="shared" si="100"/>
        <v>282.84926494909996</v>
      </c>
      <c r="J109" s="9">
        <f t="shared" si="101"/>
        <v>5.9165736102830498E-2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2.2776463427819493</v>
      </c>
      <c r="O109" s="9">
        <f t="shared" si="118"/>
        <v>0.76776633163764663</v>
      </c>
      <c r="P109" s="9">
        <f t="shared" si="104"/>
        <v>4.5425460166311243E-2</v>
      </c>
      <c r="Q109" s="12">
        <f t="shared" si="105"/>
        <v>1.3627638049893373E-2</v>
      </c>
      <c r="R109" s="9">
        <f t="shared" si="106"/>
        <v>0.19436706250000002</v>
      </c>
      <c r="S109" s="13">
        <f t="shared" si="107"/>
        <v>7.0112898114583447E-2</v>
      </c>
      <c r="T109" s="2">
        <f t="shared" si="108"/>
        <v>0.01</v>
      </c>
      <c r="U109" s="14">
        <f t="shared" si="109"/>
        <v>7.0112898114583447E-4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6.1911289811458345E-3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34002.333333333336</v>
      </c>
      <c r="AX109" s="1">
        <f t="shared" si="116"/>
        <v>27414229.631148715</v>
      </c>
    </row>
    <row r="110" spans="1:50" x14ac:dyDescent="0.15">
      <c r="C110" s="7">
        <v>5</v>
      </c>
      <c r="D110" s="8">
        <v>11.206335048451599</v>
      </c>
      <c r="E110" s="10">
        <f t="shared" si="117"/>
        <v>9.6992649490999998</v>
      </c>
      <c r="F110" s="7" t="s">
        <v>85</v>
      </c>
      <c r="G110" s="1">
        <v>6</v>
      </c>
      <c r="H110" s="9">
        <f t="shared" si="99"/>
        <v>11.206335048451599</v>
      </c>
      <c r="I110" s="9">
        <f t="shared" si="100"/>
        <v>284.35633504845157</v>
      </c>
      <c r="J110" s="9">
        <f t="shared" si="101"/>
        <v>7.1007627001492379E-2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1.3702310798046689</v>
      </c>
      <c r="P110" s="9">
        <f t="shared" si="104"/>
        <v>9.7296857420622065E-2</v>
      </c>
      <c r="Q110" s="12">
        <f t="shared" si="105"/>
        <v>2.9189057226186619E-2</v>
      </c>
      <c r="R110" s="9">
        <f t="shared" si="106"/>
        <v>0.19436706250000002</v>
      </c>
      <c r="S110" s="13">
        <f t="shared" si="107"/>
        <v>0.1501749157020193</v>
      </c>
      <c r="T110" s="2">
        <f t="shared" si="108"/>
        <v>0.01</v>
      </c>
      <c r="U110" s="14">
        <f t="shared" si="109"/>
        <v>1.501749157020193E-3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6.9917491570201931E-3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34002.333333333336</v>
      </c>
      <c r="AX110" s="1">
        <f t="shared" si="116"/>
        <v>30959364.196361441</v>
      </c>
    </row>
    <row r="111" spans="1:50" x14ac:dyDescent="0.15">
      <c r="C111" s="7">
        <v>6</v>
      </c>
      <c r="D111" s="8">
        <v>16.075467811666702</v>
      </c>
      <c r="E111" s="10">
        <f t="shared" si="117"/>
        <v>11.206335048451599</v>
      </c>
      <c r="F111" s="7" t="s">
        <v>83</v>
      </c>
      <c r="G111" s="1">
        <v>7</v>
      </c>
      <c r="H111" s="9">
        <f t="shared" si="99"/>
        <v>16.075467811666702</v>
      </c>
      <c r="I111" s="9">
        <f t="shared" si="100"/>
        <v>289.2254678116667</v>
      </c>
      <c r="J111" s="9">
        <f t="shared" si="101"/>
        <v>0.12637398580612516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1.9208244307173801</v>
      </c>
      <c r="P111" s="9">
        <f t="shared" si="104"/>
        <v>0.24274223934353664</v>
      </c>
      <c r="Q111" s="12">
        <f t="shared" si="105"/>
        <v>7.2822671803060984E-2</v>
      </c>
      <c r="R111" s="9">
        <f t="shared" si="106"/>
        <v>0.19436706250000002</v>
      </c>
      <c r="S111" s="13">
        <f t="shared" si="107"/>
        <v>0.37466570141255789</v>
      </c>
      <c r="T111" s="2">
        <f t="shared" si="108"/>
        <v>0.01</v>
      </c>
      <c r="U111" s="14">
        <f t="shared" si="109"/>
        <v>3.7466570141255792E-3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1.369665701412558E-2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34002.333333333336</v>
      </c>
      <c r="AX111" s="1">
        <f t="shared" si="116"/>
        <v>60648599.263204031</v>
      </c>
    </row>
    <row r="112" spans="1:50" x14ac:dyDescent="0.15">
      <c r="C112" s="7">
        <v>7</v>
      </c>
      <c r="D112" s="8">
        <v>21.184610734516099</v>
      </c>
      <c r="E112" s="10">
        <f t="shared" si="117"/>
        <v>16.075467811666702</v>
      </c>
      <c r="F112" s="7" t="s">
        <v>83</v>
      </c>
      <c r="G112" s="1">
        <v>8</v>
      </c>
      <c r="H112" s="9">
        <f t="shared" si="99"/>
        <v>21.184610734516099</v>
      </c>
      <c r="I112" s="9">
        <f t="shared" si="100"/>
        <v>294.3346107345161</v>
      </c>
      <c r="J112" s="9">
        <f t="shared" si="101"/>
        <v>0.22669670260662228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2.3259723997071768</v>
      </c>
      <c r="P112" s="9">
        <f t="shared" si="104"/>
        <v>0.52729027336762946</v>
      </c>
      <c r="Q112" s="12">
        <f t="shared" si="105"/>
        <v>0.15818708201028883</v>
      </c>
      <c r="R112" s="9">
        <f t="shared" si="106"/>
        <v>0.19436706250000002</v>
      </c>
      <c r="S112" s="13">
        <f t="shared" si="107"/>
        <v>0.81385745082343264</v>
      </c>
      <c r="T112" s="2">
        <f t="shared" si="108"/>
        <v>0.01</v>
      </c>
      <c r="U112" s="14">
        <f t="shared" si="109"/>
        <v>8.138574508234327E-3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1.8088574508234326E-2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34002.333333333336</v>
      </c>
      <c r="AX112" s="1">
        <f t="shared" si="116"/>
        <v>80095946.438690096</v>
      </c>
    </row>
    <row r="113" spans="1:53" x14ac:dyDescent="0.15">
      <c r="C113" s="7">
        <v>8</v>
      </c>
      <c r="D113" s="8">
        <v>19.2071606074194</v>
      </c>
      <c r="E113" s="10">
        <f t="shared" si="117"/>
        <v>21.184610734516099</v>
      </c>
      <c r="F113" s="7" t="s">
        <v>83</v>
      </c>
      <c r="G113" s="1">
        <v>9</v>
      </c>
      <c r="H113" s="9">
        <f t="shared" si="99"/>
        <v>19.2071606074194</v>
      </c>
      <c r="I113" s="9">
        <f t="shared" si="100"/>
        <v>292.35716060741936</v>
      </c>
      <c r="J113" s="9">
        <f t="shared" si="101"/>
        <v>0.18124711355881956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2.4465723346728812</v>
      </c>
      <c r="P113" s="9">
        <f t="shared" si="104"/>
        <v>0.44343417377232197</v>
      </c>
      <c r="Q113" s="12">
        <f t="shared" si="105"/>
        <v>0.13303025213169659</v>
      </c>
      <c r="R113" s="9">
        <f t="shared" si="106"/>
        <v>0.19436706250000002</v>
      </c>
      <c r="S113" s="13">
        <f t="shared" si="107"/>
        <v>0.68442796027591646</v>
      </c>
      <c r="T113" s="2">
        <f t="shared" si="108"/>
        <v>0.01</v>
      </c>
      <c r="U113" s="14">
        <f t="shared" si="109"/>
        <v>6.8442796027591646E-3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1.6794279602759164E-2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34002.333333333336</v>
      </c>
      <c r="AX113" s="1">
        <f t="shared" si="116"/>
        <v>74364827.307239681</v>
      </c>
    </row>
    <row r="114" spans="1:53" x14ac:dyDescent="0.15">
      <c r="C114" s="7">
        <v>9</v>
      </c>
      <c r="D114" s="8">
        <v>16.251965934333299</v>
      </c>
      <c r="E114" s="10">
        <f t="shared" si="117"/>
        <v>19.2071606074194</v>
      </c>
      <c r="F114" s="7" t="s">
        <v>83</v>
      </c>
      <c r="G114" s="1">
        <v>10</v>
      </c>
      <c r="H114" s="9">
        <f t="shared" si="99"/>
        <v>16.251965934333299</v>
      </c>
      <c r="I114" s="9">
        <f t="shared" si="100"/>
        <v>289.40196593433325</v>
      </c>
      <c r="J114" s="9">
        <f t="shared" si="101"/>
        <v>0.12899543524915633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2.6510283692338925</v>
      </c>
      <c r="P114" s="9">
        <f t="shared" si="104"/>
        <v>0.34197055834718709</v>
      </c>
      <c r="Q114" s="12">
        <f t="shared" si="105"/>
        <v>0.10259116750415613</v>
      </c>
      <c r="R114" s="9">
        <f t="shared" si="106"/>
        <v>0.19436706250000002</v>
      </c>
      <c r="S114" s="13">
        <f t="shared" si="107"/>
        <v>0.52782177280760267</v>
      </c>
      <c r="T114" s="2">
        <f t="shared" si="108"/>
        <v>0.01</v>
      </c>
      <c r="U114" s="14">
        <f t="shared" si="109"/>
        <v>5.2782177280760265E-3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1.5228217728076025E-2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34002.333333333336</v>
      </c>
      <c r="AX114" s="1">
        <f t="shared" si="116"/>
        <v>67430327.964729622</v>
      </c>
    </row>
    <row r="115" spans="1:53" x14ac:dyDescent="0.15">
      <c r="C115" s="7">
        <v>10</v>
      </c>
      <c r="D115" s="8">
        <v>13.7618840240323</v>
      </c>
      <c r="E115" s="10">
        <f t="shared" si="117"/>
        <v>16.251965934333299</v>
      </c>
      <c r="F115" s="7" t="s">
        <v>83</v>
      </c>
      <c r="G115" s="1">
        <v>11</v>
      </c>
      <c r="H115" s="9">
        <f t="shared" si="99"/>
        <v>13.7618840240323</v>
      </c>
      <c r="I115" s="9">
        <f t="shared" si="100"/>
        <v>286.9118840240323</v>
      </c>
      <c r="J115" s="9">
        <f t="shared" si="101"/>
        <v>9.6329956936540909E-2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2.19360492034237</v>
      </c>
      <c r="O115" s="9">
        <f t="shared" si="118"/>
        <v>0.76334309887766905</v>
      </c>
      <c r="P115" s="9">
        <f t="shared" si="104"/>
        <v>7.3532807842691547E-2</v>
      </c>
      <c r="Q115" s="12">
        <f t="shared" si="105"/>
        <v>2.2059842352807463E-2</v>
      </c>
      <c r="R115" s="9">
        <f t="shared" si="106"/>
        <v>0.19436706250000002</v>
      </c>
      <c r="S115" s="13">
        <f t="shared" si="107"/>
        <v>0.1134957850834807</v>
      </c>
      <c r="T115" s="2">
        <f t="shared" si="108"/>
        <v>0.01</v>
      </c>
      <c r="U115" s="14">
        <f t="shared" si="109"/>
        <v>1.1349578508348069E-3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6.624957850834807E-3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34002.333333333336</v>
      </c>
      <c r="AX115" s="1">
        <f t="shared" si="116"/>
        <v>29335217.594813149</v>
      </c>
    </row>
    <row r="116" spans="1:53" x14ac:dyDescent="0.15">
      <c r="C116" s="7">
        <v>11</v>
      </c>
      <c r="D116" s="8">
        <v>6.6868286839</v>
      </c>
      <c r="E116" s="10">
        <f t="shared" si="117"/>
        <v>13.7618840240323</v>
      </c>
      <c r="F116" s="7" t="s">
        <v>85</v>
      </c>
      <c r="G116" s="1">
        <v>12</v>
      </c>
      <c r="H116" s="9">
        <f t="shared" si="99"/>
        <v>6.6868286839</v>
      </c>
      <c r="I116" s="9">
        <f t="shared" si="100"/>
        <v>279.83682868389997</v>
      </c>
      <c r="J116" s="9">
        <f t="shared" si="101"/>
        <v>4.0844396896680749E-2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1.337700499368311</v>
      </c>
      <c r="P116" s="9">
        <f t="shared" si="104"/>
        <v>5.4637570125087333E-2</v>
      </c>
      <c r="Q116" s="12">
        <f t="shared" si="105"/>
        <v>1.63912710375262E-2</v>
      </c>
      <c r="R116" s="9">
        <f t="shared" si="106"/>
        <v>0.19436706250000002</v>
      </c>
      <c r="S116" s="13">
        <f t="shared" si="107"/>
        <v>8.4331526271464841E-2</v>
      </c>
      <c r="T116" s="2">
        <f t="shared" si="108"/>
        <v>0.01</v>
      </c>
      <c r="U116" s="14">
        <f t="shared" si="109"/>
        <v>8.433152627146484E-4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6.3333152627146486E-3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34002.333333333336</v>
      </c>
      <c r="AX116" s="1">
        <f t="shared" si="116"/>
        <v>28043828.43052718</v>
      </c>
      <c r="AY116" s="1">
        <f>SUM(AX105:AX116)</f>
        <v>508792395.43622053</v>
      </c>
    </row>
    <row r="117" spans="1:53" x14ac:dyDescent="0.15">
      <c r="C117" s="7">
        <v>12</v>
      </c>
      <c r="D117" s="8">
        <v>5.0008451829032197</v>
      </c>
      <c r="E117" s="10">
        <f t="shared" si="117"/>
        <v>6.6868286839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6.6270838536451597</v>
      </c>
      <c r="E121" s="7"/>
      <c r="F121" s="7"/>
      <c r="G121" s="1">
        <v>1</v>
      </c>
      <c r="H121" s="9">
        <f t="shared" ref="H121:H132" si="119">E122</f>
        <v>6.6270838536451597</v>
      </c>
      <c r="I121" s="9">
        <f t="shared" ref="I121:I132" si="120">H121+273.15</f>
        <v>279.77708385364514</v>
      </c>
      <c r="J121" s="9">
        <f t="shared" ref="J121:J132" si="121">EXP(($C$15*(I121-$C$13))/($C$16*I121*$C$13))</f>
        <v>4.0542040520840636E-2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1.154231893628333E-2</v>
      </c>
      <c r="Q121" s="12">
        <f t="shared" ref="Q121:Q132" si="125">P121*$B$123</f>
        <v>3.808965248973499E-3</v>
      </c>
      <c r="R121" s="9">
        <f t="shared" ref="R121:R132" si="126">L121*$B$123</f>
        <v>9.3951000000000007E-2</v>
      </c>
      <c r="S121" s="13">
        <f t="shared" ref="S121:S132" si="127">Q121/R121</f>
        <v>4.0542040520840636E-2</v>
      </c>
      <c r="T121" s="2">
        <f t="shared" ref="T121:T132" si="128">$B$122/100</f>
        <v>0.01</v>
      </c>
      <c r="U121" s="14">
        <f t="shared" ref="U121:U132" si="129">S121*T121</f>
        <v>4.0542040520840636E-4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5.8954204052084061E-3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2561.8333333333335</v>
      </c>
      <c r="AX121" s="1">
        <f t="shared" ref="AX121:AX132" si="136">AW121*10000*AV121*0.67*AU121*AT121</f>
        <v>950696.42805425194</v>
      </c>
      <c r="AZ121" s="1">
        <f t="shared" ref="AZ121:AZ132" si="137">$E$9/12</f>
        <v>2580.6666666666665</v>
      </c>
      <c r="BA121" s="1">
        <f t="shared" ref="BA121:BA132" si="138">AZ121*10000*AV121*0.67*AU121*AT121</f>
        <v>957685.47862806788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3.5042406942903201</v>
      </c>
      <c r="E122" s="10">
        <f t="shared" ref="E122:E133" si="139">D121</f>
        <v>6.6270838536451597</v>
      </c>
      <c r="F122" s="7" t="s">
        <v>83</v>
      </c>
      <c r="G122" s="1">
        <v>2</v>
      </c>
      <c r="H122" s="9">
        <f t="shared" si="119"/>
        <v>3.5042406942903201</v>
      </c>
      <c r="I122" s="9">
        <f t="shared" si="120"/>
        <v>276.65424069429031</v>
      </c>
      <c r="J122" s="9">
        <f t="shared" si="121"/>
        <v>2.7371402992807062E-2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0.55785768106371669</v>
      </c>
      <c r="P122" s="9">
        <f t="shared" si="124"/>
        <v>1.5269347401027823E-2</v>
      </c>
      <c r="Q122" s="12">
        <f t="shared" si="125"/>
        <v>5.0388846423391814E-3</v>
      </c>
      <c r="R122" s="9">
        <f t="shared" si="126"/>
        <v>9.3951000000000007E-2</v>
      </c>
      <c r="S122" s="13">
        <f t="shared" si="127"/>
        <v>5.3633113456367482E-2</v>
      </c>
      <c r="T122" s="2">
        <f t="shared" si="128"/>
        <v>0.01</v>
      </c>
      <c r="U122" s="14">
        <f t="shared" si="129"/>
        <v>5.3633113456367479E-4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6.0263311345636747E-3</v>
      </c>
      <c r="AU122" s="9">
        <f t="shared" si="133"/>
        <v>28.47</v>
      </c>
      <c r="AV122" s="1">
        <f t="shared" si="134"/>
        <v>0.33</v>
      </c>
      <c r="AW122" s="1">
        <f t="shared" si="135"/>
        <v>2561.8333333333335</v>
      </c>
      <c r="AX122" s="1">
        <f t="shared" si="136"/>
        <v>971807.11299914203</v>
      </c>
      <c r="AZ122" s="1">
        <f t="shared" si="137"/>
        <v>2580.6666666666665</v>
      </c>
      <c r="BA122" s="1">
        <f t="shared" si="138"/>
        <v>978951.35890174413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2.3055365708214302</v>
      </c>
      <c r="E123" s="10">
        <f t="shared" si="139"/>
        <v>3.5042406942903201</v>
      </c>
      <c r="F123" s="7" t="s">
        <v>83</v>
      </c>
      <c r="G123" s="1">
        <v>3</v>
      </c>
      <c r="H123" s="9">
        <f t="shared" si="119"/>
        <v>2.3055365708214302</v>
      </c>
      <c r="I123" s="9">
        <f t="shared" si="120"/>
        <v>275.45553657082138</v>
      </c>
      <c r="J123" s="9">
        <f t="shared" si="121"/>
        <v>2.3484509888389866E-2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0.82728833366268895</v>
      </c>
      <c r="P123" s="9">
        <f t="shared" si="124"/>
        <v>1.9428461052450993E-2</v>
      </c>
      <c r="Q123" s="12">
        <f t="shared" si="125"/>
        <v>6.4113921473088276E-3</v>
      </c>
      <c r="R123" s="9">
        <f t="shared" si="126"/>
        <v>9.3951000000000007E-2</v>
      </c>
      <c r="S123" s="13">
        <f t="shared" si="127"/>
        <v>6.8241872330351214E-2</v>
      </c>
      <c r="T123" s="2">
        <f t="shared" si="128"/>
        <v>0.01</v>
      </c>
      <c r="U123" s="14">
        <f t="shared" si="129"/>
        <v>6.824187233035122E-4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6.1724187233035124E-3</v>
      </c>
      <c r="AU123" s="9">
        <f t="shared" si="133"/>
        <v>28.47</v>
      </c>
      <c r="AV123" s="1">
        <f t="shared" si="134"/>
        <v>0.33</v>
      </c>
      <c r="AW123" s="1">
        <f t="shared" si="135"/>
        <v>2561.8333333333335</v>
      </c>
      <c r="AX123" s="1">
        <f t="shared" si="136"/>
        <v>995365.22069156752</v>
      </c>
      <c r="AZ123" s="1">
        <f t="shared" si="137"/>
        <v>2580.6666666666665</v>
      </c>
      <c r="BA123" s="1">
        <f t="shared" si="138"/>
        <v>1002682.6541661717</v>
      </c>
    </row>
    <row r="124" spans="1:53" x14ac:dyDescent="0.15">
      <c r="C124" s="7">
        <v>3</v>
      </c>
      <c r="D124" s="8">
        <v>5.6126266578064499</v>
      </c>
      <c r="E124" s="10">
        <f t="shared" si="139"/>
        <v>2.3055365708214302</v>
      </c>
      <c r="F124" s="7" t="s">
        <v>83</v>
      </c>
      <c r="G124" s="1">
        <v>4</v>
      </c>
      <c r="H124" s="9">
        <f t="shared" si="119"/>
        <v>5.6126266578064499</v>
      </c>
      <c r="I124" s="9">
        <f t="shared" si="120"/>
        <v>278.76262665780644</v>
      </c>
      <c r="J124" s="9">
        <f t="shared" si="121"/>
        <v>3.5719264681289907E-2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1.0925598726102381</v>
      </c>
      <c r="P124" s="9">
        <f t="shared" si="124"/>
        <v>3.9025435269921478E-2</v>
      </c>
      <c r="Q124" s="12">
        <f t="shared" si="125"/>
        <v>1.2878393639074089E-2</v>
      </c>
      <c r="R124" s="9">
        <f t="shared" si="126"/>
        <v>9.3951000000000007E-2</v>
      </c>
      <c r="S124" s="13">
        <f t="shared" si="127"/>
        <v>0.13707564197373193</v>
      </c>
      <c r="T124" s="2">
        <f t="shared" si="128"/>
        <v>0.01</v>
      </c>
      <c r="U124" s="14">
        <f t="shared" si="129"/>
        <v>1.3707564197373192E-3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6.8607564197373195E-3</v>
      </c>
      <c r="AU124" s="9">
        <f t="shared" si="133"/>
        <v>28.47</v>
      </c>
      <c r="AV124" s="1">
        <f t="shared" si="134"/>
        <v>0.33</v>
      </c>
      <c r="AW124" s="1">
        <f t="shared" si="135"/>
        <v>2561.8333333333335</v>
      </c>
      <c r="AX124" s="1">
        <f t="shared" si="136"/>
        <v>1106366.6666133159</v>
      </c>
      <c r="AZ124" s="1">
        <f t="shared" si="137"/>
        <v>2580.6666666666665</v>
      </c>
      <c r="BA124" s="1">
        <f t="shared" si="138"/>
        <v>1114500.1278928225</v>
      </c>
    </row>
    <row r="125" spans="1:53" x14ac:dyDescent="0.15">
      <c r="C125" s="7">
        <v>4</v>
      </c>
      <c r="D125" s="8">
        <v>9.6992649490999998</v>
      </c>
      <c r="E125" s="10">
        <f t="shared" si="139"/>
        <v>5.6126266578064499</v>
      </c>
      <c r="F125" s="7" t="s">
        <v>83</v>
      </c>
      <c r="G125" s="1">
        <v>5</v>
      </c>
      <c r="H125" s="9">
        <f t="shared" si="119"/>
        <v>9.6992649490999998</v>
      </c>
      <c r="I125" s="9">
        <f t="shared" si="120"/>
        <v>282.84926494909996</v>
      </c>
      <c r="J125" s="9">
        <f t="shared" si="121"/>
        <v>5.9165736102830498E-2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1.0008577154733009</v>
      </c>
      <c r="O125" s="9">
        <f t="shared" si="140"/>
        <v>0.33737672186701562</v>
      </c>
      <c r="P125" s="9">
        <f t="shared" si="124"/>
        <v>1.996114209322189E-2</v>
      </c>
      <c r="Q125" s="12">
        <f t="shared" si="125"/>
        <v>6.5871768907632237E-3</v>
      </c>
      <c r="R125" s="9">
        <f t="shared" si="126"/>
        <v>9.3951000000000007E-2</v>
      </c>
      <c r="S125" s="13">
        <f t="shared" si="127"/>
        <v>7.0112898114583377E-2</v>
      </c>
      <c r="T125" s="2">
        <f t="shared" si="128"/>
        <v>0.01</v>
      </c>
      <c r="U125" s="14">
        <f t="shared" si="129"/>
        <v>7.0112898114583382E-4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6.1911289811458336E-3</v>
      </c>
      <c r="AU125" s="9">
        <f t="shared" si="133"/>
        <v>28.47</v>
      </c>
      <c r="AV125" s="1">
        <f t="shared" si="134"/>
        <v>0.33</v>
      </c>
      <c r="AW125" s="1">
        <f t="shared" si="135"/>
        <v>2561.8333333333335</v>
      </c>
      <c r="AX125" s="1">
        <f t="shared" si="136"/>
        <v>998382.439833896</v>
      </c>
      <c r="AZ125" s="1">
        <f t="shared" si="137"/>
        <v>2580.6666666666665</v>
      </c>
      <c r="BA125" s="1">
        <f t="shared" si="138"/>
        <v>1005722.0544133785</v>
      </c>
    </row>
    <row r="126" spans="1:53" x14ac:dyDescent="0.15">
      <c r="C126" s="7">
        <v>5</v>
      </c>
      <c r="D126" s="8">
        <v>11.206335048451599</v>
      </c>
      <c r="E126" s="10">
        <f t="shared" si="139"/>
        <v>9.6992649490999998</v>
      </c>
      <c r="F126" s="7" t="s">
        <v>85</v>
      </c>
      <c r="G126" s="1">
        <v>6</v>
      </c>
      <c r="H126" s="9">
        <f t="shared" si="119"/>
        <v>11.206335048451599</v>
      </c>
      <c r="I126" s="9">
        <f t="shared" si="120"/>
        <v>284.35633504845157</v>
      </c>
      <c r="J126" s="9">
        <f t="shared" si="121"/>
        <v>7.1007627001492379E-2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0.60211557977379371</v>
      </c>
      <c r="P126" s="9">
        <f t="shared" si="124"/>
        <v>4.2754798500364871E-2</v>
      </c>
      <c r="Q126" s="12">
        <f t="shared" si="125"/>
        <v>1.4109083505120409E-2</v>
      </c>
      <c r="R126" s="9">
        <f t="shared" si="126"/>
        <v>9.3951000000000007E-2</v>
      </c>
      <c r="S126" s="13">
        <f t="shared" si="127"/>
        <v>0.15017491570201921</v>
      </c>
      <c r="T126" s="2">
        <f t="shared" si="128"/>
        <v>0.01</v>
      </c>
      <c r="U126" s="14">
        <f t="shared" si="129"/>
        <v>1.5017491570201921E-3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6.9917491570201922E-3</v>
      </c>
      <c r="AU126" s="9">
        <f t="shared" si="133"/>
        <v>28.47</v>
      </c>
      <c r="AV126" s="1">
        <f t="shared" si="134"/>
        <v>0.33</v>
      </c>
      <c r="AW126" s="1">
        <f t="shared" si="135"/>
        <v>2561.8333333333335</v>
      </c>
      <c r="AX126" s="1">
        <f t="shared" si="136"/>
        <v>1127490.576169597</v>
      </c>
      <c r="AZ126" s="1">
        <f t="shared" si="137"/>
        <v>2580.6666666666665</v>
      </c>
      <c r="BA126" s="1">
        <f t="shared" si="138"/>
        <v>1135779.3299987009</v>
      </c>
    </row>
    <row r="127" spans="1:53" x14ac:dyDescent="0.15">
      <c r="C127" s="7">
        <v>6</v>
      </c>
      <c r="D127" s="8">
        <v>16.075467811666702</v>
      </c>
      <c r="E127" s="10">
        <f t="shared" si="139"/>
        <v>11.206335048451599</v>
      </c>
      <c r="F127" s="7" t="s">
        <v>83</v>
      </c>
      <c r="G127" s="1">
        <v>7</v>
      </c>
      <c r="H127" s="9">
        <f t="shared" si="119"/>
        <v>16.075467811666702</v>
      </c>
      <c r="I127" s="9">
        <f t="shared" si="120"/>
        <v>289.2254678116667</v>
      </c>
      <c r="J127" s="9">
        <f t="shared" si="121"/>
        <v>0.12637398580612516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0.84406078127342887</v>
      </c>
      <c r="P127" s="9">
        <f t="shared" si="124"/>
        <v>0.10666732519215522</v>
      </c>
      <c r="Q127" s="12">
        <f t="shared" si="125"/>
        <v>3.520021731341122E-2</v>
      </c>
      <c r="R127" s="9">
        <f t="shared" si="126"/>
        <v>9.3951000000000007E-2</v>
      </c>
      <c r="S127" s="13">
        <f t="shared" si="127"/>
        <v>0.37466570141255778</v>
      </c>
      <c r="T127" s="2">
        <f t="shared" si="128"/>
        <v>0.01</v>
      </c>
      <c r="U127" s="14">
        <f t="shared" si="129"/>
        <v>3.7466570141255779E-3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1.3696657014125577E-2</v>
      </c>
      <c r="AU127" s="9">
        <f t="shared" si="133"/>
        <v>28.47</v>
      </c>
      <c r="AV127" s="1">
        <f t="shared" si="134"/>
        <v>0.33</v>
      </c>
      <c r="AW127" s="1">
        <f t="shared" si="135"/>
        <v>2561.8333333333335</v>
      </c>
      <c r="AX127" s="1">
        <f t="shared" si="136"/>
        <v>2208725.0788950464</v>
      </c>
      <c r="AZ127" s="1">
        <f t="shared" si="137"/>
        <v>2580.6666666666665</v>
      </c>
      <c r="BA127" s="1">
        <f t="shared" si="138"/>
        <v>2224962.5347479591</v>
      </c>
    </row>
    <row r="128" spans="1:53" x14ac:dyDescent="0.15">
      <c r="C128" s="7">
        <v>7</v>
      </c>
      <c r="D128" s="8">
        <v>21.184610734516099</v>
      </c>
      <c r="E128" s="10">
        <f t="shared" si="139"/>
        <v>16.075467811666702</v>
      </c>
      <c r="F128" s="7" t="s">
        <v>83</v>
      </c>
      <c r="G128" s="1">
        <v>8</v>
      </c>
      <c r="H128" s="9">
        <f t="shared" si="119"/>
        <v>21.184610734516099</v>
      </c>
      <c r="I128" s="9">
        <f t="shared" si="120"/>
        <v>294.3346107345161</v>
      </c>
      <c r="J128" s="9">
        <f t="shared" si="121"/>
        <v>0.22669670260662228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1.0220934560812736</v>
      </c>
      <c r="P128" s="9">
        <f t="shared" si="124"/>
        <v>0.23170521624943122</v>
      </c>
      <c r="Q128" s="12">
        <f t="shared" si="125"/>
        <v>7.6462721362312303E-2</v>
      </c>
      <c r="R128" s="9">
        <f t="shared" si="126"/>
        <v>9.3951000000000007E-2</v>
      </c>
      <c r="S128" s="13">
        <f t="shared" si="127"/>
        <v>0.81385745082343242</v>
      </c>
      <c r="T128" s="2">
        <f t="shared" si="128"/>
        <v>0.01</v>
      </c>
      <c r="U128" s="14">
        <f t="shared" si="129"/>
        <v>8.1385745082343235E-3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1.8088574508234326E-2</v>
      </c>
      <c r="AU128" s="9">
        <f t="shared" si="133"/>
        <v>28.47</v>
      </c>
      <c r="AV128" s="1">
        <f t="shared" si="134"/>
        <v>0.33</v>
      </c>
      <c r="AW128" s="1">
        <f t="shared" si="135"/>
        <v>2561.8333333333335</v>
      </c>
      <c r="AX128" s="1">
        <f t="shared" si="136"/>
        <v>2916966.3894331991</v>
      </c>
      <c r="AZ128" s="1">
        <f t="shared" si="137"/>
        <v>2580.6666666666665</v>
      </c>
      <c r="BA128" s="1">
        <f t="shared" si="138"/>
        <v>2938410.4855886823</v>
      </c>
    </row>
    <row r="129" spans="1:54" x14ac:dyDescent="0.15">
      <c r="C129" s="7">
        <v>8</v>
      </c>
      <c r="D129" s="8">
        <v>19.2071606074194</v>
      </c>
      <c r="E129" s="10">
        <f t="shared" si="139"/>
        <v>21.184610734516099</v>
      </c>
      <c r="F129" s="7" t="s">
        <v>83</v>
      </c>
      <c r="G129" s="1">
        <v>9</v>
      </c>
      <c r="H129" s="9">
        <f t="shared" si="119"/>
        <v>19.2071606074194</v>
      </c>
      <c r="I129" s="9">
        <f t="shared" si="120"/>
        <v>292.35716060741936</v>
      </c>
      <c r="J129" s="9">
        <f t="shared" si="121"/>
        <v>0.18124711355881956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1.0750882398318422</v>
      </c>
      <c r="P129" s="9">
        <f t="shared" si="124"/>
        <v>0.19485664029055336</v>
      </c>
      <c r="Q129" s="12">
        <f t="shared" si="125"/>
        <v>6.4302691295882605E-2</v>
      </c>
      <c r="R129" s="9">
        <f t="shared" si="126"/>
        <v>9.3951000000000007E-2</v>
      </c>
      <c r="S129" s="13">
        <f t="shared" si="127"/>
        <v>0.68442796027591613</v>
      </c>
      <c r="T129" s="2">
        <f t="shared" si="128"/>
        <v>0.01</v>
      </c>
      <c r="U129" s="14">
        <f t="shared" si="129"/>
        <v>6.8442796027591611E-3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1.6794279602759161E-2</v>
      </c>
      <c r="AU129" s="9">
        <f t="shared" si="133"/>
        <v>28.47</v>
      </c>
      <c r="AV129" s="1">
        <f t="shared" si="134"/>
        <v>0.33</v>
      </c>
      <c r="AW129" s="1">
        <f t="shared" si="135"/>
        <v>2561.8333333333335</v>
      </c>
      <c r="AX129" s="1">
        <f t="shared" si="136"/>
        <v>2708248.1880311468</v>
      </c>
      <c r="AZ129" s="1">
        <f t="shared" si="137"/>
        <v>2580.6666666666665</v>
      </c>
      <c r="BA129" s="1">
        <f t="shared" si="138"/>
        <v>2728157.8910594145</v>
      </c>
    </row>
    <row r="130" spans="1:54" x14ac:dyDescent="0.15">
      <c r="C130" s="7">
        <v>9</v>
      </c>
      <c r="D130" s="8">
        <v>16.251965934333299</v>
      </c>
      <c r="E130" s="10">
        <f t="shared" si="139"/>
        <v>19.2071606074194</v>
      </c>
      <c r="F130" s="7" t="s">
        <v>83</v>
      </c>
      <c r="G130" s="1">
        <v>10</v>
      </c>
      <c r="H130" s="9">
        <f t="shared" si="119"/>
        <v>16.251965934333299</v>
      </c>
      <c r="I130" s="9">
        <f t="shared" si="120"/>
        <v>289.40196593433325</v>
      </c>
      <c r="J130" s="9">
        <f t="shared" si="121"/>
        <v>0.12899543524915633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1.1649315995412888</v>
      </c>
      <c r="P130" s="9">
        <f t="shared" si="124"/>
        <v>0.15027085871832443</v>
      </c>
      <c r="Q130" s="12">
        <f t="shared" si="125"/>
        <v>4.9589383377047068E-2</v>
      </c>
      <c r="R130" s="9">
        <f t="shared" si="126"/>
        <v>9.3951000000000007E-2</v>
      </c>
      <c r="S130" s="13">
        <f t="shared" si="127"/>
        <v>0.52782177280760256</v>
      </c>
      <c r="T130" s="2">
        <f t="shared" si="128"/>
        <v>0.01</v>
      </c>
      <c r="U130" s="14">
        <f t="shared" si="129"/>
        <v>5.2782177280760257E-3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1.5228217728076025E-2</v>
      </c>
      <c r="AU130" s="9">
        <f t="shared" si="133"/>
        <v>28.47</v>
      </c>
      <c r="AV130" s="1">
        <f t="shared" si="134"/>
        <v>0.33</v>
      </c>
      <c r="AW130" s="1">
        <f t="shared" si="135"/>
        <v>2561.8333333333335</v>
      </c>
      <c r="AX130" s="1">
        <f t="shared" si="136"/>
        <v>2455704.8021416767</v>
      </c>
      <c r="AZ130" s="1">
        <f t="shared" si="137"/>
        <v>2580.6666666666665</v>
      </c>
      <c r="BA130" s="1">
        <f t="shared" si="138"/>
        <v>2473757.9309323863</v>
      </c>
    </row>
    <row r="131" spans="1:54" x14ac:dyDescent="0.15">
      <c r="C131" s="7">
        <v>10</v>
      </c>
      <c r="D131" s="8">
        <v>13.7618840240323</v>
      </c>
      <c r="E131" s="10">
        <f t="shared" si="139"/>
        <v>16.251965934333299</v>
      </c>
      <c r="F131" s="7" t="s">
        <v>83</v>
      </c>
      <c r="G131" s="1">
        <v>11</v>
      </c>
      <c r="H131" s="9">
        <f t="shared" si="119"/>
        <v>13.7618840240323</v>
      </c>
      <c r="I131" s="9">
        <f t="shared" si="120"/>
        <v>286.9118840240323</v>
      </c>
      <c r="J131" s="9">
        <f t="shared" si="121"/>
        <v>9.6329956936540909E-2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0.96392770378181625</v>
      </c>
      <c r="O131" s="9">
        <f t="shared" si="140"/>
        <v>0.33543303704114813</v>
      </c>
      <c r="P131" s="9">
        <f t="shared" si="124"/>
        <v>3.231225001326693E-2</v>
      </c>
      <c r="Q131" s="12">
        <f t="shared" si="125"/>
        <v>1.0663042504378087E-2</v>
      </c>
      <c r="R131" s="9">
        <f t="shared" si="126"/>
        <v>9.3951000000000007E-2</v>
      </c>
      <c r="S131" s="13">
        <f t="shared" si="127"/>
        <v>0.11349578508348061</v>
      </c>
      <c r="T131" s="2">
        <f t="shared" si="128"/>
        <v>0.01</v>
      </c>
      <c r="U131" s="14">
        <f t="shared" si="129"/>
        <v>1.1349578508348061E-3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6.6249578508348062E-3</v>
      </c>
      <c r="AU131" s="9">
        <f t="shared" si="133"/>
        <v>28.47</v>
      </c>
      <c r="AV131" s="1">
        <f t="shared" si="134"/>
        <v>0.33</v>
      </c>
      <c r="AW131" s="1">
        <f t="shared" si="135"/>
        <v>2561.8333333333335</v>
      </c>
      <c r="AX131" s="1">
        <f t="shared" si="136"/>
        <v>1068341.7520545721</v>
      </c>
      <c r="AZ131" s="1">
        <f t="shared" si="137"/>
        <v>2580.6666666666665</v>
      </c>
      <c r="BA131" s="1">
        <f t="shared" si="138"/>
        <v>1076195.6729433991</v>
      </c>
    </row>
    <row r="132" spans="1:54" x14ac:dyDescent="0.15">
      <c r="C132" s="7">
        <v>11</v>
      </c>
      <c r="D132" s="8">
        <v>6.6868286839</v>
      </c>
      <c r="E132" s="10">
        <f t="shared" si="139"/>
        <v>13.7618840240323</v>
      </c>
      <c r="F132" s="7" t="s">
        <v>85</v>
      </c>
      <c r="G132" s="1">
        <v>12</v>
      </c>
      <c r="H132" s="9">
        <f t="shared" si="119"/>
        <v>6.6868286839</v>
      </c>
      <c r="I132" s="9">
        <f t="shared" si="120"/>
        <v>279.83682868389997</v>
      </c>
      <c r="J132" s="9">
        <f t="shared" si="121"/>
        <v>4.0844396896680749E-2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0.58782078702788132</v>
      </c>
      <c r="P132" s="9">
        <f t="shared" si="124"/>
        <v>2.400918552948603E-2</v>
      </c>
      <c r="Q132" s="12">
        <f t="shared" si="125"/>
        <v>7.9230312247303911E-3</v>
      </c>
      <c r="R132" s="9">
        <f t="shared" si="126"/>
        <v>9.3951000000000007E-2</v>
      </c>
      <c r="S132" s="13">
        <f t="shared" si="127"/>
        <v>8.4331526271464813E-2</v>
      </c>
      <c r="T132" s="2">
        <f t="shared" si="128"/>
        <v>0.01</v>
      </c>
      <c r="U132" s="14">
        <f t="shared" si="129"/>
        <v>8.4331526271464818E-4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6.3333152627146486E-3</v>
      </c>
      <c r="AU132" s="9">
        <f t="shared" si="133"/>
        <v>28.47</v>
      </c>
      <c r="AV132" s="1">
        <f t="shared" si="134"/>
        <v>0.33</v>
      </c>
      <c r="AW132" s="1">
        <f t="shared" si="135"/>
        <v>2561.8333333333335</v>
      </c>
      <c r="AX132" s="1">
        <f t="shared" si="136"/>
        <v>1021311.4221141699</v>
      </c>
      <c r="AY132" s="1">
        <f>SUM(AX121:AX132)</f>
        <v>18529406.077031583</v>
      </c>
      <c r="AZ132" s="1">
        <f t="shared" si="137"/>
        <v>2580.6666666666665</v>
      </c>
      <c r="BA132" s="1">
        <f t="shared" si="138"/>
        <v>1028819.59924636</v>
      </c>
      <c r="BB132" s="1">
        <f>SUM(BA121:BA132)</f>
        <v>18665625.11851909</v>
      </c>
    </row>
    <row r="133" spans="1:54" x14ac:dyDescent="0.15">
      <c r="C133" s="7">
        <v>12</v>
      </c>
      <c r="D133" s="8">
        <v>5.0008451829032197</v>
      </c>
      <c r="E133" s="10">
        <f t="shared" si="139"/>
        <v>6.6868286839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6.6270838536451597</v>
      </c>
      <c r="E136" s="7"/>
      <c r="F136" s="7"/>
      <c r="G136" s="1">
        <v>1</v>
      </c>
      <c r="H136" s="9">
        <f t="shared" ref="H136:H147" si="141">E137</f>
        <v>6.6270838536451597</v>
      </c>
      <c r="I136" s="9">
        <f t="shared" ref="I136:I147" si="142">H136+273.15</f>
        <v>279.77708385364514</v>
      </c>
      <c r="J136" s="9">
        <f t="shared" ref="J136:J147" si="143">EXP(($C$15*(I136-$C$13))/($C$16*I136*$C$13))</f>
        <v>4.0542040520840636E-2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3.0773351394759667E-2</v>
      </c>
      <c r="Q136" s="12">
        <f t="shared" ref="Q136:Q147" si="147">P136*$B$138</f>
        <v>8.001071362637514E-3</v>
      </c>
      <c r="R136" s="9">
        <f t="shared" ref="R136:R147" si="148">L136*$B$138</f>
        <v>0.19735245833333334</v>
      </c>
      <c r="S136" s="13">
        <f t="shared" ref="S136:S147" si="149">Q136/R136</f>
        <v>4.0542040520840636E-2</v>
      </c>
      <c r="T136" s="2">
        <f t="shared" ref="T136:T147" si="150">$B$137/100</f>
        <v>0.01</v>
      </c>
      <c r="U136" s="14">
        <f t="shared" ref="U136:U147" si="151">S136*T136</f>
        <v>4.0542040520840636E-4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5.8954204052084061E-3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3.5042406942903201</v>
      </c>
      <c r="E137" s="10">
        <f t="shared" ref="E137:E148" si="159">D136</f>
        <v>6.6270838536451597</v>
      </c>
      <c r="F137" s="7" t="s">
        <v>83</v>
      </c>
      <c r="G137" s="1">
        <v>2</v>
      </c>
      <c r="H137" s="9">
        <f t="shared" si="141"/>
        <v>3.5042406942903201</v>
      </c>
      <c r="I137" s="9">
        <f t="shared" si="142"/>
        <v>276.65424069429031</v>
      </c>
      <c r="J137" s="9">
        <f t="shared" si="143"/>
        <v>2.7371402992807062E-2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1.4873224819385737</v>
      </c>
      <c r="P137" s="9">
        <f t="shared" si="146"/>
        <v>4.0710103033402702E-2</v>
      </c>
      <c r="Q137" s="12">
        <f t="shared" si="147"/>
        <v>1.0584626788684702E-2</v>
      </c>
      <c r="R137" s="9">
        <f t="shared" si="148"/>
        <v>0.19735245833333334</v>
      </c>
      <c r="S137" s="13">
        <f t="shared" si="149"/>
        <v>5.3633113456367475E-2</v>
      </c>
      <c r="T137" s="2">
        <f t="shared" si="150"/>
        <v>0.01</v>
      </c>
      <c r="U137" s="14">
        <f t="shared" si="151"/>
        <v>5.3633113456367479E-4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6.0263311345636747E-3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2.3055365708214302</v>
      </c>
      <c r="E138" s="10">
        <f t="shared" si="159"/>
        <v>3.5042406942903201</v>
      </c>
      <c r="F138" s="7" t="s">
        <v>83</v>
      </c>
      <c r="G138" s="1">
        <v>3</v>
      </c>
      <c r="H138" s="9">
        <f t="shared" si="141"/>
        <v>2.3055365708214302</v>
      </c>
      <c r="I138" s="9">
        <f t="shared" si="142"/>
        <v>275.45553657082138</v>
      </c>
      <c r="J138" s="9">
        <f t="shared" si="143"/>
        <v>2.3484509888389866E-2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2.2056602955718381</v>
      </c>
      <c r="P138" s="9">
        <f t="shared" si="146"/>
        <v>5.1798851021785747E-2</v>
      </c>
      <c r="Q138" s="12">
        <f t="shared" si="147"/>
        <v>1.3467701265664295E-2</v>
      </c>
      <c r="R138" s="9">
        <f t="shared" si="148"/>
        <v>0.19735245833333334</v>
      </c>
      <c r="S138" s="13">
        <f t="shared" si="149"/>
        <v>6.8241872330351228E-2</v>
      </c>
      <c r="T138" s="2">
        <f t="shared" si="150"/>
        <v>0.01</v>
      </c>
      <c r="U138" s="14">
        <f t="shared" si="151"/>
        <v>6.8241872330351231E-4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6.1724187233035124E-3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5.6126266578064499</v>
      </c>
      <c r="E139" s="10">
        <f t="shared" si="159"/>
        <v>2.3055365708214302</v>
      </c>
      <c r="F139" s="7" t="s">
        <v>83</v>
      </c>
      <c r="G139" s="1">
        <v>4</v>
      </c>
      <c r="H139" s="9">
        <f t="shared" si="141"/>
        <v>5.6126266578064499</v>
      </c>
      <c r="I139" s="9">
        <f t="shared" si="142"/>
        <v>278.76262665780644</v>
      </c>
      <c r="J139" s="9">
        <f t="shared" si="143"/>
        <v>3.5719264681289907E-2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2.9129093612167192</v>
      </c>
      <c r="P139" s="9">
        <f t="shared" si="146"/>
        <v>0.1040469804659071</v>
      </c>
      <c r="Q139" s="12">
        <f t="shared" si="147"/>
        <v>2.7052214921135846E-2</v>
      </c>
      <c r="R139" s="9">
        <f t="shared" si="148"/>
        <v>0.19735245833333334</v>
      </c>
      <c r="S139" s="13">
        <f t="shared" si="149"/>
        <v>0.13707564197373193</v>
      </c>
      <c r="T139" s="2">
        <f t="shared" si="150"/>
        <v>0.01</v>
      </c>
      <c r="U139" s="14">
        <f t="shared" si="151"/>
        <v>1.3707564197373192E-3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6.8607564197373195E-3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9.6992649490999998</v>
      </c>
      <c r="E140" s="10">
        <f t="shared" si="159"/>
        <v>5.6126266578064499</v>
      </c>
      <c r="F140" s="7" t="s">
        <v>83</v>
      </c>
      <c r="G140" s="1">
        <v>5</v>
      </c>
      <c r="H140" s="9">
        <f t="shared" si="141"/>
        <v>9.6992649490999998</v>
      </c>
      <c r="I140" s="9">
        <f t="shared" si="142"/>
        <v>282.84926494909996</v>
      </c>
      <c r="J140" s="9">
        <f t="shared" si="143"/>
        <v>5.9165736102830498E-2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3.567910297417479</v>
      </c>
      <c r="P140" s="9">
        <f t="shared" si="146"/>
        <v>0.21109803909557404</v>
      </c>
      <c r="Q140" s="12">
        <f t="shared" si="147"/>
        <v>5.4885490164849254E-2</v>
      </c>
      <c r="R140" s="9">
        <f t="shared" si="148"/>
        <v>0.19735245833333334</v>
      </c>
      <c r="S140" s="13">
        <f t="shared" si="149"/>
        <v>0.27810897633788911</v>
      </c>
      <c r="T140" s="2">
        <f t="shared" si="150"/>
        <v>0.01</v>
      </c>
      <c r="U140" s="14">
        <f t="shared" si="151"/>
        <v>2.7810897633788914E-3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8.2710897633788902E-3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11.206335048451599</v>
      </c>
      <c r="E141" s="10">
        <f t="shared" si="159"/>
        <v>9.6992649490999998</v>
      </c>
      <c r="F141" s="7" t="s">
        <v>85</v>
      </c>
      <c r="G141" s="1">
        <v>6</v>
      </c>
      <c r="H141" s="9">
        <f t="shared" si="141"/>
        <v>11.206335048451599</v>
      </c>
      <c r="I141" s="9">
        <f t="shared" si="142"/>
        <v>284.35633504845157</v>
      </c>
      <c r="J141" s="9">
        <f t="shared" si="143"/>
        <v>7.1007627001492379E-2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4.1158601749885717</v>
      </c>
      <c r="P141" s="9">
        <f t="shared" si="146"/>
        <v>0.29225746409588566</v>
      </c>
      <c r="Q141" s="12">
        <f t="shared" si="147"/>
        <v>7.5986940664930266E-2</v>
      </c>
      <c r="R141" s="9">
        <f t="shared" si="148"/>
        <v>0.19735245833333334</v>
      </c>
      <c r="S141" s="13">
        <f t="shared" si="149"/>
        <v>0.38503163987238703</v>
      </c>
      <c r="T141" s="2">
        <f t="shared" si="150"/>
        <v>0.01</v>
      </c>
      <c r="U141" s="14">
        <f t="shared" si="151"/>
        <v>3.8503163987238702E-3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9.3403163987238712E-3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16.075467811666702</v>
      </c>
      <c r="E142" s="10">
        <f t="shared" si="159"/>
        <v>11.206335048451599</v>
      </c>
      <c r="F142" s="7" t="s">
        <v>83</v>
      </c>
      <c r="G142" s="1">
        <v>7</v>
      </c>
      <c r="H142" s="9">
        <f t="shared" si="141"/>
        <v>16.075467811666702</v>
      </c>
      <c r="I142" s="9">
        <f t="shared" si="142"/>
        <v>289.2254678116667</v>
      </c>
      <c r="J142" s="9">
        <f t="shared" si="143"/>
        <v>0.12637398580612516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4.582650627559353</v>
      </c>
      <c r="P142" s="9">
        <f t="shared" si="146"/>
        <v>0.57912782536161622</v>
      </c>
      <c r="Q142" s="12">
        <f t="shared" si="147"/>
        <v>0.15057323459402022</v>
      </c>
      <c r="R142" s="9">
        <f t="shared" si="148"/>
        <v>0.19735245833333334</v>
      </c>
      <c r="S142" s="13">
        <f t="shared" si="149"/>
        <v>0.76296609561203532</v>
      </c>
      <c r="T142" s="2">
        <f t="shared" si="150"/>
        <v>0.01</v>
      </c>
      <c r="U142" s="14">
        <f t="shared" si="151"/>
        <v>7.6296609561203538E-3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1.7579660956120353E-2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21.184610734516099</v>
      </c>
      <c r="E143" s="10">
        <f t="shared" si="159"/>
        <v>16.075467811666702</v>
      </c>
      <c r="F143" s="7" t="s">
        <v>83</v>
      </c>
      <c r="G143" s="1">
        <v>8</v>
      </c>
      <c r="H143" s="9">
        <f t="shared" si="141"/>
        <v>21.184610734516099</v>
      </c>
      <c r="I143" s="9">
        <f t="shared" si="142"/>
        <v>294.3346107345161</v>
      </c>
      <c r="J143" s="9">
        <f t="shared" si="143"/>
        <v>0.22669670260662228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4.7625707188644038</v>
      </c>
      <c r="P143" s="9">
        <f t="shared" si="146"/>
        <v>1.0796590778974111</v>
      </c>
      <c r="Q143" s="12">
        <f t="shared" si="147"/>
        <v>0.28071136025332688</v>
      </c>
      <c r="R143" s="9">
        <f t="shared" si="148"/>
        <v>0.19735245833333334</v>
      </c>
      <c r="S143" s="13">
        <f t="shared" si="149"/>
        <v>1.4223859313634606</v>
      </c>
      <c r="T143" s="2">
        <f t="shared" si="150"/>
        <v>0.01</v>
      </c>
      <c r="U143" s="14">
        <f t="shared" si="151"/>
        <v>1.4223859313634606E-2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2.4173859313634607E-2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19.2071606074194</v>
      </c>
      <c r="E144" s="10">
        <f t="shared" si="159"/>
        <v>21.184610734516099</v>
      </c>
      <c r="F144" s="7" t="s">
        <v>83</v>
      </c>
      <c r="G144" s="1">
        <v>9</v>
      </c>
      <c r="H144" s="9">
        <f t="shared" si="141"/>
        <v>19.2071606074194</v>
      </c>
      <c r="I144" s="9">
        <f t="shared" si="142"/>
        <v>292.35716060741936</v>
      </c>
      <c r="J144" s="9">
        <f t="shared" si="143"/>
        <v>0.18124711355881956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4.441959557633659</v>
      </c>
      <c r="P144" s="9">
        <f t="shared" si="146"/>
        <v>0.80509234836611165</v>
      </c>
      <c r="Q144" s="12">
        <f t="shared" si="147"/>
        <v>0.20932401057518904</v>
      </c>
      <c r="R144" s="9">
        <f t="shared" si="148"/>
        <v>0.19735245833333334</v>
      </c>
      <c r="S144" s="13">
        <f t="shared" si="149"/>
        <v>1.0606607708004094</v>
      </c>
      <c r="T144" s="2">
        <f t="shared" si="150"/>
        <v>0.01</v>
      </c>
      <c r="U144" s="14">
        <f t="shared" si="151"/>
        <v>1.0606607708004095E-2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2.0556607708004097E-2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16.251965934333299</v>
      </c>
      <c r="E145" s="10">
        <f t="shared" si="159"/>
        <v>19.2071606074194</v>
      </c>
      <c r="F145" s="7" t="s">
        <v>83</v>
      </c>
      <c r="G145" s="1">
        <v>10</v>
      </c>
      <c r="H145" s="9">
        <f t="shared" si="141"/>
        <v>16.251965934333299</v>
      </c>
      <c r="I145" s="9">
        <f t="shared" si="142"/>
        <v>289.40196593433325</v>
      </c>
      <c r="J145" s="9">
        <f t="shared" si="143"/>
        <v>0.12899543524915633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4.3959151259342146</v>
      </c>
      <c r="P145" s="9">
        <f t="shared" si="146"/>
        <v>0.56705298498823387</v>
      </c>
      <c r="Q145" s="12">
        <f t="shared" si="147"/>
        <v>0.14743377609694081</v>
      </c>
      <c r="R145" s="9">
        <f t="shared" si="148"/>
        <v>0.19735245833333334</v>
      </c>
      <c r="S145" s="13">
        <f t="shared" si="149"/>
        <v>0.74705821929981431</v>
      </c>
      <c r="T145" s="2">
        <f t="shared" si="150"/>
        <v>0.01</v>
      </c>
      <c r="U145" s="14">
        <f t="shared" si="151"/>
        <v>7.4705821929981434E-3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1.7420582192998142E-2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13.7618840240323</v>
      </c>
      <c r="E146" s="10">
        <f t="shared" si="159"/>
        <v>16.251965934333299</v>
      </c>
      <c r="F146" s="7" t="s">
        <v>83</v>
      </c>
      <c r="G146" s="1">
        <v>11</v>
      </c>
      <c r="H146" s="9">
        <f t="shared" si="141"/>
        <v>13.7618840240323</v>
      </c>
      <c r="I146" s="9">
        <f t="shared" si="142"/>
        <v>286.9118840240323</v>
      </c>
      <c r="J146" s="9">
        <f t="shared" si="143"/>
        <v>9.6329956936540909E-2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4.5879100576126479</v>
      </c>
      <c r="P146" s="9">
        <f t="shared" si="146"/>
        <v>0.4419531782785493</v>
      </c>
      <c r="Q146" s="12">
        <f t="shared" si="147"/>
        <v>0.11490782635242282</v>
      </c>
      <c r="R146" s="9">
        <f t="shared" si="148"/>
        <v>0.19735245833333334</v>
      </c>
      <c r="S146" s="13">
        <f t="shared" si="149"/>
        <v>0.58224674434174295</v>
      </c>
      <c r="T146" s="2">
        <f t="shared" si="150"/>
        <v>0.01</v>
      </c>
      <c r="U146" s="14">
        <f t="shared" si="151"/>
        <v>5.82246744341743E-3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1.1312467443417431E-2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6.6868286839</v>
      </c>
      <c r="E147" s="10">
        <f t="shared" si="159"/>
        <v>13.7618840240323</v>
      </c>
      <c r="F147" s="7" t="s">
        <v>85</v>
      </c>
      <c r="G147" s="1">
        <v>12</v>
      </c>
      <c r="H147" s="9">
        <f t="shared" si="141"/>
        <v>6.6868286839</v>
      </c>
      <c r="I147" s="9">
        <f t="shared" si="142"/>
        <v>279.83682868389997</v>
      </c>
      <c r="J147" s="9">
        <f t="shared" si="143"/>
        <v>4.0844396896680749E-2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4.9050047960007657</v>
      </c>
      <c r="P147" s="9">
        <f t="shared" si="146"/>
        <v>0.20034196266797785</v>
      </c>
      <c r="Q147" s="12">
        <f t="shared" si="147"/>
        <v>5.208891029367424E-2</v>
      </c>
      <c r="R147" s="9">
        <f t="shared" si="148"/>
        <v>0.19735245833333334</v>
      </c>
      <c r="S147" s="13">
        <f t="shared" si="149"/>
        <v>0.26393849224667237</v>
      </c>
      <c r="T147" s="2">
        <f t="shared" si="150"/>
        <v>0.01</v>
      </c>
      <c r="U147" s="14">
        <f t="shared" si="151"/>
        <v>2.6393849224667239E-3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8.1293849224667245E-3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5.0008451829032197</v>
      </c>
      <c r="E148" s="10">
        <f t="shared" si="159"/>
        <v>6.6868286839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2167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608964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4895244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8778430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761074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31406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27408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13667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3498864.6879162109</v>
      </c>
      <c r="J13" s="6" t="s">
        <v>37</v>
      </c>
      <c r="K13" s="6">
        <f>I13/(10000*1000)</f>
        <v>0.34988646879162111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7.1300825968064503</v>
      </c>
      <c r="E26" s="7"/>
      <c r="F26" s="7"/>
      <c r="G26" s="1">
        <v>1</v>
      </c>
      <c r="H26" s="9">
        <f t="shared" ref="H26:H37" si="0">E27</f>
        <v>7.1300825968064503</v>
      </c>
      <c r="I26" s="9">
        <f t="shared" ref="I26:I37" si="1">H26+273.15</f>
        <v>280.28008259680644</v>
      </c>
      <c r="J26" s="9">
        <f t="shared" ref="J26:J37" si="2">EXP(($C$15*(I26-$C$13))/($C$16*I26*$C$13))</f>
        <v>4.3154904213640134E-2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1.7491586413407421</v>
      </c>
      <c r="Q26" s="12">
        <f t="shared" ref="Q26:Q37" si="6">P26*$B$28</f>
        <v>0.17491586413407423</v>
      </c>
      <c r="R26" s="9">
        <f t="shared" ref="R26:R37" si="7">L26*$B$28</f>
        <v>4.0532094166666672</v>
      </c>
      <c r="S26" s="13">
        <f t="shared" ref="S26:S37" si="8">Q26/R26</f>
        <v>4.3154904213640134E-2</v>
      </c>
      <c r="T26" s="2">
        <f t="shared" ref="T26:T37" si="9">$B$27/100</f>
        <v>0.34</v>
      </c>
      <c r="U26" s="14">
        <f t="shared" ref="U26:U37" si="10">S26*T26</f>
        <v>1.4672667432637647E-2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2.7572667432637647E-2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180.58333333333334</v>
      </c>
      <c r="AU26" s="1">
        <f t="shared" ref="AU26:AU37" si="17">AT26*10000*AS26*0.67*AR26*AQ26</f>
        <v>397696.14066159056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6.5465412881612899</v>
      </c>
      <c r="E27" s="10">
        <f t="shared" ref="E27:E38" si="18">D26</f>
        <v>7.1300825968064503</v>
      </c>
      <c r="F27" s="7" t="s">
        <v>83</v>
      </c>
      <c r="G27" s="1">
        <v>2</v>
      </c>
      <c r="H27" s="9">
        <f t="shared" si="0"/>
        <v>6.5465412881612899</v>
      </c>
      <c r="I27" s="9">
        <f t="shared" si="1"/>
        <v>279.69654128816126</v>
      </c>
      <c r="J27" s="9">
        <f t="shared" si="2"/>
        <v>4.0137768931692908E-2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79.315029691992592</v>
      </c>
      <c r="P27" s="9">
        <f t="shared" si="5"/>
        <v>3.1835283345875607</v>
      </c>
      <c r="Q27" s="12">
        <f t="shared" si="6"/>
        <v>0.31835283345875609</v>
      </c>
      <c r="R27" s="9">
        <f t="shared" si="7"/>
        <v>4.0532094166666672</v>
      </c>
      <c r="S27" s="13">
        <f t="shared" si="8"/>
        <v>7.8543396289789374E-2</v>
      </c>
      <c r="T27" s="2">
        <f t="shared" si="9"/>
        <v>0.34</v>
      </c>
      <c r="U27" s="14">
        <f t="shared" si="10"/>
        <v>2.6704754738528388E-2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3.960475473852839E-2</v>
      </c>
      <c r="AR27" s="9">
        <f t="shared" si="14"/>
        <v>119.21204166666666</v>
      </c>
      <c r="AS27" s="1">
        <f t="shared" si="15"/>
        <v>0.1</v>
      </c>
      <c r="AT27" s="1">
        <f t="shared" si="16"/>
        <v>180.58333333333334</v>
      </c>
      <c r="AU27" s="1">
        <f t="shared" si="17"/>
        <v>571241.72515560081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7.9164383794999997</v>
      </c>
      <c r="E28" s="10">
        <f t="shared" si="18"/>
        <v>6.5465412881612899</v>
      </c>
      <c r="F28" s="7" t="s">
        <v>83</v>
      </c>
      <c r="G28" s="1">
        <v>3</v>
      </c>
      <c r="H28" s="9">
        <f t="shared" si="0"/>
        <v>7.9164383794999997</v>
      </c>
      <c r="I28" s="9">
        <f t="shared" si="1"/>
        <v>281.06643837949997</v>
      </c>
      <c r="J28" s="9">
        <f t="shared" si="2"/>
        <v>4.7559842515660603E-2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116.6635955240717</v>
      </c>
      <c r="P28" s="9">
        <f t="shared" si="5"/>
        <v>5.5485022304355773</v>
      </c>
      <c r="Q28" s="12">
        <f t="shared" si="6"/>
        <v>0.5548502230435578</v>
      </c>
      <c r="R28" s="9">
        <f t="shared" si="7"/>
        <v>4.0532094166666672</v>
      </c>
      <c r="S28" s="13">
        <f t="shared" si="8"/>
        <v>0.13689157554061515</v>
      </c>
      <c r="T28" s="2">
        <f t="shared" si="9"/>
        <v>0.34</v>
      </c>
      <c r="U28" s="14">
        <f t="shared" si="10"/>
        <v>4.6543135683809155E-2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5.9443135683809156E-2</v>
      </c>
      <c r="AR28" s="9">
        <f t="shared" si="14"/>
        <v>119.21204166666666</v>
      </c>
      <c r="AS28" s="1">
        <f t="shared" si="15"/>
        <v>0.1</v>
      </c>
      <c r="AT28" s="1">
        <f t="shared" si="16"/>
        <v>180.58333333333334</v>
      </c>
      <c r="AU28" s="1">
        <f t="shared" si="17"/>
        <v>857381.88762583234</v>
      </c>
    </row>
    <row r="29" spans="1:47" x14ac:dyDescent="0.15">
      <c r="C29" s="7">
        <v>3</v>
      </c>
      <c r="D29" s="8">
        <v>10.171615439870999</v>
      </c>
      <c r="E29" s="10">
        <f t="shared" si="18"/>
        <v>7.9164383794999997</v>
      </c>
      <c r="F29" s="7" t="s">
        <v>83</v>
      </c>
      <c r="G29" s="1">
        <v>4</v>
      </c>
      <c r="H29" s="9">
        <f t="shared" si="0"/>
        <v>10.171615439870999</v>
      </c>
      <c r="I29" s="9">
        <f t="shared" si="1"/>
        <v>283.32161543987098</v>
      </c>
      <c r="J29" s="9">
        <f t="shared" si="2"/>
        <v>6.2660658904059072E-2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151.64718746030277</v>
      </c>
      <c r="P29" s="9">
        <f t="shared" si="5"/>
        <v>9.5023126872099368</v>
      </c>
      <c r="Q29" s="12">
        <f t="shared" si="6"/>
        <v>0.95023126872099373</v>
      </c>
      <c r="R29" s="9">
        <f t="shared" si="7"/>
        <v>4.0532094166666672</v>
      </c>
      <c r="S29" s="13">
        <f t="shared" si="8"/>
        <v>0.23443922359739747</v>
      </c>
      <c r="T29" s="2">
        <f t="shared" si="9"/>
        <v>0.34</v>
      </c>
      <c r="U29" s="14">
        <f t="shared" si="10"/>
        <v>7.970933602311514E-2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9.2609336023115135E-2</v>
      </c>
      <c r="AR29" s="9">
        <f t="shared" si="14"/>
        <v>119.21204166666666</v>
      </c>
      <c r="AS29" s="1">
        <f t="shared" si="15"/>
        <v>0.1</v>
      </c>
      <c r="AT29" s="1">
        <f t="shared" si="16"/>
        <v>180.58333333333334</v>
      </c>
      <c r="AU29" s="1">
        <f t="shared" si="17"/>
        <v>1335756.7096330095</v>
      </c>
    </row>
    <row r="30" spans="1:47" x14ac:dyDescent="0.15">
      <c r="C30" s="7">
        <v>4</v>
      </c>
      <c r="D30" s="8">
        <v>14.318394934000001</v>
      </c>
      <c r="E30" s="10">
        <f t="shared" si="18"/>
        <v>10.171615439870999</v>
      </c>
      <c r="F30" s="7" t="s">
        <v>83</v>
      </c>
      <c r="G30" s="1">
        <v>5</v>
      </c>
      <c r="H30" s="9">
        <f t="shared" si="0"/>
        <v>14.318394934000001</v>
      </c>
      <c r="I30" s="9">
        <f t="shared" si="1"/>
        <v>287.468394934</v>
      </c>
      <c r="J30" s="9">
        <f t="shared" si="2"/>
        <v>0.10287114098203873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135.03763103443819</v>
      </c>
      <c r="O30" s="9">
        <f t="shared" si="19"/>
        <v>47.639337905321298</v>
      </c>
      <c r="P30" s="9">
        <f t="shared" si="5"/>
        <v>4.9007130459492885</v>
      </c>
      <c r="Q30" s="12">
        <f t="shared" si="6"/>
        <v>0.49007130459492887</v>
      </c>
      <c r="R30" s="9">
        <f t="shared" si="7"/>
        <v>4.0532094166666672</v>
      </c>
      <c r="S30" s="13">
        <f t="shared" si="8"/>
        <v>0.12090944587757331</v>
      </c>
      <c r="T30" s="2">
        <f t="shared" si="9"/>
        <v>0.34</v>
      </c>
      <c r="U30" s="14">
        <f t="shared" si="10"/>
        <v>4.1109211598374926E-2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5.4009211598374927E-2</v>
      </c>
      <c r="AR30" s="9">
        <f t="shared" si="14"/>
        <v>119.21204166666666</v>
      </c>
      <c r="AS30" s="1">
        <f t="shared" si="15"/>
        <v>0.1</v>
      </c>
      <c r="AT30" s="1">
        <f t="shared" si="16"/>
        <v>180.58333333333334</v>
      </c>
      <c r="AU30" s="1">
        <f t="shared" si="17"/>
        <v>779005.33437051589</v>
      </c>
    </row>
    <row r="31" spans="1:47" x14ac:dyDescent="0.15">
      <c r="C31" s="7">
        <v>5</v>
      </c>
      <c r="D31" s="8">
        <v>19.080283784516102</v>
      </c>
      <c r="E31" s="10">
        <f t="shared" si="18"/>
        <v>14.318394934000001</v>
      </c>
      <c r="F31" s="7" t="s">
        <v>85</v>
      </c>
      <c r="G31" s="1">
        <v>6</v>
      </c>
      <c r="H31" s="9">
        <f t="shared" si="0"/>
        <v>19.080283784516102</v>
      </c>
      <c r="I31" s="9">
        <f t="shared" si="1"/>
        <v>292.23028378451608</v>
      </c>
      <c r="J31" s="9">
        <f t="shared" si="2"/>
        <v>0.17864519257139483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83.270719026038677</v>
      </c>
      <c r="P31" s="9">
        <f t="shared" si="5"/>
        <v>14.87591363596519</v>
      </c>
      <c r="Q31" s="12">
        <f t="shared" si="6"/>
        <v>1.4875913635965192</v>
      </c>
      <c r="R31" s="9">
        <f t="shared" si="7"/>
        <v>4.0532094166666672</v>
      </c>
      <c r="S31" s="13">
        <f t="shared" si="8"/>
        <v>0.36701566849213152</v>
      </c>
      <c r="T31" s="2">
        <f t="shared" si="9"/>
        <v>0.34</v>
      </c>
      <c r="U31" s="14">
        <f t="shared" si="10"/>
        <v>0.12478532728732472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0.13768532728732472</v>
      </c>
      <c r="AR31" s="9">
        <f t="shared" si="14"/>
        <v>119.21204166666666</v>
      </c>
      <c r="AS31" s="1">
        <f t="shared" si="15"/>
        <v>0.1</v>
      </c>
      <c r="AT31" s="1">
        <f t="shared" si="16"/>
        <v>180.58333333333334</v>
      </c>
      <c r="AU31" s="1">
        <f t="shared" si="17"/>
        <v>1985913.1664236987</v>
      </c>
    </row>
    <row r="32" spans="1:47" x14ac:dyDescent="0.15">
      <c r="C32" s="7">
        <v>6</v>
      </c>
      <c r="D32" s="8">
        <v>21.674864750333299</v>
      </c>
      <c r="E32" s="10">
        <f t="shared" si="18"/>
        <v>19.080283784516102</v>
      </c>
      <c r="F32" s="7" t="s">
        <v>83</v>
      </c>
      <c r="G32" s="1">
        <v>7</v>
      </c>
      <c r="H32" s="9">
        <f t="shared" si="0"/>
        <v>21.674864750333299</v>
      </c>
      <c r="I32" s="9">
        <f t="shared" si="1"/>
        <v>294.82486475033329</v>
      </c>
      <c r="J32" s="9">
        <f t="shared" si="2"/>
        <v>0.2395163603679106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108.92689955674015</v>
      </c>
      <c r="P32" s="9">
        <f t="shared" si="5"/>
        <v>26.089774527991377</v>
      </c>
      <c r="Q32" s="12">
        <f t="shared" si="6"/>
        <v>2.6089774527991381</v>
      </c>
      <c r="R32" s="9">
        <f t="shared" si="7"/>
        <v>4.0532094166666672</v>
      </c>
      <c r="S32" s="13">
        <f t="shared" si="8"/>
        <v>0.64368187887630635</v>
      </c>
      <c r="T32" s="2">
        <f t="shared" si="9"/>
        <v>0.34</v>
      </c>
      <c r="U32" s="14">
        <f t="shared" si="10"/>
        <v>0.21885183881794418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0.2509518388179442</v>
      </c>
      <c r="AR32" s="9">
        <f t="shared" si="14"/>
        <v>119.21204166666666</v>
      </c>
      <c r="AS32" s="1">
        <f t="shared" si="15"/>
        <v>0.1</v>
      </c>
      <c r="AT32" s="1">
        <f t="shared" si="16"/>
        <v>180.58333333333334</v>
      </c>
      <c r="AU32" s="1">
        <f t="shared" si="17"/>
        <v>3619619.9745146912</v>
      </c>
    </row>
    <row r="33" spans="1:48" x14ac:dyDescent="0.15">
      <c r="C33" s="7">
        <v>7</v>
      </c>
      <c r="D33" s="8">
        <v>24.0406002896774</v>
      </c>
      <c r="E33" s="10">
        <f t="shared" si="18"/>
        <v>21.674864750333299</v>
      </c>
      <c r="F33" s="7" t="s">
        <v>83</v>
      </c>
      <c r="G33" s="1">
        <v>8</v>
      </c>
      <c r="H33" s="9">
        <f t="shared" si="0"/>
        <v>24.0406002896774</v>
      </c>
      <c r="I33" s="9">
        <f t="shared" si="1"/>
        <v>297.19060028967738</v>
      </c>
      <c r="J33" s="9">
        <f t="shared" si="2"/>
        <v>0.31153665397179398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123.36921919541544</v>
      </c>
      <c r="P33" s="9">
        <f t="shared" si="5"/>
        <v>38.434033751252542</v>
      </c>
      <c r="Q33" s="12">
        <f t="shared" si="6"/>
        <v>3.8434033751252543</v>
      </c>
      <c r="R33" s="9">
        <f t="shared" si="7"/>
        <v>4.0532094166666672</v>
      </c>
      <c r="S33" s="13">
        <f t="shared" si="8"/>
        <v>0.94823705859393859</v>
      </c>
      <c r="T33" s="2">
        <f t="shared" si="9"/>
        <v>0.34</v>
      </c>
      <c r="U33" s="14">
        <f t="shared" si="10"/>
        <v>0.32240059992193915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0.35450059992193916</v>
      </c>
      <c r="AR33" s="9">
        <f t="shared" si="14"/>
        <v>119.21204166666666</v>
      </c>
      <c r="AS33" s="1">
        <f t="shared" si="15"/>
        <v>0.1</v>
      </c>
      <c r="AT33" s="1">
        <f t="shared" si="16"/>
        <v>180.58333333333334</v>
      </c>
      <c r="AU33" s="1">
        <f t="shared" si="17"/>
        <v>5113162.1848197458</v>
      </c>
    </row>
    <row r="34" spans="1:48" x14ac:dyDescent="0.15">
      <c r="C34" s="7">
        <v>8</v>
      </c>
      <c r="D34" s="8">
        <v>25.083185763225799</v>
      </c>
      <c r="E34" s="10">
        <f t="shared" si="18"/>
        <v>24.0406002896774</v>
      </c>
      <c r="F34" s="7" t="s">
        <v>83</v>
      </c>
      <c r="G34" s="1">
        <v>9</v>
      </c>
      <c r="H34" s="9">
        <f t="shared" si="0"/>
        <v>25.083185763225799</v>
      </c>
      <c r="I34" s="9">
        <f t="shared" si="1"/>
        <v>298.23318576322578</v>
      </c>
      <c r="J34" s="9">
        <f t="shared" si="2"/>
        <v>0.34934204706486965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125.46727961082956</v>
      </c>
      <c r="P34" s="9">
        <f t="shared" si="5"/>
        <v>43.830996298907586</v>
      </c>
      <c r="Q34" s="12">
        <f t="shared" si="6"/>
        <v>4.3830996298907587</v>
      </c>
      <c r="R34" s="9">
        <f t="shared" si="7"/>
        <v>4.0532094166666672</v>
      </c>
      <c r="S34" s="13">
        <f t="shared" si="8"/>
        <v>1.0813898763452965</v>
      </c>
      <c r="T34" s="2">
        <f t="shared" si="9"/>
        <v>0.34</v>
      </c>
      <c r="U34" s="14">
        <f t="shared" si="10"/>
        <v>0.36767255795740084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0.39977255795740085</v>
      </c>
      <c r="AR34" s="9">
        <f t="shared" si="14"/>
        <v>119.21204166666666</v>
      </c>
      <c r="AS34" s="1">
        <f t="shared" si="15"/>
        <v>0.1</v>
      </c>
      <c r="AT34" s="1">
        <f t="shared" si="16"/>
        <v>180.58333333333334</v>
      </c>
      <c r="AU34" s="1">
        <f t="shared" si="17"/>
        <v>5766145.180929319</v>
      </c>
    </row>
    <row r="35" spans="1:48" x14ac:dyDescent="0.15">
      <c r="C35" s="7">
        <v>9</v>
      </c>
      <c r="D35" s="8">
        <v>20.864122434666701</v>
      </c>
      <c r="E35" s="10">
        <f t="shared" si="18"/>
        <v>25.083185763225799</v>
      </c>
      <c r="F35" s="7" t="s">
        <v>83</v>
      </c>
      <c r="G35" s="1">
        <v>10</v>
      </c>
      <c r="H35" s="9">
        <f t="shared" si="0"/>
        <v>20.864122434666701</v>
      </c>
      <c r="I35" s="9">
        <f t="shared" si="1"/>
        <v>294.01412243466666</v>
      </c>
      <c r="J35" s="9">
        <f t="shared" si="2"/>
        <v>0.21866778588872721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122.16837747858864</v>
      </c>
      <c r="P35" s="9">
        <f t="shared" si="5"/>
        <v>26.714288608861224</v>
      </c>
      <c r="Q35" s="12">
        <f t="shared" si="6"/>
        <v>2.6714288608861225</v>
      </c>
      <c r="R35" s="9">
        <f t="shared" si="7"/>
        <v>4.0532094166666672</v>
      </c>
      <c r="S35" s="13">
        <f t="shared" si="8"/>
        <v>0.65908976967765165</v>
      </c>
      <c r="T35" s="2">
        <f t="shared" si="9"/>
        <v>0.34</v>
      </c>
      <c r="U35" s="14">
        <f t="shared" si="10"/>
        <v>0.22409052169040158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0.25619052169040157</v>
      </c>
      <c r="AR35" s="9">
        <f t="shared" si="14"/>
        <v>119.21204166666666</v>
      </c>
      <c r="AS35" s="1">
        <f t="shared" si="15"/>
        <v>0.1</v>
      </c>
      <c r="AT35" s="1">
        <f t="shared" si="16"/>
        <v>180.58333333333334</v>
      </c>
      <c r="AU35" s="1">
        <f t="shared" si="17"/>
        <v>3695180.4535875339</v>
      </c>
    </row>
    <row r="36" spans="1:48" x14ac:dyDescent="0.15">
      <c r="C36" s="7">
        <v>10</v>
      </c>
      <c r="D36" s="8">
        <v>15.823376567096799</v>
      </c>
      <c r="E36" s="10">
        <f t="shared" si="18"/>
        <v>20.864122434666701</v>
      </c>
      <c r="F36" s="7" t="s">
        <v>83</v>
      </c>
      <c r="G36" s="1">
        <v>11</v>
      </c>
      <c r="H36" s="9">
        <f t="shared" si="0"/>
        <v>15.823376567096799</v>
      </c>
      <c r="I36" s="9">
        <f t="shared" si="1"/>
        <v>288.97337656709675</v>
      </c>
      <c r="J36" s="9">
        <f t="shared" si="2"/>
        <v>0.12271656271739213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90.681384426241038</v>
      </c>
      <c r="O36" s="9">
        <f t="shared" si="19"/>
        <v>45.304798610153057</v>
      </c>
      <c r="P36" s="9">
        <f t="shared" si="5"/>
        <v>5.5596491600416673</v>
      </c>
      <c r="Q36" s="12">
        <f t="shared" si="6"/>
        <v>0.55596491600416675</v>
      </c>
      <c r="R36" s="9">
        <f t="shared" si="7"/>
        <v>4.0532094166666672</v>
      </c>
      <c r="S36" s="13">
        <f t="shared" si="8"/>
        <v>0.13716659043523802</v>
      </c>
      <c r="T36" s="2">
        <f t="shared" si="9"/>
        <v>0.34</v>
      </c>
      <c r="U36" s="14">
        <f t="shared" si="10"/>
        <v>4.6636640747980927E-2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5.9536640747980929E-2</v>
      </c>
      <c r="AR36" s="9">
        <f t="shared" si="14"/>
        <v>119.21204166666666</v>
      </c>
      <c r="AS36" s="1">
        <f t="shared" si="15"/>
        <v>0.1</v>
      </c>
      <c r="AT36" s="1">
        <f t="shared" si="16"/>
        <v>180.58333333333334</v>
      </c>
      <c r="AU36" s="1">
        <f t="shared" si="17"/>
        <v>858730.56392798119</v>
      </c>
    </row>
    <row r="37" spans="1:48" x14ac:dyDescent="0.15">
      <c r="C37" s="7">
        <v>11</v>
      </c>
      <c r="D37" s="8">
        <v>12.369416852800001</v>
      </c>
      <c r="E37" s="10">
        <f t="shared" si="18"/>
        <v>15.823376567096799</v>
      </c>
      <c r="F37" s="7" t="s">
        <v>85</v>
      </c>
      <c r="G37" s="1">
        <v>12</v>
      </c>
      <c r="H37" s="9">
        <f t="shared" si="0"/>
        <v>12.369416852800001</v>
      </c>
      <c r="I37" s="9">
        <f t="shared" si="1"/>
        <v>285.51941685279996</v>
      </c>
      <c r="J37" s="9">
        <f t="shared" si="2"/>
        <v>8.1636158444452323E-2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80.277243616778051</v>
      </c>
      <c r="P37" s="9">
        <f t="shared" si="5"/>
        <v>6.5535257793831923</v>
      </c>
      <c r="Q37" s="12">
        <f t="shared" si="6"/>
        <v>0.65535257793831925</v>
      </c>
      <c r="R37" s="9">
        <f t="shared" si="7"/>
        <v>4.0532094166666672</v>
      </c>
      <c r="S37" s="13">
        <f t="shared" si="8"/>
        <v>0.16168732245699677</v>
      </c>
      <c r="T37" s="2">
        <f t="shared" si="9"/>
        <v>0.34</v>
      </c>
      <c r="U37" s="14">
        <f t="shared" si="10"/>
        <v>5.4973689635378908E-2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6.7873689635378903E-2</v>
      </c>
      <c r="AR37" s="9">
        <f t="shared" si="14"/>
        <v>119.21204166666666</v>
      </c>
      <c r="AS37" s="1">
        <f t="shared" si="15"/>
        <v>0.1</v>
      </c>
      <c r="AT37" s="1">
        <f t="shared" si="16"/>
        <v>180.58333333333334</v>
      </c>
      <c r="AU37" s="1">
        <f t="shared" si="17"/>
        <v>978980.52433262835</v>
      </c>
      <c r="AV37" s="1">
        <f>SUM(AU26:AU37)</f>
        <v>25958813.845982146</v>
      </c>
    </row>
    <row r="38" spans="1:48" x14ac:dyDescent="0.15">
      <c r="C38" s="7">
        <v>12</v>
      </c>
      <c r="D38" s="8">
        <v>6.39923906161291</v>
      </c>
      <c r="E38" s="10">
        <f t="shared" si="18"/>
        <v>12.369416852800001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7.1300825968064503</v>
      </c>
      <c r="E42" s="7"/>
      <c r="F42" s="7"/>
      <c r="G42" s="1">
        <v>1</v>
      </c>
      <c r="H42" s="9">
        <f t="shared" ref="H42:H53" si="20">E43</f>
        <v>7.1300825968064503</v>
      </c>
      <c r="I42" s="9">
        <f t="shared" ref="I42:I53" si="21">H42+273.15</f>
        <v>280.28008259680644</v>
      </c>
      <c r="J42" s="9">
        <f t="shared" ref="J42:J53" si="22">EXP(($C$15*(I42-$C$13))/($C$16*I42*$C$13))</f>
        <v>4.3154904213640134E-2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2.5399358311240574</v>
      </c>
      <c r="Q42" s="12">
        <f t="shared" ref="Q42:Q53" si="26">P42*$B$44</f>
        <v>0.60958459946977372</v>
      </c>
      <c r="R42" s="9">
        <f t="shared" ref="R42:R53" si="27">L42*$B$44</f>
        <v>14.125500000000001</v>
      </c>
      <c r="S42" s="13">
        <f t="shared" ref="S42:S53" si="28">Q42/R42</f>
        <v>4.3154904213640134E-2</v>
      </c>
      <c r="T42" s="2">
        <f t="shared" ref="T42:T53" si="29">$B$43/100</f>
        <v>0.43</v>
      </c>
      <c r="U42" s="14">
        <f t="shared" ref="U42:U53" si="30">S42*T42</f>
        <v>1.8556608811865258E-2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2.6976608811865255E-2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50747</v>
      </c>
      <c r="AU42" s="1">
        <f t="shared" ref="AU42:AU53" si="38">AT42*10000*AS42*0.67*AR42*AQ42</f>
        <v>301306086.10956043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6.5465412881612899</v>
      </c>
      <c r="E43" s="10">
        <f t="shared" ref="E43:E54" si="39">D42</f>
        <v>7.1300825968064503</v>
      </c>
      <c r="F43" s="7" t="s">
        <v>83</v>
      </c>
      <c r="G43" s="1">
        <v>2</v>
      </c>
      <c r="H43" s="9">
        <f t="shared" si="20"/>
        <v>6.5465412881612899</v>
      </c>
      <c r="I43" s="9">
        <f t="shared" si="21"/>
        <v>279.69654128816126</v>
      </c>
      <c r="J43" s="9">
        <f t="shared" si="22"/>
        <v>4.0137768931692908E-2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115.17256416887595</v>
      </c>
      <c r="P43" s="9">
        <f t="shared" si="25"/>
        <v>4.622769767880917</v>
      </c>
      <c r="Q43" s="12">
        <f t="shared" si="26"/>
        <v>1.1094647442914201</v>
      </c>
      <c r="R43" s="9">
        <f t="shared" si="27"/>
        <v>14.125500000000001</v>
      </c>
      <c r="S43" s="13">
        <f t="shared" si="28"/>
        <v>7.8543396289789388E-2</v>
      </c>
      <c r="T43" s="2">
        <f t="shared" si="29"/>
        <v>0.43</v>
      </c>
      <c r="U43" s="14">
        <f t="shared" si="30"/>
        <v>3.3773660404609433E-2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4.219366040460943E-2</v>
      </c>
      <c r="AR43" s="9">
        <f t="shared" si="35"/>
        <v>136.875</v>
      </c>
      <c r="AS43" s="1">
        <f t="shared" si="36"/>
        <v>0.24</v>
      </c>
      <c r="AT43" s="1">
        <f t="shared" si="37"/>
        <v>50747</v>
      </c>
      <c r="AU43" s="1">
        <f t="shared" si="38"/>
        <v>471267784.76162976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7.9164383794999997</v>
      </c>
      <c r="E44" s="10">
        <f t="shared" si="39"/>
        <v>6.5465412881612899</v>
      </c>
      <c r="F44" s="7" t="s">
        <v>83</v>
      </c>
      <c r="G44" s="1">
        <v>3</v>
      </c>
      <c r="H44" s="9">
        <f t="shared" si="20"/>
        <v>7.9164383794999997</v>
      </c>
      <c r="I44" s="9">
        <f t="shared" si="21"/>
        <v>281.06643837949997</v>
      </c>
      <c r="J44" s="9">
        <f t="shared" si="22"/>
        <v>4.7559842515660603E-2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169.40604440099503</v>
      </c>
      <c r="P44" s="9">
        <f t="shared" si="25"/>
        <v>8.0569247929123318</v>
      </c>
      <c r="Q44" s="12">
        <f t="shared" si="26"/>
        <v>1.9336619502989596</v>
      </c>
      <c r="R44" s="9">
        <f t="shared" si="27"/>
        <v>14.125500000000001</v>
      </c>
      <c r="S44" s="13">
        <f t="shared" si="28"/>
        <v>0.13689157554061515</v>
      </c>
      <c r="T44" s="2">
        <f t="shared" si="29"/>
        <v>0.43</v>
      </c>
      <c r="U44" s="14">
        <f t="shared" si="30"/>
        <v>5.8863377482464514E-2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6.7283377482464518E-2</v>
      </c>
      <c r="AR44" s="9">
        <f t="shared" si="35"/>
        <v>136.875</v>
      </c>
      <c r="AS44" s="1">
        <f t="shared" si="36"/>
        <v>0.24</v>
      </c>
      <c r="AT44" s="1">
        <f t="shared" si="37"/>
        <v>50747</v>
      </c>
      <c r="AU44" s="1">
        <f t="shared" si="38"/>
        <v>751498873.37050271</v>
      </c>
    </row>
    <row r="45" spans="1:48" x14ac:dyDescent="0.15">
      <c r="C45" s="7">
        <v>3</v>
      </c>
      <c r="D45" s="8">
        <v>10.171615439870999</v>
      </c>
      <c r="E45" s="10">
        <f t="shared" si="39"/>
        <v>7.9164383794999997</v>
      </c>
      <c r="F45" s="7" t="s">
        <v>83</v>
      </c>
      <c r="G45" s="1">
        <v>4</v>
      </c>
      <c r="H45" s="9">
        <f t="shared" si="20"/>
        <v>10.171615439870999</v>
      </c>
      <c r="I45" s="9">
        <f t="shared" si="21"/>
        <v>283.32161543987098</v>
      </c>
      <c r="J45" s="9">
        <f t="shared" si="22"/>
        <v>6.2660658904059072E-2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220.20536960808269</v>
      </c>
      <c r="P45" s="9">
        <f t="shared" si="25"/>
        <v>13.798213553854325</v>
      </c>
      <c r="Q45" s="12">
        <f t="shared" si="26"/>
        <v>3.3115712529250376</v>
      </c>
      <c r="R45" s="9">
        <f t="shared" si="27"/>
        <v>14.125500000000001</v>
      </c>
      <c r="S45" s="13">
        <f t="shared" si="28"/>
        <v>0.23443922359739744</v>
      </c>
      <c r="T45" s="2">
        <f t="shared" si="29"/>
        <v>0.43</v>
      </c>
      <c r="U45" s="14">
        <f t="shared" si="30"/>
        <v>0.10080886614688089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0.1092288661468809</v>
      </c>
      <c r="AR45" s="9">
        <f t="shared" si="35"/>
        <v>136.875</v>
      </c>
      <c r="AS45" s="1">
        <f t="shared" si="36"/>
        <v>0.24</v>
      </c>
      <c r="AT45" s="1">
        <f t="shared" si="37"/>
        <v>50747</v>
      </c>
      <c r="AU45" s="1">
        <f t="shared" si="38"/>
        <v>1219994788.0189521</v>
      </c>
    </row>
    <row r="46" spans="1:48" x14ac:dyDescent="0.15">
      <c r="C46" s="7">
        <v>4</v>
      </c>
      <c r="D46" s="8">
        <v>14.318394934000001</v>
      </c>
      <c r="E46" s="10">
        <f t="shared" si="39"/>
        <v>10.171615439870999</v>
      </c>
      <c r="F46" s="7" t="s">
        <v>83</v>
      </c>
      <c r="G46" s="1">
        <v>5</v>
      </c>
      <c r="H46" s="9">
        <f t="shared" si="20"/>
        <v>14.318394934000001</v>
      </c>
      <c r="I46" s="9">
        <f t="shared" si="21"/>
        <v>287.468394934</v>
      </c>
      <c r="J46" s="9">
        <f t="shared" si="22"/>
        <v>0.10287114098203873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196.08679825151697</v>
      </c>
      <c r="O46" s="9">
        <f t="shared" si="40"/>
        <v>69.176607802711402</v>
      </c>
      <c r="P46" s="9">
        <f t="shared" si="25"/>
        <v>7.1162765739319251</v>
      </c>
      <c r="Q46" s="12">
        <f t="shared" si="26"/>
        <v>1.7079063777436621</v>
      </c>
      <c r="R46" s="9">
        <f t="shared" si="27"/>
        <v>14.125500000000001</v>
      </c>
      <c r="S46" s="13">
        <f t="shared" si="28"/>
        <v>0.12090944587757332</v>
      </c>
      <c r="T46" s="2">
        <f t="shared" si="29"/>
        <v>0.43</v>
      </c>
      <c r="U46" s="14">
        <f t="shared" si="30"/>
        <v>5.1991061727356527E-2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6.0411061727356524E-2</v>
      </c>
      <c r="AR46" s="9">
        <f t="shared" si="35"/>
        <v>136.875</v>
      </c>
      <c r="AS46" s="1">
        <f t="shared" si="36"/>
        <v>0.24</v>
      </c>
      <c r="AT46" s="1">
        <f t="shared" si="37"/>
        <v>50747</v>
      </c>
      <c r="AU46" s="1">
        <f t="shared" si="38"/>
        <v>674740872.49939597</v>
      </c>
    </row>
    <row r="47" spans="1:48" x14ac:dyDescent="0.15">
      <c r="C47" s="7">
        <v>5</v>
      </c>
      <c r="D47" s="8">
        <v>19.080283784516102</v>
      </c>
      <c r="E47" s="10">
        <f t="shared" si="39"/>
        <v>14.318394934000001</v>
      </c>
      <c r="F47" s="7" t="s">
        <v>85</v>
      </c>
      <c r="G47" s="1">
        <v>6</v>
      </c>
      <c r="H47" s="9">
        <f t="shared" si="20"/>
        <v>19.080283784516102</v>
      </c>
      <c r="I47" s="9">
        <f t="shared" si="21"/>
        <v>292.23028378451608</v>
      </c>
      <c r="J47" s="9">
        <f t="shared" si="22"/>
        <v>0.17864519257139483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120.91658122877949</v>
      </c>
      <c r="P47" s="9">
        <f t="shared" si="25"/>
        <v>21.601165938690016</v>
      </c>
      <c r="Q47" s="12">
        <f t="shared" si="26"/>
        <v>5.1842798252856035</v>
      </c>
      <c r="R47" s="9">
        <f t="shared" si="27"/>
        <v>14.125500000000001</v>
      </c>
      <c r="S47" s="13">
        <f t="shared" si="28"/>
        <v>0.36701566849213146</v>
      </c>
      <c r="T47" s="2">
        <f t="shared" si="29"/>
        <v>0.43</v>
      </c>
      <c r="U47" s="14">
        <f t="shared" si="30"/>
        <v>0.15781673745161653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0.16623673745161652</v>
      </c>
      <c r="AR47" s="9">
        <f t="shared" si="35"/>
        <v>136.875</v>
      </c>
      <c r="AS47" s="1">
        <f t="shared" si="36"/>
        <v>0.24</v>
      </c>
      <c r="AT47" s="1">
        <f t="shared" si="37"/>
        <v>50747</v>
      </c>
      <c r="AU47" s="1">
        <f t="shared" si="38"/>
        <v>1856724878.8935487</v>
      </c>
    </row>
    <row r="48" spans="1:48" x14ac:dyDescent="0.15">
      <c r="C48" s="7">
        <v>6</v>
      </c>
      <c r="D48" s="8">
        <v>21.674864750333299</v>
      </c>
      <c r="E48" s="10">
        <f t="shared" si="39"/>
        <v>19.080283784516102</v>
      </c>
      <c r="F48" s="7" t="s">
        <v>83</v>
      </c>
      <c r="G48" s="1">
        <v>7</v>
      </c>
      <c r="H48" s="9">
        <f t="shared" si="20"/>
        <v>21.674864750333299</v>
      </c>
      <c r="I48" s="9">
        <f t="shared" si="21"/>
        <v>294.82486475033329</v>
      </c>
      <c r="J48" s="9">
        <f t="shared" si="22"/>
        <v>0.2395163603679106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158.17166529008949</v>
      </c>
      <c r="P48" s="9">
        <f t="shared" si="25"/>
        <v>37.884701583613612</v>
      </c>
      <c r="Q48" s="12">
        <f t="shared" si="26"/>
        <v>9.0923283800672667</v>
      </c>
      <c r="R48" s="9">
        <f t="shared" si="27"/>
        <v>14.125500000000001</v>
      </c>
      <c r="S48" s="13">
        <f t="shared" si="28"/>
        <v>0.64368187887630646</v>
      </c>
      <c r="T48" s="2">
        <f t="shared" si="29"/>
        <v>0.43</v>
      </c>
      <c r="U48" s="14">
        <f t="shared" si="30"/>
        <v>0.27678320791681177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0.29658320791681175</v>
      </c>
      <c r="AR48" s="9">
        <f t="shared" si="35"/>
        <v>136.875</v>
      </c>
      <c r="AS48" s="1">
        <f t="shared" si="36"/>
        <v>0.24</v>
      </c>
      <c r="AT48" s="1">
        <f t="shared" si="37"/>
        <v>50747</v>
      </c>
      <c r="AU48" s="1">
        <f t="shared" si="38"/>
        <v>3312585588.7389326</v>
      </c>
    </row>
    <row r="49" spans="1:48" x14ac:dyDescent="0.15">
      <c r="C49" s="7">
        <v>7</v>
      </c>
      <c r="D49" s="8">
        <v>24.0406002896774</v>
      </c>
      <c r="E49" s="10">
        <f t="shared" si="39"/>
        <v>21.674864750333299</v>
      </c>
      <c r="F49" s="7" t="s">
        <v>83</v>
      </c>
      <c r="G49" s="1">
        <v>8</v>
      </c>
      <c r="H49" s="9">
        <f t="shared" si="20"/>
        <v>24.0406002896774</v>
      </c>
      <c r="I49" s="9">
        <f t="shared" si="21"/>
        <v>297.19060028967738</v>
      </c>
      <c r="J49" s="9">
        <f t="shared" si="22"/>
        <v>0.31153665397179398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179.14321370647588</v>
      </c>
      <c r="P49" s="9">
        <f t="shared" si="25"/>
        <v>55.809677379869512</v>
      </c>
      <c r="Q49" s="12">
        <f t="shared" si="26"/>
        <v>13.394322571168683</v>
      </c>
      <c r="R49" s="9">
        <f t="shared" si="27"/>
        <v>14.125500000000001</v>
      </c>
      <c r="S49" s="13">
        <f t="shared" si="28"/>
        <v>0.94823705859393881</v>
      </c>
      <c r="T49" s="2">
        <f t="shared" si="29"/>
        <v>0.43</v>
      </c>
      <c r="U49" s="14">
        <f t="shared" si="30"/>
        <v>0.4077419351953937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0.42754193519539369</v>
      </c>
      <c r="AR49" s="9">
        <f t="shared" si="35"/>
        <v>136.875</v>
      </c>
      <c r="AS49" s="1">
        <f t="shared" si="36"/>
        <v>0.24</v>
      </c>
      <c r="AT49" s="1">
        <f t="shared" si="37"/>
        <v>50747</v>
      </c>
      <c r="AU49" s="1">
        <f t="shared" si="38"/>
        <v>4775284693.484951</v>
      </c>
    </row>
    <row r="50" spans="1:48" x14ac:dyDescent="0.15">
      <c r="C50" s="7">
        <v>8</v>
      </c>
      <c r="D50" s="8">
        <v>25.083185763225799</v>
      </c>
      <c r="E50" s="10">
        <f t="shared" si="39"/>
        <v>24.0406002896774</v>
      </c>
      <c r="F50" s="7" t="s">
        <v>83</v>
      </c>
      <c r="G50" s="1">
        <v>9</v>
      </c>
      <c r="H50" s="9">
        <f t="shared" si="20"/>
        <v>25.083185763225799</v>
      </c>
      <c r="I50" s="9">
        <f t="shared" si="21"/>
        <v>298.23318576322578</v>
      </c>
      <c r="J50" s="9">
        <f t="shared" si="22"/>
        <v>0.34934204706486965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182.18978632660634</v>
      </c>
      <c r="P50" s="9">
        <f t="shared" si="25"/>
        <v>63.646552909647859</v>
      </c>
      <c r="Q50" s="12">
        <f t="shared" si="26"/>
        <v>15.275172698315485</v>
      </c>
      <c r="R50" s="9">
        <f t="shared" si="27"/>
        <v>14.125500000000001</v>
      </c>
      <c r="S50" s="13">
        <f t="shared" si="28"/>
        <v>1.0813898763452965</v>
      </c>
      <c r="T50" s="2">
        <f t="shared" si="29"/>
        <v>0.43</v>
      </c>
      <c r="U50" s="14">
        <f t="shared" si="30"/>
        <v>0.4649976468284775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0.48479764682847748</v>
      </c>
      <c r="AR50" s="9">
        <f t="shared" si="35"/>
        <v>136.875</v>
      </c>
      <c r="AS50" s="1">
        <f t="shared" si="36"/>
        <v>0.24</v>
      </c>
      <c r="AT50" s="1">
        <f t="shared" si="37"/>
        <v>50747</v>
      </c>
      <c r="AU50" s="1">
        <f t="shared" si="38"/>
        <v>5414782952.8804865</v>
      </c>
    </row>
    <row r="51" spans="1:48" x14ac:dyDescent="0.15">
      <c r="C51" s="7">
        <v>9</v>
      </c>
      <c r="D51" s="8">
        <v>20.864122434666701</v>
      </c>
      <c r="E51" s="10">
        <f t="shared" si="39"/>
        <v>25.083185763225799</v>
      </c>
      <c r="F51" s="7" t="s">
        <v>83</v>
      </c>
      <c r="G51" s="1">
        <v>10</v>
      </c>
      <c r="H51" s="9">
        <f t="shared" si="20"/>
        <v>20.864122434666701</v>
      </c>
      <c r="I51" s="9">
        <f t="shared" si="21"/>
        <v>294.01412243466666</v>
      </c>
      <c r="J51" s="9">
        <f t="shared" si="22"/>
        <v>0.21866778588872721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177.39948341695847</v>
      </c>
      <c r="P51" s="9">
        <f t="shared" si="25"/>
        <v>38.791552256590286</v>
      </c>
      <c r="Q51" s="12">
        <f t="shared" si="26"/>
        <v>9.3099725415816685</v>
      </c>
      <c r="R51" s="9">
        <f t="shared" si="27"/>
        <v>14.125500000000001</v>
      </c>
      <c r="S51" s="13">
        <f t="shared" si="28"/>
        <v>0.65908976967765165</v>
      </c>
      <c r="T51" s="2">
        <f t="shared" si="29"/>
        <v>0.43</v>
      </c>
      <c r="U51" s="14">
        <f t="shared" si="30"/>
        <v>0.2834086009613902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0.30320860096139018</v>
      </c>
      <c r="AR51" s="9">
        <f t="shared" si="35"/>
        <v>136.875</v>
      </c>
      <c r="AS51" s="1">
        <f t="shared" si="36"/>
        <v>0.24</v>
      </c>
      <c r="AT51" s="1">
        <f t="shared" si="37"/>
        <v>50747</v>
      </c>
      <c r="AU51" s="1">
        <f t="shared" si="38"/>
        <v>3386585670.1102209</v>
      </c>
    </row>
    <row r="52" spans="1:48" x14ac:dyDescent="0.15">
      <c r="C52" s="7">
        <v>10</v>
      </c>
      <c r="D52" s="8">
        <v>15.823376567096799</v>
      </c>
      <c r="E52" s="10">
        <f t="shared" si="39"/>
        <v>20.864122434666701</v>
      </c>
      <c r="F52" s="7" t="s">
        <v>83</v>
      </c>
      <c r="G52" s="1">
        <v>11</v>
      </c>
      <c r="H52" s="9">
        <f t="shared" si="20"/>
        <v>15.823376567096799</v>
      </c>
      <c r="I52" s="9">
        <f t="shared" si="21"/>
        <v>288.97337656709675</v>
      </c>
      <c r="J52" s="9">
        <f t="shared" si="22"/>
        <v>0.12271656271739213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131.67753460234979</v>
      </c>
      <c r="O52" s="9">
        <f t="shared" si="40"/>
        <v>65.786646558018418</v>
      </c>
      <c r="P52" s="9">
        <f t="shared" si="25"/>
        <v>8.0731111383039771</v>
      </c>
      <c r="Q52" s="12">
        <f t="shared" si="26"/>
        <v>1.9375466731929545</v>
      </c>
      <c r="R52" s="9">
        <f t="shared" si="27"/>
        <v>14.125500000000001</v>
      </c>
      <c r="S52" s="13">
        <f t="shared" si="28"/>
        <v>0.13716659043523799</v>
      </c>
      <c r="T52" s="2">
        <f t="shared" si="29"/>
        <v>0.43</v>
      </c>
      <c r="U52" s="14">
        <f t="shared" si="30"/>
        <v>5.8981633887152336E-2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6.740163388715234E-2</v>
      </c>
      <c r="AR52" s="9">
        <f t="shared" si="35"/>
        <v>136.875</v>
      </c>
      <c r="AS52" s="1">
        <f t="shared" si="36"/>
        <v>0.24</v>
      </c>
      <c r="AT52" s="1">
        <f t="shared" si="37"/>
        <v>50747</v>
      </c>
      <c r="AU52" s="1">
        <f t="shared" si="38"/>
        <v>752819698.18960309</v>
      </c>
    </row>
    <row r="53" spans="1:48" x14ac:dyDescent="0.15">
      <c r="C53" s="7">
        <v>11</v>
      </c>
      <c r="D53" s="8">
        <v>12.369416852800001</v>
      </c>
      <c r="E53" s="10">
        <f t="shared" si="39"/>
        <v>15.823376567096799</v>
      </c>
      <c r="F53" s="7" t="s">
        <v>85</v>
      </c>
      <c r="G53" s="1">
        <v>12</v>
      </c>
      <c r="H53" s="9">
        <f t="shared" si="20"/>
        <v>12.369416852800001</v>
      </c>
      <c r="I53" s="9">
        <f t="shared" si="21"/>
        <v>285.51941685279996</v>
      </c>
      <c r="J53" s="9">
        <f t="shared" si="22"/>
        <v>8.1636158444452323E-2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116.56978541971445</v>
      </c>
      <c r="P53" s="9">
        <f t="shared" si="25"/>
        <v>9.5163094723596178</v>
      </c>
      <c r="Q53" s="12">
        <f t="shared" si="26"/>
        <v>2.283914273366308</v>
      </c>
      <c r="R53" s="9">
        <f t="shared" si="27"/>
        <v>14.125500000000001</v>
      </c>
      <c r="S53" s="13">
        <f t="shared" si="28"/>
        <v>0.16168732245699677</v>
      </c>
      <c r="T53" s="2">
        <f t="shared" si="29"/>
        <v>0.43</v>
      </c>
      <c r="U53" s="14">
        <f t="shared" si="30"/>
        <v>6.9525548656508604E-2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7.7945548656508615E-2</v>
      </c>
      <c r="AR53" s="9">
        <f t="shared" si="35"/>
        <v>136.875</v>
      </c>
      <c r="AS53" s="1">
        <f t="shared" si="36"/>
        <v>0.24</v>
      </c>
      <c r="AT53" s="1">
        <f t="shared" si="37"/>
        <v>50747</v>
      </c>
      <c r="AU53" s="1">
        <f t="shared" si="38"/>
        <v>870586379.44978416</v>
      </c>
      <c r="AV53" s="1">
        <f>SUM(AU42:AU53)</f>
        <v>23788178266.507565</v>
      </c>
    </row>
    <row r="54" spans="1:48" x14ac:dyDescent="0.15">
      <c r="C54" s="7">
        <v>12</v>
      </c>
      <c r="D54" s="8">
        <v>6.39923906161291</v>
      </c>
      <c r="E54" s="10">
        <f t="shared" si="39"/>
        <v>12.369416852800001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7.1300825968064503</v>
      </c>
      <c r="E58" s="7"/>
      <c r="F58" s="7"/>
      <c r="G58" s="1">
        <v>1</v>
      </c>
      <c r="H58" s="9">
        <f t="shared" ref="H58:H69" si="41">E59</f>
        <v>7.1300825968064503</v>
      </c>
      <c r="I58" s="9">
        <f t="shared" ref="I58:I69" si="42">H58+273.15</f>
        <v>280.28008259680644</v>
      </c>
      <c r="J58" s="9">
        <f t="shared" ref="J58:J69" si="43">EXP(($C$15*(I58-$C$13))/($C$16*I58*$C$13))</f>
        <v>4.3154904213640134E-2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4.305420943714164E-3</v>
      </c>
      <c r="Q58" s="12">
        <f t="shared" ref="Q58:Q69" si="47">P58*$B$60</f>
        <v>8.1802997930569118E-4</v>
      </c>
      <c r="R58" s="9">
        <f t="shared" ref="R58:R69" si="48">L58*$B$60</f>
        <v>1.8955666666666669E-2</v>
      </c>
      <c r="S58" s="13">
        <f t="shared" ref="S58:S69" si="49">Q58/R58</f>
        <v>4.3154904213640127E-2</v>
      </c>
      <c r="T58" s="2">
        <f t="shared" ref="T58:T69" si="50">$B$59/100</f>
        <v>0.01</v>
      </c>
      <c r="U58" s="14">
        <f t="shared" ref="U58:U69" si="51">S58*T58</f>
        <v>4.3154904213640129E-4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1.2431549042136402E-2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731535.83333333337</v>
      </c>
      <c r="AU58" s="1">
        <f t="shared" ref="AU58:AU69" si="58">AT58*10000*AS58*0.67*AR58*AQ58</f>
        <v>115498067.49300703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6.5465412881612899</v>
      </c>
      <c r="E59" s="10">
        <f t="shared" ref="E59:E70" si="59">D58</f>
        <v>7.1300825968064503</v>
      </c>
      <c r="F59" s="7" t="s">
        <v>83</v>
      </c>
      <c r="G59" s="1">
        <v>2</v>
      </c>
      <c r="H59" s="9">
        <f t="shared" si="41"/>
        <v>6.5465412881612899</v>
      </c>
      <c r="I59" s="9">
        <f t="shared" si="42"/>
        <v>279.69654128816126</v>
      </c>
      <c r="J59" s="9">
        <f t="shared" si="43"/>
        <v>4.0137768931692908E-2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0.19522791238961917</v>
      </c>
      <c r="P59" s="9">
        <f t="shared" si="46"/>
        <v>7.8360128365113219E-3</v>
      </c>
      <c r="Q59" s="12">
        <f t="shared" si="47"/>
        <v>1.4888424389371512E-3</v>
      </c>
      <c r="R59" s="9">
        <f t="shared" si="48"/>
        <v>1.8955666666666669E-2</v>
      </c>
      <c r="S59" s="13">
        <f t="shared" si="49"/>
        <v>7.8543396289789388E-2</v>
      </c>
      <c r="T59" s="2">
        <f t="shared" si="50"/>
        <v>0.01</v>
      </c>
      <c r="U59" s="14">
        <f t="shared" si="51"/>
        <v>7.8543396289789389E-4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1.2785433962897894E-2</v>
      </c>
      <c r="AR59" s="9">
        <f t="shared" si="55"/>
        <v>9.9766666666666666</v>
      </c>
      <c r="AS59" s="1">
        <f t="shared" si="56"/>
        <v>0.19</v>
      </c>
      <c r="AT59" s="1">
        <f t="shared" si="57"/>
        <v>731535.83333333337</v>
      </c>
      <c r="AU59" s="1">
        <f t="shared" si="58"/>
        <v>118785913.94917515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7.9164383794999997</v>
      </c>
      <c r="E60" s="10">
        <f t="shared" si="59"/>
        <v>6.5465412881612899</v>
      </c>
      <c r="F60" s="7" t="s">
        <v>83</v>
      </c>
      <c r="G60" s="1">
        <v>3</v>
      </c>
      <c r="H60" s="9">
        <f t="shared" si="41"/>
        <v>7.9164383794999997</v>
      </c>
      <c r="I60" s="9">
        <f t="shared" si="42"/>
        <v>281.06643837949997</v>
      </c>
      <c r="J60" s="9">
        <f t="shared" si="43"/>
        <v>4.7559842515660603E-2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0.28715856621977454</v>
      </c>
      <c r="P60" s="9">
        <f t="shared" si="46"/>
        <v>1.3657216186435374E-2</v>
      </c>
      <c r="Q60" s="12">
        <f t="shared" si="47"/>
        <v>2.5948710754227209E-3</v>
      </c>
      <c r="R60" s="9">
        <f t="shared" si="48"/>
        <v>1.8955666666666669E-2</v>
      </c>
      <c r="S60" s="13">
        <f t="shared" si="49"/>
        <v>0.13689157554061515</v>
      </c>
      <c r="T60" s="2">
        <f t="shared" si="50"/>
        <v>0.01</v>
      </c>
      <c r="U60" s="14">
        <f t="shared" si="51"/>
        <v>1.3689157554061515E-3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1.3368915755406151E-2</v>
      </c>
      <c r="AR60" s="9">
        <f t="shared" si="55"/>
        <v>9.9766666666666666</v>
      </c>
      <c r="AS60" s="1">
        <f t="shared" si="56"/>
        <v>0.19</v>
      </c>
      <c r="AT60" s="1">
        <f t="shared" si="57"/>
        <v>731535.83333333337</v>
      </c>
      <c r="AU60" s="1">
        <f t="shared" si="58"/>
        <v>124206881.13706455</v>
      </c>
    </row>
    <row r="61" spans="1:48" x14ac:dyDescent="0.15">
      <c r="C61" s="7">
        <v>3</v>
      </c>
      <c r="D61" s="8">
        <v>10.171615439870999</v>
      </c>
      <c r="E61" s="10">
        <f t="shared" si="59"/>
        <v>7.9164383794999997</v>
      </c>
      <c r="F61" s="7" t="s">
        <v>83</v>
      </c>
      <c r="G61" s="1">
        <v>4</v>
      </c>
      <c r="H61" s="9">
        <f t="shared" si="41"/>
        <v>10.171615439870999</v>
      </c>
      <c r="I61" s="9">
        <f t="shared" si="42"/>
        <v>283.32161543987098</v>
      </c>
      <c r="J61" s="9">
        <f t="shared" si="43"/>
        <v>6.2660658904059072E-2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0.37326801670000581</v>
      </c>
      <c r="P61" s="9">
        <f t="shared" si="46"/>
        <v>2.3389219874233688E-2</v>
      </c>
      <c r="Q61" s="12">
        <f t="shared" si="47"/>
        <v>4.443951776104401E-3</v>
      </c>
      <c r="R61" s="9">
        <f t="shared" si="48"/>
        <v>1.8955666666666669E-2</v>
      </c>
      <c r="S61" s="13">
        <f t="shared" si="49"/>
        <v>0.23443922359739747</v>
      </c>
      <c r="T61" s="2">
        <f t="shared" si="50"/>
        <v>0.01</v>
      </c>
      <c r="U61" s="14">
        <f t="shared" si="51"/>
        <v>2.3443922359739746E-3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1.4344392235973974E-2</v>
      </c>
      <c r="AR61" s="9">
        <f t="shared" si="55"/>
        <v>9.9766666666666666</v>
      </c>
      <c r="AS61" s="1">
        <f t="shared" si="56"/>
        <v>0.19</v>
      </c>
      <c r="AT61" s="1">
        <f t="shared" si="57"/>
        <v>731535.83333333337</v>
      </c>
      <c r="AU61" s="1">
        <f t="shared" si="58"/>
        <v>133269762.03859872</v>
      </c>
    </row>
    <row r="62" spans="1:48" x14ac:dyDescent="0.15">
      <c r="C62" s="7">
        <v>4</v>
      </c>
      <c r="D62" s="8">
        <v>14.318394934000001</v>
      </c>
      <c r="E62" s="10">
        <f t="shared" si="59"/>
        <v>10.171615439870999</v>
      </c>
      <c r="F62" s="7" t="s">
        <v>83</v>
      </c>
      <c r="G62" s="1">
        <v>5</v>
      </c>
      <c r="H62" s="9">
        <f t="shared" si="41"/>
        <v>14.318394934000001</v>
      </c>
      <c r="I62" s="9">
        <f t="shared" si="42"/>
        <v>287.468394934</v>
      </c>
      <c r="J62" s="9">
        <f t="shared" si="43"/>
        <v>0.10287114098203873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0.3323848569844835</v>
      </c>
      <c r="O62" s="9">
        <f t="shared" si="60"/>
        <v>0.11726060650795528</v>
      </c>
      <c r="P62" s="9">
        <f t="shared" si="46"/>
        <v>1.2062732383719235E-2</v>
      </c>
      <c r="Q62" s="12">
        <f t="shared" si="47"/>
        <v>2.2919191529066547E-3</v>
      </c>
      <c r="R62" s="9">
        <f t="shared" si="48"/>
        <v>1.8955666666666669E-2</v>
      </c>
      <c r="S62" s="13">
        <f t="shared" si="49"/>
        <v>0.12090944587757334</v>
      </c>
      <c r="T62" s="2">
        <f t="shared" si="50"/>
        <v>0.01</v>
      </c>
      <c r="U62" s="14">
        <f t="shared" si="51"/>
        <v>1.2090944587757333E-3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1.3209094458775734E-2</v>
      </c>
      <c r="AR62" s="9">
        <f t="shared" si="55"/>
        <v>9.9766666666666666</v>
      </c>
      <c r="AS62" s="1">
        <f t="shared" si="56"/>
        <v>0.19</v>
      </c>
      <c r="AT62" s="1">
        <f t="shared" si="57"/>
        <v>731535.83333333337</v>
      </c>
      <c r="AU62" s="1">
        <f t="shared" si="58"/>
        <v>122722025.8835098</v>
      </c>
    </row>
    <row r="63" spans="1:48" x14ac:dyDescent="0.15">
      <c r="C63" s="7">
        <v>5</v>
      </c>
      <c r="D63" s="8">
        <v>19.080283784516102</v>
      </c>
      <c r="E63" s="10">
        <f t="shared" si="59"/>
        <v>14.318394934000001</v>
      </c>
      <c r="F63" s="7" t="s">
        <v>85</v>
      </c>
      <c r="G63" s="1">
        <v>6</v>
      </c>
      <c r="H63" s="9">
        <f t="shared" si="41"/>
        <v>19.080283784516102</v>
      </c>
      <c r="I63" s="9">
        <f t="shared" si="42"/>
        <v>292.23028378451608</v>
      </c>
      <c r="J63" s="9">
        <f t="shared" si="43"/>
        <v>0.17864519257139483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0.20496454079090271</v>
      </c>
      <c r="P63" s="9">
        <f t="shared" si="46"/>
        <v>3.6615929859898325E-2</v>
      </c>
      <c r="Q63" s="12">
        <f t="shared" si="47"/>
        <v>6.9570266733806818E-3</v>
      </c>
      <c r="R63" s="9">
        <f t="shared" si="48"/>
        <v>1.8955666666666669E-2</v>
      </c>
      <c r="S63" s="13">
        <f t="shared" si="49"/>
        <v>0.36701566849213152</v>
      </c>
      <c r="T63" s="2">
        <f t="shared" si="50"/>
        <v>0.01</v>
      </c>
      <c r="U63" s="14">
        <f t="shared" si="51"/>
        <v>3.6701566849213153E-3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1.5670156684921315E-2</v>
      </c>
      <c r="AR63" s="9">
        <f t="shared" si="55"/>
        <v>9.9766666666666666</v>
      </c>
      <c r="AS63" s="1">
        <f t="shared" si="56"/>
        <v>0.19</v>
      </c>
      <c r="AT63" s="1">
        <f t="shared" si="57"/>
        <v>731535.83333333337</v>
      </c>
      <c r="AU63" s="1">
        <f t="shared" si="58"/>
        <v>145587071.1112929</v>
      </c>
    </row>
    <row r="64" spans="1:48" x14ac:dyDescent="0.15">
      <c r="C64" s="7">
        <v>6</v>
      </c>
      <c r="D64" s="8">
        <v>21.674864750333299</v>
      </c>
      <c r="E64" s="10">
        <f t="shared" si="59"/>
        <v>19.080283784516102</v>
      </c>
      <c r="F64" s="7" t="s">
        <v>83</v>
      </c>
      <c r="G64" s="1">
        <v>7</v>
      </c>
      <c r="H64" s="9">
        <f t="shared" si="41"/>
        <v>21.674864750333299</v>
      </c>
      <c r="I64" s="9">
        <f t="shared" si="42"/>
        <v>294.82486475033329</v>
      </c>
      <c r="J64" s="9">
        <f t="shared" si="43"/>
        <v>0.2395163603679106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0.26811527759767106</v>
      </c>
      <c r="P64" s="9">
        <f t="shared" si="46"/>
        <v>6.421799544922617E-2</v>
      </c>
      <c r="Q64" s="12">
        <f t="shared" si="47"/>
        <v>1.2201419135352972E-2</v>
      </c>
      <c r="R64" s="9">
        <f t="shared" si="48"/>
        <v>1.8955666666666669E-2</v>
      </c>
      <c r="S64" s="13">
        <f t="shared" si="49"/>
        <v>0.64368187887630635</v>
      </c>
      <c r="T64" s="2">
        <f t="shared" si="50"/>
        <v>0.01</v>
      </c>
      <c r="U64" s="14">
        <f t="shared" si="51"/>
        <v>6.4368187887630639E-3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3.2536818788763064E-2</v>
      </c>
      <c r="AR64" s="9">
        <f t="shared" si="55"/>
        <v>9.9766666666666666</v>
      </c>
      <c r="AS64" s="1">
        <f t="shared" si="56"/>
        <v>0.19</v>
      </c>
      <c r="AT64" s="1">
        <f t="shared" si="57"/>
        <v>731535.83333333337</v>
      </c>
      <c r="AU64" s="1">
        <f t="shared" si="58"/>
        <v>302290541.56765664</v>
      </c>
    </row>
    <row r="65" spans="1:48" x14ac:dyDescent="0.15">
      <c r="C65" s="7">
        <v>7</v>
      </c>
      <c r="D65" s="8">
        <v>24.0406002896774</v>
      </c>
      <c r="E65" s="10">
        <f t="shared" si="59"/>
        <v>21.674864750333299</v>
      </c>
      <c r="F65" s="7" t="s">
        <v>83</v>
      </c>
      <c r="G65" s="1">
        <v>8</v>
      </c>
      <c r="H65" s="9">
        <f t="shared" si="41"/>
        <v>24.0406002896774</v>
      </c>
      <c r="I65" s="9">
        <f t="shared" si="42"/>
        <v>297.19060028967738</v>
      </c>
      <c r="J65" s="9">
        <f t="shared" si="43"/>
        <v>0.31153665397179398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0.30366394881511155</v>
      </c>
      <c r="P65" s="9">
        <f t="shared" si="46"/>
        <v>9.4602450545721958E-2</v>
      </c>
      <c r="Q65" s="12">
        <f t="shared" si="47"/>
        <v>1.7974465603687172E-2</v>
      </c>
      <c r="R65" s="9">
        <f t="shared" si="48"/>
        <v>1.8955666666666669E-2</v>
      </c>
      <c r="S65" s="13">
        <f t="shared" si="49"/>
        <v>0.94823705859393859</v>
      </c>
      <c r="T65" s="2">
        <f t="shared" si="50"/>
        <v>0.01</v>
      </c>
      <c r="U65" s="14">
        <f t="shared" si="51"/>
        <v>9.4823705859393859E-3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3.5582370585939389E-2</v>
      </c>
      <c r="AR65" s="9">
        <f t="shared" si="55"/>
        <v>9.9766666666666666</v>
      </c>
      <c r="AS65" s="1">
        <f t="shared" si="56"/>
        <v>0.19</v>
      </c>
      <c r="AT65" s="1">
        <f t="shared" si="57"/>
        <v>731535.83333333337</v>
      </c>
      <c r="AU65" s="1">
        <f t="shared" si="58"/>
        <v>330585916.97352558</v>
      </c>
    </row>
    <row r="66" spans="1:48" x14ac:dyDescent="0.15">
      <c r="C66" s="7">
        <v>8</v>
      </c>
      <c r="D66" s="8">
        <v>25.083185763225799</v>
      </c>
      <c r="E66" s="10">
        <f t="shared" si="59"/>
        <v>24.0406002896774</v>
      </c>
      <c r="F66" s="7" t="s">
        <v>83</v>
      </c>
      <c r="G66" s="1">
        <v>9</v>
      </c>
      <c r="H66" s="9">
        <f t="shared" si="41"/>
        <v>25.083185763225799</v>
      </c>
      <c r="I66" s="9">
        <f t="shared" si="42"/>
        <v>298.23318576322578</v>
      </c>
      <c r="J66" s="9">
        <f t="shared" si="43"/>
        <v>0.34934204706486965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0.30882816493605625</v>
      </c>
      <c r="P66" s="9">
        <f t="shared" si="46"/>
        <v>0.10788666333004909</v>
      </c>
      <c r="Q66" s="12">
        <f t="shared" si="47"/>
        <v>2.0498466032709328E-2</v>
      </c>
      <c r="R66" s="9">
        <f t="shared" si="48"/>
        <v>1.8955666666666669E-2</v>
      </c>
      <c r="S66" s="13">
        <f t="shared" si="49"/>
        <v>1.0813898763452965</v>
      </c>
      <c r="T66" s="2">
        <f t="shared" si="50"/>
        <v>0.01</v>
      </c>
      <c r="U66" s="14">
        <f t="shared" si="51"/>
        <v>1.0813898763452965E-2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3.6913898763452968E-2</v>
      </c>
      <c r="AR66" s="9">
        <f t="shared" si="55"/>
        <v>9.9766666666666666</v>
      </c>
      <c r="AS66" s="1">
        <f t="shared" si="56"/>
        <v>0.19</v>
      </c>
      <c r="AT66" s="1">
        <f t="shared" si="57"/>
        <v>731535.83333333337</v>
      </c>
      <c r="AU66" s="1">
        <f t="shared" si="58"/>
        <v>342956775.24662095</v>
      </c>
    </row>
    <row r="67" spans="1:48" x14ac:dyDescent="0.15">
      <c r="C67" s="7">
        <v>9</v>
      </c>
      <c r="D67" s="8">
        <v>20.864122434666701</v>
      </c>
      <c r="E67" s="10">
        <f t="shared" si="59"/>
        <v>25.083185763225799</v>
      </c>
      <c r="F67" s="7" t="s">
        <v>83</v>
      </c>
      <c r="G67" s="1">
        <v>10</v>
      </c>
      <c r="H67" s="9">
        <f t="shared" si="41"/>
        <v>20.864122434666701</v>
      </c>
      <c r="I67" s="9">
        <f t="shared" si="42"/>
        <v>294.01412243466666</v>
      </c>
      <c r="J67" s="9">
        <f t="shared" si="43"/>
        <v>0.21866778588872721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0.30070816827267383</v>
      </c>
      <c r="P67" s="9">
        <f t="shared" si="46"/>
        <v>6.5755189354840399E-2</v>
      </c>
      <c r="Q67" s="12">
        <f t="shared" si="47"/>
        <v>1.2493485977419675E-2</v>
      </c>
      <c r="R67" s="9">
        <f t="shared" si="48"/>
        <v>1.8955666666666669E-2</v>
      </c>
      <c r="S67" s="13">
        <f t="shared" si="49"/>
        <v>0.65908976967765176</v>
      </c>
      <c r="T67" s="2">
        <f t="shared" si="50"/>
        <v>0.01</v>
      </c>
      <c r="U67" s="14">
        <f t="shared" si="51"/>
        <v>6.5908976967765176E-3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3.2690897696776522E-2</v>
      </c>
      <c r="AR67" s="9">
        <f t="shared" si="55"/>
        <v>9.9766666666666666</v>
      </c>
      <c r="AS67" s="1">
        <f t="shared" si="56"/>
        <v>0.19</v>
      </c>
      <c r="AT67" s="1">
        <f t="shared" si="57"/>
        <v>731535.83333333337</v>
      </c>
      <c r="AU67" s="1">
        <f t="shared" si="58"/>
        <v>303722045.88434869</v>
      </c>
    </row>
    <row r="68" spans="1:48" x14ac:dyDescent="0.15">
      <c r="C68" s="7">
        <v>10</v>
      </c>
      <c r="D68" s="8">
        <v>15.823376567096799</v>
      </c>
      <c r="E68" s="10">
        <f t="shared" si="59"/>
        <v>20.864122434666701</v>
      </c>
      <c r="F68" s="7" t="s">
        <v>83</v>
      </c>
      <c r="G68" s="1">
        <v>11</v>
      </c>
      <c r="H68" s="9">
        <f t="shared" si="41"/>
        <v>15.823376567096799</v>
      </c>
      <c r="I68" s="9">
        <f t="shared" si="42"/>
        <v>288.97337656709675</v>
      </c>
      <c r="J68" s="9">
        <f t="shared" si="43"/>
        <v>0.12271656271739213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0.22320532997194176</v>
      </c>
      <c r="O68" s="9">
        <f t="shared" si="60"/>
        <v>0.11151431561255831</v>
      </c>
      <c r="P68" s="9">
        <f t="shared" si="46"/>
        <v>1.3684653505755573E-2</v>
      </c>
      <c r="Q68" s="12">
        <f t="shared" si="47"/>
        <v>2.6000841660935589E-3</v>
      </c>
      <c r="R68" s="9">
        <f t="shared" si="48"/>
        <v>1.8955666666666669E-2</v>
      </c>
      <c r="S68" s="13">
        <f t="shared" si="49"/>
        <v>0.13716659043523793</v>
      </c>
      <c r="T68" s="2">
        <f t="shared" si="50"/>
        <v>0.01</v>
      </c>
      <c r="U68" s="14">
        <f t="shared" si="51"/>
        <v>1.3716659043523794E-3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1.3371665904352379E-2</v>
      </c>
      <c r="AR68" s="9">
        <f t="shared" si="55"/>
        <v>9.9766666666666666</v>
      </c>
      <c r="AS68" s="1">
        <f t="shared" si="56"/>
        <v>0.19</v>
      </c>
      <c r="AT68" s="1">
        <f t="shared" si="57"/>
        <v>731535.83333333337</v>
      </c>
      <c r="AU68" s="1">
        <f t="shared" si="58"/>
        <v>124232432.00667305</v>
      </c>
    </row>
    <row r="69" spans="1:48" x14ac:dyDescent="0.15">
      <c r="C69" s="7">
        <v>11</v>
      </c>
      <c r="D69" s="8">
        <v>12.369416852800001</v>
      </c>
      <c r="E69" s="10">
        <f t="shared" si="59"/>
        <v>15.823376567096799</v>
      </c>
      <c r="F69" s="7" t="s">
        <v>85</v>
      </c>
      <c r="G69" s="1">
        <v>12</v>
      </c>
      <c r="H69" s="9">
        <f t="shared" si="41"/>
        <v>12.369416852800001</v>
      </c>
      <c r="I69" s="9">
        <f t="shared" si="42"/>
        <v>285.51941685279996</v>
      </c>
      <c r="J69" s="9">
        <f t="shared" si="43"/>
        <v>8.1636158444452323E-2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0.19759632877346942</v>
      </c>
      <c r="P69" s="9">
        <f t="shared" si="46"/>
        <v>1.6131005203793042E-2</v>
      </c>
      <c r="Q69" s="12">
        <f t="shared" si="47"/>
        <v>3.064890988720678E-3</v>
      </c>
      <c r="R69" s="9">
        <f t="shared" si="48"/>
        <v>1.8955666666666669E-2</v>
      </c>
      <c r="S69" s="13">
        <f t="shared" si="49"/>
        <v>0.16168732245699674</v>
      </c>
      <c r="T69" s="2">
        <f t="shared" si="50"/>
        <v>0.01</v>
      </c>
      <c r="U69" s="14">
        <f t="shared" si="51"/>
        <v>1.6168732245699674E-3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1.3616873224569968E-2</v>
      </c>
      <c r="AR69" s="9">
        <f t="shared" si="55"/>
        <v>9.9766666666666666</v>
      </c>
      <c r="AS69" s="1">
        <f t="shared" si="56"/>
        <v>0.19</v>
      </c>
      <c r="AT69" s="1">
        <f t="shared" si="57"/>
        <v>731535.83333333337</v>
      </c>
      <c r="AU69" s="1">
        <f t="shared" si="58"/>
        <v>126510585.07708104</v>
      </c>
      <c r="AV69" s="1">
        <f>SUM(AU58:AU69)</f>
        <v>2290368018.3685541</v>
      </c>
    </row>
    <row r="70" spans="1:48" x14ac:dyDescent="0.15">
      <c r="C70" s="7">
        <v>12</v>
      </c>
      <c r="D70" s="8">
        <v>6.39923906161291</v>
      </c>
      <c r="E70" s="10">
        <f t="shared" si="59"/>
        <v>12.369416852800001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7.1300825968064503</v>
      </c>
      <c r="E73" s="7"/>
      <c r="F73" s="7"/>
      <c r="G73" s="1">
        <v>1</v>
      </c>
      <c r="H73" s="9">
        <f t="shared" ref="H73:H84" si="61">E74</f>
        <v>7.1300825968064503</v>
      </c>
      <c r="I73" s="9">
        <f t="shared" ref="I73:I84" si="62">H73+273.15</f>
        <v>280.28008259680644</v>
      </c>
      <c r="J73" s="9">
        <f t="shared" ref="J73:J84" si="63">EXP(($C$15*(I73-$C$13))/($C$16*I73*$C$13))</f>
        <v>4.3154904213640134E-2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4.725462011393595E-3</v>
      </c>
      <c r="Q73" s="12">
        <f t="shared" ref="Q73:Q84" si="67">P73*$B$75</f>
        <v>8.5058316205084705E-4</v>
      </c>
      <c r="R73" s="9">
        <f t="shared" ref="R73:R84" si="68">L73*$B$75</f>
        <v>1.9710000000000002E-2</v>
      </c>
      <c r="S73" s="13">
        <f t="shared" ref="S73:S84" si="69">Q73/R73</f>
        <v>4.3154904213640127E-2</v>
      </c>
      <c r="T73" s="2">
        <f t="shared" ref="T73:T84" si="70">$B$74/100</f>
        <v>0.01</v>
      </c>
      <c r="U73" s="14">
        <f t="shared" ref="U73:U84" si="71">S73*T73</f>
        <v>4.3154904213640129E-4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1.3031549042136402E-2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407937</v>
      </c>
      <c r="AU73" s="1">
        <f t="shared" ref="AU73:AU84" si="78">AT73*10000*AS73*0.67*AR73*AQ73</f>
        <v>70202174.975969508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6.5465412881612899</v>
      </c>
      <c r="E74" s="10">
        <f t="shared" ref="E74:E85" si="79">D73</f>
        <v>7.1300825968064503</v>
      </c>
      <c r="F74" s="7" t="s">
        <v>83</v>
      </c>
      <c r="G74" s="1">
        <v>2</v>
      </c>
      <c r="H74" s="9">
        <f t="shared" si="61"/>
        <v>6.5465412881612899</v>
      </c>
      <c r="I74" s="9">
        <f t="shared" si="62"/>
        <v>279.69654128816126</v>
      </c>
      <c r="J74" s="9">
        <f t="shared" si="63"/>
        <v>4.0137768931692908E-2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0.21427453798860643</v>
      </c>
      <c r="P74" s="9">
        <f t="shared" si="66"/>
        <v>8.6005018937319391E-3</v>
      </c>
      <c r="Q74" s="12">
        <f t="shared" si="67"/>
        <v>1.548090340871749E-3</v>
      </c>
      <c r="R74" s="9">
        <f t="shared" si="68"/>
        <v>1.9710000000000002E-2</v>
      </c>
      <c r="S74" s="13">
        <f t="shared" si="69"/>
        <v>7.8543396289789388E-2</v>
      </c>
      <c r="T74" s="2">
        <f t="shared" si="70"/>
        <v>0.01</v>
      </c>
      <c r="U74" s="14">
        <f t="shared" si="71"/>
        <v>7.8543396289789389E-4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1.3385433962897894E-2</v>
      </c>
      <c r="AR74" s="9">
        <f t="shared" si="75"/>
        <v>10.950000000000001</v>
      </c>
      <c r="AS74" s="1">
        <f t="shared" si="76"/>
        <v>0.18</v>
      </c>
      <c r="AT74" s="1">
        <f t="shared" si="77"/>
        <v>407937</v>
      </c>
      <c r="AU74" s="1">
        <f t="shared" si="78"/>
        <v>72108586.182214141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7.9164383794999997</v>
      </c>
      <c r="E75" s="10">
        <f t="shared" si="79"/>
        <v>6.5465412881612899</v>
      </c>
      <c r="F75" s="7" t="s">
        <v>83</v>
      </c>
      <c r="G75" s="1">
        <v>3</v>
      </c>
      <c r="H75" s="9">
        <f t="shared" si="61"/>
        <v>7.9164383794999997</v>
      </c>
      <c r="I75" s="9">
        <f t="shared" si="62"/>
        <v>281.06643837949997</v>
      </c>
      <c r="J75" s="9">
        <f t="shared" si="63"/>
        <v>4.7559842515660603E-2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0.31517403609487449</v>
      </c>
      <c r="P75" s="9">
        <f t="shared" si="66"/>
        <v>1.4989627521697361E-2</v>
      </c>
      <c r="Q75" s="12">
        <f t="shared" si="67"/>
        <v>2.6981329539055247E-3</v>
      </c>
      <c r="R75" s="9">
        <f t="shared" si="68"/>
        <v>1.9710000000000002E-2</v>
      </c>
      <c r="S75" s="13">
        <f t="shared" si="69"/>
        <v>0.13689157554061515</v>
      </c>
      <c r="T75" s="2">
        <f t="shared" si="70"/>
        <v>0.01</v>
      </c>
      <c r="U75" s="14">
        <f t="shared" si="71"/>
        <v>1.3689157554061515E-3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1.3968915755406151E-2</v>
      </c>
      <c r="AR75" s="9">
        <f t="shared" si="75"/>
        <v>10.950000000000001</v>
      </c>
      <c r="AS75" s="1">
        <f t="shared" si="76"/>
        <v>0.18</v>
      </c>
      <c r="AT75" s="1">
        <f t="shared" si="77"/>
        <v>407937</v>
      </c>
      <c r="AU75" s="1">
        <f t="shared" si="78"/>
        <v>75251857.236216307</v>
      </c>
    </row>
    <row r="76" spans="1:48" x14ac:dyDescent="0.15">
      <c r="C76" s="7">
        <v>3</v>
      </c>
      <c r="D76" s="8">
        <v>10.171615439870999</v>
      </c>
      <c r="E76" s="10">
        <f t="shared" si="79"/>
        <v>7.9164383794999997</v>
      </c>
      <c r="F76" s="7" t="s">
        <v>83</v>
      </c>
      <c r="G76" s="1">
        <v>4</v>
      </c>
      <c r="H76" s="9">
        <f t="shared" si="61"/>
        <v>10.171615439870999</v>
      </c>
      <c r="I76" s="9">
        <f t="shared" si="62"/>
        <v>283.32161543987098</v>
      </c>
      <c r="J76" s="9">
        <f t="shared" si="63"/>
        <v>6.2660658904059072E-2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0.40968440857317717</v>
      </c>
      <c r="P76" s="9">
        <f t="shared" si="66"/>
        <v>2.5671094983915028E-2</v>
      </c>
      <c r="Q76" s="12">
        <f t="shared" si="67"/>
        <v>4.6207970971047048E-3</v>
      </c>
      <c r="R76" s="9">
        <f t="shared" si="68"/>
        <v>1.9710000000000002E-2</v>
      </c>
      <c r="S76" s="13">
        <f t="shared" si="69"/>
        <v>0.23443922359739747</v>
      </c>
      <c r="T76" s="2">
        <f t="shared" si="70"/>
        <v>0.01</v>
      </c>
      <c r="U76" s="14">
        <f t="shared" si="71"/>
        <v>2.3443922359739746E-3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1.4944392235973974E-2</v>
      </c>
      <c r="AR76" s="9">
        <f t="shared" si="75"/>
        <v>10.950000000000001</v>
      </c>
      <c r="AS76" s="1">
        <f t="shared" si="76"/>
        <v>0.18</v>
      </c>
      <c r="AT76" s="1">
        <f t="shared" si="77"/>
        <v>407937</v>
      </c>
      <c r="AU76" s="1">
        <f t="shared" si="78"/>
        <v>80506840.381530732</v>
      </c>
    </row>
    <row r="77" spans="1:48" x14ac:dyDescent="0.15">
      <c r="C77" s="7">
        <v>4</v>
      </c>
      <c r="D77" s="8">
        <v>14.318394934000001</v>
      </c>
      <c r="E77" s="10">
        <f t="shared" si="79"/>
        <v>10.171615439870999</v>
      </c>
      <c r="F77" s="7" t="s">
        <v>83</v>
      </c>
      <c r="G77" s="1">
        <v>5</v>
      </c>
      <c r="H77" s="9">
        <f t="shared" si="61"/>
        <v>14.318394934000001</v>
      </c>
      <c r="I77" s="9">
        <f t="shared" si="62"/>
        <v>287.468394934</v>
      </c>
      <c r="J77" s="9">
        <f t="shared" si="63"/>
        <v>0.10287114098203873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0.36481264790979906</v>
      </c>
      <c r="O77" s="9">
        <f t="shared" si="80"/>
        <v>0.12870066567946309</v>
      </c>
      <c r="P77" s="9">
        <f t="shared" si="66"/>
        <v>1.323958432359428E-2</v>
      </c>
      <c r="Q77" s="12">
        <f t="shared" si="67"/>
        <v>2.3831251782469704E-3</v>
      </c>
      <c r="R77" s="9">
        <f t="shared" si="68"/>
        <v>1.9710000000000002E-2</v>
      </c>
      <c r="S77" s="13">
        <f t="shared" si="69"/>
        <v>0.12090944587757332</v>
      </c>
      <c r="T77" s="2">
        <f t="shared" si="70"/>
        <v>0.01</v>
      </c>
      <c r="U77" s="14">
        <f t="shared" si="71"/>
        <v>1.2090944587757333E-3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1.3809094458775734E-2</v>
      </c>
      <c r="AR77" s="9">
        <f t="shared" si="75"/>
        <v>10.950000000000001</v>
      </c>
      <c r="AS77" s="1">
        <f t="shared" si="76"/>
        <v>0.18</v>
      </c>
      <c r="AT77" s="1">
        <f t="shared" si="77"/>
        <v>407937</v>
      </c>
      <c r="AU77" s="1">
        <f t="shared" si="78"/>
        <v>74390884.945458189</v>
      </c>
    </row>
    <row r="78" spans="1:48" x14ac:dyDescent="0.15">
      <c r="C78" s="7">
        <v>5</v>
      </c>
      <c r="D78" s="8">
        <v>19.080283784516102</v>
      </c>
      <c r="E78" s="10">
        <f t="shared" si="79"/>
        <v>14.318394934000001</v>
      </c>
      <c r="F78" s="7" t="s">
        <v>85</v>
      </c>
      <c r="G78" s="1">
        <v>6</v>
      </c>
      <c r="H78" s="9">
        <f t="shared" si="61"/>
        <v>19.080283784516102</v>
      </c>
      <c r="I78" s="9">
        <f t="shared" si="62"/>
        <v>292.23028378451608</v>
      </c>
      <c r="J78" s="9">
        <f t="shared" si="63"/>
        <v>0.17864519257139483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0.22496108135586881</v>
      </c>
      <c r="P78" s="9">
        <f t="shared" si="66"/>
        <v>4.0188215699888404E-2</v>
      </c>
      <c r="Q78" s="12">
        <f t="shared" si="67"/>
        <v>7.2338788259799121E-3</v>
      </c>
      <c r="R78" s="9">
        <f t="shared" si="68"/>
        <v>1.9710000000000002E-2</v>
      </c>
      <c r="S78" s="13">
        <f t="shared" si="69"/>
        <v>0.36701566849213146</v>
      </c>
      <c r="T78" s="2">
        <f t="shared" si="70"/>
        <v>0.01</v>
      </c>
      <c r="U78" s="14">
        <f t="shared" si="71"/>
        <v>3.6701566849213149E-3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1.6270156684921315E-2</v>
      </c>
      <c r="AR78" s="9">
        <f t="shared" si="75"/>
        <v>10.950000000000001</v>
      </c>
      <c r="AS78" s="1">
        <f t="shared" si="76"/>
        <v>0.18</v>
      </c>
      <c r="AT78" s="1">
        <f t="shared" si="77"/>
        <v>407937</v>
      </c>
      <c r="AU78" s="1">
        <f t="shared" si="78"/>
        <v>87648857.61378625</v>
      </c>
    </row>
    <row r="79" spans="1:48" x14ac:dyDescent="0.15">
      <c r="C79" s="7">
        <v>6</v>
      </c>
      <c r="D79" s="8">
        <v>21.674864750333299</v>
      </c>
      <c r="E79" s="10">
        <f t="shared" si="79"/>
        <v>19.080283784516102</v>
      </c>
      <c r="F79" s="7" t="s">
        <v>83</v>
      </c>
      <c r="G79" s="1">
        <v>7</v>
      </c>
      <c r="H79" s="9">
        <f t="shared" si="61"/>
        <v>21.674864750333299</v>
      </c>
      <c r="I79" s="9">
        <f t="shared" si="62"/>
        <v>294.82486475033329</v>
      </c>
      <c r="J79" s="9">
        <f t="shared" si="63"/>
        <v>0.2395163603679106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0.29427286565598043</v>
      </c>
      <c r="P79" s="9">
        <f t="shared" si="66"/>
        <v>7.0483165736955553E-2</v>
      </c>
      <c r="Q79" s="12">
        <f t="shared" si="67"/>
        <v>1.2686969832651999E-2</v>
      </c>
      <c r="R79" s="9">
        <f t="shared" si="68"/>
        <v>1.9710000000000002E-2</v>
      </c>
      <c r="S79" s="13">
        <f t="shared" si="69"/>
        <v>0.64368187887630635</v>
      </c>
      <c r="T79" s="2">
        <f t="shared" si="70"/>
        <v>0.01</v>
      </c>
      <c r="U79" s="14">
        <f t="shared" si="71"/>
        <v>6.4368187887630639E-3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3.4336818788763067E-2</v>
      </c>
      <c r="AR79" s="9">
        <f t="shared" si="75"/>
        <v>10.950000000000001</v>
      </c>
      <c r="AS79" s="1">
        <f t="shared" si="76"/>
        <v>0.18</v>
      </c>
      <c r="AT79" s="1">
        <f t="shared" si="77"/>
        <v>407937</v>
      </c>
      <c r="AU79" s="1">
        <f t="shared" si="78"/>
        <v>184975658.14568117</v>
      </c>
    </row>
    <row r="80" spans="1:48" x14ac:dyDescent="0.15">
      <c r="C80" s="7">
        <v>7</v>
      </c>
      <c r="D80" s="8">
        <v>24.0406002896774</v>
      </c>
      <c r="E80" s="10">
        <f t="shared" si="79"/>
        <v>21.674864750333299</v>
      </c>
      <c r="F80" s="7" t="s">
        <v>83</v>
      </c>
      <c r="G80" s="1">
        <v>8</v>
      </c>
      <c r="H80" s="9">
        <f t="shared" si="61"/>
        <v>24.0406002896774</v>
      </c>
      <c r="I80" s="9">
        <f t="shared" si="62"/>
        <v>297.19060028967738</v>
      </c>
      <c r="J80" s="9">
        <f t="shared" si="63"/>
        <v>0.31153665397179398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0.33328969991902491</v>
      </c>
      <c r="P80" s="9">
        <f t="shared" si="66"/>
        <v>0.10383195791603632</v>
      </c>
      <c r="Q80" s="12">
        <f t="shared" si="67"/>
        <v>1.8689752424886536E-2</v>
      </c>
      <c r="R80" s="9">
        <f t="shared" si="68"/>
        <v>1.9710000000000002E-2</v>
      </c>
      <c r="S80" s="13">
        <f t="shared" si="69"/>
        <v>0.94823705859393881</v>
      </c>
      <c r="T80" s="2">
        <f t="shared" si="70"/>
        <v>0.01</v>
      </c>
      <c r="U80" s="14">
        <f t="shared" si="71"/>
        <v>9.4823705859393877E-3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3.7382370585939392E-2</v>
      </c>
      <c r="AR80" s="9">
        <f t="shared" si="75"/>
        <v>10.950000000000001</v>
      </c>
      <c r="AS80" s="1">
        <f t="shared" si="76"/>
        <v>0.18</v>
      </c>
      <c r="AT80" s="1">
        <f t="shared" si="77"/>
        <v>407937</v>
      </c>
      <c r="AU80" s="1">
        <f t="shared" si="78"/>
        <v>201382330.86528134</v>
      </c>
    </row>
    <row r="81" spans="1:48" x14ac:dyDescent="0.15">
      <c r="C81" s="7">
        <v>8</v>
      </c>
      <c r="D81" s="8">
        <v>25.083185763225799</v>
      </c>
      <c r="E81" s="10">
        <f t="shared" si="79"/>
        <v>24.0406002896774</v>
      </c>
      <c r="F81" s="7" t="s">
        <v>83</v>
      </c>
      <c r="G81" s="1">
        <v>9</v>
      </c>
      <c r="H81" s="9">
        <f t="shared" si="61"/>
        <v>25.083185763225799</v>
      </c>
      <c r="I81" s="9">
        <f t="shared" si="62"/>
        <v>298.23318576322578</v>
      </c>
      <c r="J81" s="9">
        <f t="shared" si="63"/>
        <v>0.34934204706486965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0.33895774200298862</v>
      </c>
      <c r="P81" s="9">
        <f t="shared" si="66"/>
        <v>0.11841219145981</v>
      </c>
      <c r="Q81" s="12">
        <f t="shared" si="67"/>
        <v>2.1314194462765799E-2</v>
      </c>
      <c r="R81" s="9">
        <f t="shared" si="68"/>
        <v>1.9710000000000002E-2</v>
      </c>
      <c r="S81" s="13">
        <f t="shared" si="69"/>
        <v>1.0813898763452967</v>
      </c>
      <c r="T81" s="2">
        <f t="shared" si="70"/>
        <v>0.01</v>
      </c>
      <c r="U81" s="14">
        <f t="shared" si="71"/>
        <v>1.0813898763452968E-2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3.8713898763452971E-2</v>
      </c>
      <c r="AR81" s="9">
        <f t="shared" si="75"/>
        <v>10.950000000000001</v>
      </c>
      <c r="AS81" s="1">
        <f t="shared" si="76"/>
        <v>0.18</v>
      </c>
      <c r="AT81" s="1">
        <f t="shared" si="77"/>
        <v>407937</v>
      </c>
      <c r="AU81" s="1">
        <f t="shared" si="78"/>
        <v>208555397.84304389</v>
      </c>
    </row>
    <row r="82" spans="1:48" x14ac:dyDescent="0.15">
      <c r="C82" s="7">
        <v>9</v>
      </c>
      <c r="D82" s="8">
        <v>20.864122434666701</v>
      </c>
      <c r="E82" s="10">
        <f t="shared" si="79"/>
        <v>25.083185763225799</v>
      </c>
      <c r="F82" s="7" t="s">
        <v>83</v>
      </c>
      <c r="G82" s="1">
        <v>10</v>
      </c>
      <c r="H82" s="9">
        <f t="shared" si="61"/>
        <v>20.864122434666701</v>
      </c>
      <c r="I82" s="9">
        <f t="shared" si="62"/>
        <v>294.01412243466666</v>
      </c>
      <c r="J82" s="9">
        <f t="shared" si="63"/>
        <v>0.21866778588872721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0.33004555054317863</v>
      </c>
      <c r="P82" s="9">
        <f t="shared" si="66"/>
        <v>7.2170329779702877E-2</v>
      </c>
      <c r="Q82" s="12">
        <f t="shared" si="67"/>
        <v>1.2990659360346518E-2</v>
      </c>
      <c r="R82" s="9">
        <f t="shared" si="68"/>
        <v>1.9710000000000002E-2</v>
      </c>
      <c r="S82" s="13">
        <f t="shared" si="69"/>
        <v>0.65908976967765176</v>
      </c>
      <c r="T82" s="2">
        <f t="shared" si="70"/>
        <v>0.01</v>
      </c>
      <c r="U82" s="14">
        <f t="shared" si="71"/>
        <v>6.5908976967765176E-3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3.4490897696776518E-2</v>
      </c>
      <c r="AR82" s="9">
        <f t="shared" si="75"/>
        <v>10.950000000000001</v>
      </c>
      <c r="AS82" s="1">
        <f t="shared" si="76"/>
        <v>0.18</v>
      </c>
      <c r="AT82" s="1">
        <f t="shared" si="77"/>
        <v>407937</v>
      </c>
      <c r="AU82" s="1">
        <f t="shared" si="78"/>
        <v>185805695.65123725</v>
      </c>
    </row>
    <row r="83" spans="1:48" x14ac:dyDescent="0.15">
      <c r="C83" s="7">
        <v>10</v>
      </c>
      <c r="D83" s="8">
        <v>15.823376567096799</v>
      </c>
      <c r="E83" s="10">
        <f t="shared" si="79"/>
        <v>20.864122434666701</v>
      </c>
      <c r="F83" s="7" t="s">
        <v>83</v>
      </c>
      <c r="G83" s="1">
        <v>11</v>
      </c>
      <c r="H83" s="9">
        <f t="shared" si="61"/>
        <v>15.823376567096799</v>
      </c>
      <c r="I83" s="9">
        <f t="shared" si="62"/>
        <v>288.97337656709675</v>
      </c>
      <c r="J83" s="9">
        <f t="shared" si="63"/>
        <v>0.12271656271739213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0.24498145972530197</v>
      </c>
      <c r="O83" s="9">
        <f t="shared" si="80"/>
        <v>0.12239376103817382</v>
      </c>
      <c r="P83" s="9">
        <f t="shared" si="66"/>
        <v>1.5019741652658562E-2</v>
      </c>
      <c r="Q83" s="12">
        <f t="shared" si="67"/>
        <v>2.703553497478541E-3</v>
      </c>
      <c r="R83" s="9">
        <f t="shared" si="68"/>
        <v>1.9710000000000002E-2</v>
      </c>
      <c r="S83" s="13">
        <f t="shared" si="69"/>
        <v>0.13716659043523799</v>
      </c>
      <c r="T83" s="2">
        <f t="shared" si="70"/>
        <v>0.01</v>
      </c>
      <c r="U83" s="14">
        <f t="shared" si="71"/>
        <v>1.3716659043523799E-3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1.3971665904352381E-2</v>
      </c>
      <c r="AR83" s="9">
        <f t="shared" si="75"/>
        <v>10.950000000000001</v>
      </c>
      <c r="AS83" s="1">
        <f t="shared" si="76"/>
        <v>0.18</v>
      </c>
      <c r="AT83" s="1">
        <f t="shared" si="77"/>
        <v>407937</v>
      </c>
      <c r="AU83" s="1">
        <f t="shared" si="78"/>
        <v>75266672.546116069</v>
      </c>
    </row>
    <row r="84" spans="1:48" x14ac:dyDescent="0.15">
      <c r="C84" s="7">
        <v>11</v>
      </c>
      <c r="D84" s="8">
        <v>12.369416852800001</v>
      </c>
      <c r="E84" s="10">
        <f t="shared" si="79"/>
        <v>15.823376567096799</v>
      </c>
      <c r="F84" s="7" t="s">
        <v>85</v>
      </c>
      <c r="G84" s="1">
        <v>12</v>
      </c>
      <c r="H84" s="9">
        <f t="shared" si="61"/>
        <v>12.369416852800001</v>
      </c>
      <c r="I84" s="9">
        <f t="shared" si="62"/>
        <v>285.51941685279996</v>
      </c>
      <c r="J84" s="9">
        <f t="shared" si="63"/>
        <v>8.1636158444452323E-2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0.21687401938551526</v>
      </c>
      <c r="P84" s="9">
        <f t="shared" si="66"/>
        <v>1.7704761809041149E-2</v>
      </c>
      <c r="Q84" s="12">
        <f t="shared" si="67"/>
        <v>3.1868571256274069E-3</v>
      </c>
      <c r="R84" s="9">
        <f t="shared" si="68"/>
        <v>1.9710000000000002E-2</v>
      </c>
      <c r="S84" s="13">
        <f t="shared" si="69"/>
        <v>0.1616873224569968</v>
      </c>
      <c r="T84" s="2">
        <f t="shared" si="70"/>
        <v>0.01</v>
      </c>
      <c r="U84" s="14">
        <f t="shared" si="71"/>
        <v>1.6168732245699681E-3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1.4216873224569968E-2</v>
      </c>
      <c r="AR84" s="9">
        <f t="shared" si="75"/>
        <v>10.950000000000001</v>
      </c>
      <c r="AS84" s="1">
        <f t="shared" si="76"/>
        <v>0.18</v>
      </c>
      <c r="AT84" s="1">
        <f t="shared" si="77"/>
        <v>407937</v>
      </c>
      <c r="AU84" s="1">
        <f t="shared" si="78"/>
        <v>76587627.341562361</v>
      </c>
      <c r="AV84" s="1">
        <f>SUM(AU73:AU84)</f>
        <v>1392682583.7280972</v>
      </c>
    </row>
    <row r="85" spans="1:48" x14ac:dyDescent="0.15">
      <c r="C85" s="7">
        <v>12</v>
      </c>
      <c r="D85" s="8">
        <v>6.39923906161291</v>
      </c>
      <c r="E85" s="10">
        <f t="shared" si="79"/>
        <v>12.369416852800001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7.1300825968064503</v>
      </c>
      <c r="E89" s="7"/>
      <c r="F89" s="7"/>
      <c r="G89" s="1">
        <v>1</v>
      </c>
      <c r="H89" s="9">
        <f t="shared" ref="H89:H100" si="81">E90</f>
        <v>7.1300825968064503</v>
      </c>
      <c r="I89" s="9">
        <f t="shared" ref="I89:I100" si="82">H89+273.15</f>
        <v>280.28008259680644</v>
      </c>
      <c r="J89" s="9">
        <f t="shared" ref="J89:J100" si="83">EXP(($C$15*(I89-$C$13))/($C$16*I89*$C$13))</f>
        <v>4.3154904213640134E-2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0.22894863445201966</v>
      </c>
      <c r="Q89" s="12">
        <f t="shared" ref="Q89:Q100" si="87">P89*$B$91</f>
        <v>0.10302688550340884</v>
      </c>
      <c r="R89" s="9">
        <f t="shared" ref="R89:R100" si="88">L89*$B$91</f>
        <v>2.3873737500000001</v>
      </c>
      <c r="S89" s="13">
        <f t="shared" ref="S89:S100" si="89">Q89/R89</f>
        <v>4.3154904213640127E-2</v>
      </c>
      <c r="T89" s="2">
        <f t="shared" ref="T89:T100" si="90">$B$90/100</f>
        <v>0.51</v>
      </c>
      <c r="U89" s="14">
        <f t="shared" ref="U89:U100" si="91">S89*T89</f>
        <v>2.2009001148956465E-2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3.6972713846410377E-2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63422.833333333336</v>
      </c>
      <c r="AN89" s="1">
        <f t="shared" ref="AN89:AN100" si="96">AM89*10000*AK89*AJ89</f>
        <v>243929706.74554279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6.5465412881612899</v>
      </c>
      <c r="E90" s="10">
        <f t="shared" ref="E90:E101" si="97">D89</f>
        <v>7.1300825968064503</v>
      </c>
      <c r="F90" s="7" t="s">
        <v>83</v>
      </c>
      <c r="G90" s="1">
        <v>2</v>
      </c>
      <c r="H90" s="9">
        <f t="shared" si="81"/>
        <v>6.5465412881612899</v>
      </c>
      <c r="I90" s="9">
        <f t="shared" si="82"/>
        <v>279.69654128816126</v>
      </c>
      <c r="J90" s="9">
        <f t="shared" si="83"/>
        <v>4.0137768931692908E-2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10.381601365547981</v>
      </c>
      <c r="P90" s="9">
        <f t="shared" si="86"/>
        <v>0.41669431675131241</v>
      </c>
      <c r="Q90" s="12">
        <f t="shared" si="87"/>
        <v>0.1875124425380906</v>
      </c>
      <c r="R90" s="9">
        <f t="shared" si="88"/>
        <v>2.3873737500000001</v>
      </c>
      <c r="S90" s="13">
        <f t="shared" si="89"/>
        <v>7.8543396289789402E-2</v>
      </c>
      <c r="T90" s="2">
        <f t="shared" si="90"/>
        <v>0.51</v>
      </c>
      <c r="U90" s="14">
        <f t="shared" si="91"/>
        <v>4.0057132107792597E-2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4.2414225330499468E-2</v>
      </c>
      <c r="AK90" s="9">
        <f t="shared" si="93"/>
        <v>10.4025</v>
      </c>
      <c r="AL90" s="1">
        <f t="shared" si="94"/>
        <v>0.45</v>
      </c>
      <c r="AM90" s="17">
        <f t="shared" si="95"/>
        <v>63422.833333333336</v>
      </c>
      <c r="AN90" s="1">
        <f t="shared" si="96"/>
        <v>279830406.54486859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7.9164383794999997</v>
      </c>
      <c r="E91" s="10">
        <f t="shared" si="97"/>
        <v>6.5465412881612899</v>
      </c>
      <c r="F91" s="7" t="s">
        <v>83</v>
      </c>
      <c r="G91" s="1">
        <v>3</v>
      </c>
      <c r="H91" s="9">
        <f t="shared" si="81"/>
        <v>7.9164383794999997</v>
      </c>
      <c r="I91" s="9">
        <f t="shared" si="82"/>
        <v>281.06643837949997</v>
      </c>
      <c r="J91" s="9">
        <f t="shared" si="83"/>
        <v>4.7559842515660603E-2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15.270182048796668</v>
      </c>
      <c r="P91" s="9">
        <f t="shared" si="86"/>
        <v>0.72624745342623709</v>
      </c>
      <c r="Q91" s="12">
        <f t="shared" si="87"/>
        <v>0.32681135404180672</v>
      </c>
      <c r="R91" s="9">
        <f t="shared" si="88"/>
        <v>2.3873737500000001</v>
      </c>
      <c r="S91" s="13">
        <f t="shared" si="89"/>
        <v>0.13689157554061518</v>
      </c>
      <c r="T91" s="2">
        <f t="shared" si="90"/>
        <v>0.51</v>
      </c>
      <c r="U91" s="14">
        <f t="shared" si="91"/>
        <v>6.9814703525713742E-2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5.1386133113002691E-2</v>
      </c>
      <c r="AK91" s="9">
        <f t="shared" si="93"/>
        <v>10.4025</v>
      </c>
      <c r="AL91" s="1">
        <f t="shared" si="94"/>
        <v>0.45</v>
      </c>
      <c r="AM91" s="17">
        <f t="shared" si="95"/>
        <v>63422.833333333336</v>
      </c>
      <c r="AN91" s="1">
        <f t="shared" si="96"/>
        <v>339023108.58522862</v>
      </c>
    </row>
    <row r="92" spans="1:48" x14ac:dyDescent="0.15">
      <c r="C92" s="7">
        <v>3</v>
      </c>
      <c r="D92" s="8">
        <v>10.171615439870999</v>
      </c>
      <c r="E92" s="10">
        <f t="shared" si="97"/>
        <v>7.9164383794999997</v>
      </c>
      <c r="F92" s="7" t="s">
        <v>83</v>
      </c>
      <c r="G92" s="1">
        <v>4</v>
      </c>
      <c r="H92" s="9">
        <f t="shared" si="81"/>
        <v>10.171615439870999</v>
      </c>
      <c r="I92" s="9">
        <f t="shared" si="82"/>
        <v>283.32161543987098</v>
      </c>
      <c r="J92" s="9">
        <f t="shared" si="83"/>
        <v>6.2660658904059072E-2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19.849209595370432</v>
      </c>
      <c r="P92" s="9">
        <f t="shared" si="86"/>
        <v>1.243764551970683</v>
      </c>
      <c r="Q92" s="12">
        <f t="shared" si="87"/>
        <v>0.55969404838680736</v>
      </c>
      <c r="R92" s="9">
        <f t="shared" si="88"/>
        <v>2.3873737500000001</v>
      </c>
      <c r="S92" s="13">
        <f t="shared" si="89"/>
        <v>0.23443922359739749</v>
      </c>
      <c r="T92" s="2">
        <f t="shared" si="90"/>
        <v>0.51</v>
      </c>
      <c r="U92" s="14">
        <f t="shared" si="91"/>
        <v>0.11956400403467272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6.638554721645383E-2</v>
      </c>
      <c r="AK92" s="9">
        <f t="shared" si="93"/>
        <v>10.4025</v>
      </c>
      <c r="AL92" s="1">
        <f t="shared" si="94"/>
        <v>0.45</v>
      </c>
      <c r="AM92" s="17">
        <f t="shared" si="95"/>
        <v>63422.833333333336</v>
      </c>
      <c r="AN92" s="1">
        <f t="shared" si="96"/>
        <v>437982646.65995461</v>
      </c>
    </row>
    <row r="93" spans="1:48" x14ac:dyDescent="0.15">
      <c r="C93" s="7">
        <v>4</v>
      </c>
      <c r="D93" s="8">
        <v>14.318394934000001</v>
      </c>
      <c r="E93" s="10">
        <f t="shared" si="97"/>
        <v>10.171615439870999</v>
      </c>
      <c r="F93" s="7" t="s">
        <v>83</v>
      </c>
      <c r="G93" s="1">
        <v>5</v>
      </c>
      <c r="H93" s="9">
        <f t="shared" si="81"/>
        <v>14.318394934000001</v>
      </c>
      <c r="I93" s="9">
        <f t="shared" si="82"/>
        <v>287.468394934</v>
      </c>
      <c r="J93" s="9">
        <f t="shared" si="83"/>
        <v>0.10287114098203873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17.675172791229762</v>
      </c>
      <c r="O93" s="9">
        <f t="shared" si="98"/>
        <v>6.2355472521699866</v>
      </c>
      <c r="P93" s="9">
        <f t="shared" si="86"/>
        <v>0.6414578604781429</v>
      </c>
      <c r="Q93" s="12">
        <f t="shared" si="87"/>
        <v>0.28865603721516431</v>
      </c>
      <c r="R93" s="9">
        <f t="shared" si="88"/>
        <v>2.3873737500000001</v>
      </c>
      <c r="S93" s="13">
        <f t="shared" si="89"/>
        <v>0.12090944587757334</v>
      </c>
      <c r="T93" s="2">
        <f t="shared" si="90"/>
        <v>0.51</v>
      </c>
      <c r="U93" s="14">
        <f t="shared" si="91"/>
        <v>6.1663817397562402E-2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4.1502640945365064E-2</v>
      </c>
      <c r="AK93" s="9">
        <f t="shared" si="93"/>
        <v>10.4025</v>
      </c>
      <c r="AL93" s="1">
        <f t="shared" si="94"/>
        <v>0.45</v>
      </c>
      <c r="AM93" s="17">
        <f t="shared" si="95"/>
        <v>63422.833333333336</v>
      </c>
      <c r="AN93" s="1">
        <f t="shared" si="96"/>
        <v>273816173.65237993</v>
      </c>
    </row>
    <row r="94" spans="1:48" x14ac:dyDescent="0.15">
      <c r="C94" s="7">
        <v>5</v>
      </c>
      <c r="D94" s="8">
        <v>19.080283784516102</v>
      </c>
      <c r="E94" s="10">
        <f t="shared" si="97"/>
        <v>14.318394934000001</v>
      </c>
      <c r="F94" s="7" t="s">
        <v>85</v>
      </c>
      <c r="G94" s="1">
        <v>6</v>
      </c>
      <c r="H94" s="9">
        <f t="shared" si="81"/>
        <v>19.080283784516102</v>
      </c>
      <c r="I94" s="9">
        <f t="shared" si="82"/>
        <v>292.23028378451608</v>
      </c>
      <c r="J94" s="9">
        <f t="shared" si="83"/>
        <v>0.17864519257139483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10.899364391691844</v>
      </c>
      <c r="P94" s="9">
        <f t="shared" si="86"/>
        <v>1.947119050659593</v>
      </c>
      <c r="Q94" s="12">
        <f t="shared" si="87"/>
        <v>0.87620357279681682</v>
      </c>
      <c r="R94" s="9">
        <f t="shared" si="88"/>
        <v>2.3873737500000001</v>
      </c>
      <c r="S94" s="13">
        <f t="shared" si="89"/>
        <v>0.36701566849213146</v>
      </c>
      <c r="T94" s="2">
        <f t="shared" si="90"/>
        <v>0.51</v>
      </c>
      <c r="U94" s="14">
        <f t="shared" si="91"/>
        <v>0.18717799093098705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8.2563164265692615E-2</v>
      </c>
      <c r="AK94" s="9">
        <f t="shared" si="93"/>
        <v>10.4025</v>
      </c>
      <c r="AL94" s="1">
        <f t="shared" si="94"/>
        <v>0.45</v>
      </c>
      <c r="AM94" s="17">
        <f t="shared" si="95"/>
        <v>63422.833333333336</v>
      </c>
      <c r="AN94" s="1">
        <f t="shared" si="96"/>
        <v>544715449.64151454</v>
      </c>
    </row>
    <row r="95" spans="1:48" x14ac:dyDescent="0.15">
      <c r="C95" s="7">
        <v>6</v>
      </c>
      <c r="D95" s="8">
        <v>21.674864750333299</v>
      </c>
      <c r="E95" s="10">
        <f t="shared" si="97"/>
        <v>19.080283784516102</v>
      </c>
      <c r="F95" s="7" t="s">
        <v>83</v>
      </c>
      <c r="G95" s="1">
        <v>7</v>
      </c>
      <c r="H95" s="9">
        <f t="shared" si="81"/>
        <v>21.674864750333299</v>
      </c>
      <c r="I95" s="9">
        <f t="shared" si="82"/>
        <v>294.82486475033329</v>
      </c>
      <c r="J95" s="9">
        <f t="shared" si="83"/>
        <v>0.2395163603679106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14.257520341032249</v>
      </c>
      <c r="P95" s="9">
        <f t="shared" si="86"/>
        <v>3.4149093799554957</v>
      </c>
      <c r="Q95" s="12">
        <f t="shared" si="87"/>
        <v>1.5367092209799731</v>
      </c>
      <c r="R95" s="9">
        <f t="shared" si="88"/>
        <v>2.3873737500000001</v>
      </c>
      <c r="S95" s="13">
        <f t="shared" si="89"/>
        <v>0.64368187887630623</v>
      </c>
      <c r="T95" s="2">
        <f t="shared" si="90"/>
        <v>0.51</v>
      </c>
      <c r="U95" s="14">
        <f t="shared" si="91"/>
        <v>0.32827775822691618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0.14543074410541523</v>
      </c>
      <c r="AK95" s="9">
        <f t="shared" si="93"/>
        <v>10.4025</v>
      </c>
      <c r="AL95" s="1">
        <f t="shared" si="94"/>
        <v>0.45</v>
      </c>
      <c r="AM95" s="17">
        <f t="shared" si="95"/>
        <v>63422.833333333336</v>
      </c>
      <c r="AN95" s="1">
        <f t="shared" si="96"/>
        <v>959488094.61992502</v>
      </c>
    </row>
    <row r="96" spans="1:48" x14ac:dyDescent="0.15">
      <c r="C96" s="7">
        <v>7</v>
      </c>
      <c r="D96" s="8">
        <v>24.0406002896774</v>
      </c>
      <c r="E96" s="10">
        <f t="shared" si="97"/>
        <v>21.674864750333299</v>
      </c>
      <c r="F96" s="7" t="s">
        <v>83</v>
      </c>
      <c r="G96" s="1">
        <v>8</v>
      </c>
      <c r="H96" s="9">
        <f t="shared" si="81"/>
        <v>24.0406002896774</v>
      </c>
      <c r="I96" s="9">
        <f t="shared" si="82"/>
        <v>297.19060028967738</v>
      </c>
      <c r="J96" s="9">
        <f t="shared" si="83"/>
        <v>0.31153665397179398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16.147885961076753</v>
      </c>
      <c r="P96" s="9">
        <f t="shared" si="86"/>
        <v>5.030658361031958</v>
      </c>
      <c r="Q96" s="12">
        <f t="shared" si="87"/>
        <v>2.263796262464381</v>
      </c>
      <c r="R96" s="9">
        <f t="shared" si="88"/>
        <v>2.3873737500000001</v>
      </c>
      <c r="S96" s="13">
        <f t="shared" si="89"/>
        <v>0.94823705859393859</v>
      </c>
      <c r="T96" s="2">
        <f t="shared" si="90"/>
        <v>0.51</v>
      </c>
      <c r="U96" s="14">
        <f t="shared" si="91"/>
        <v>0.48360089988290866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0.19226067131469696</v>
      </c>
      <c r="AK96" s="9">
        <f t="shared" si="93"/>
        <v>10.4025</v>
      </c>
      <c r="AL96" s="1">
        <f t="shared" si="94"/>
        <v>0.45</v>
      </c>
      <c r="AM96" s="17">
        <f t="shared" si="95"/>
        <v>63422.833333333336</v>
      </c>
      <c r="AN96" s="1">
        <f t="shared" si="96"/>
        <v>1268451360.3009014</v>
      </c>
    </row>
    <row r="97" spans="1:50" x14ac:dyDescent="0.15">
      <c r="C97" s="7">
        <v>8</v>
      </c>
      <c r="D97" s="8">
        <v>25.083185763225799</v>
      </c>
      <c r="E97" s="10">
        <f t="shared" si="97"/>
        <v>24.0406002896774</v>
      </c>
      <c r="F97" s="7" t="s">
        <v>83</v>
      </c>
      <c r="G97" s="1">
        <v>9</v>
      </c>
      <c r="H97" s="9">
        <f t="shared" si="81"/>
        <v>25.083185763225799</v>
      </c>
      <c r="I97" s="9">
        <f t="shared" si="82"/>
        <v>298.23318576322578</v>
      </c>
      <c r="J97" s="9">
        <f t="shared" si="83"/>
        <v>0.34934204706486965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16.422502600044798</v>
      </c>
      <c r="P97" s="9">
        <f t="shared" si="86"/>
        <v>5.7370706762277939</v>
      </c>
      <c r="Q97" s="12">
        <f t="shared" si="87"/>
        <v>2.5816818043025074</v>
      </c>
      <c r="R97" s="9">
        <f t="shared" si="88"/>
        <v>2.3873737500000001</v>
      </c>
      <c r="S97" s="13">
        <f t="shared" si="89"/>
        <v>1.0813898763452967</v>
      </c>
      <c r="T97" s="2">
        <f t="shared" si="90"/>
        <v>0.51</v>
      </c>
      <c r="U97" s="14">
        <f t="shared" si="91"/>
        <v>0.55150883693610131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0.21273491433623454</v>
      </c>
      <c r="AK97" s="9">
        <f t="shared" si="93"/>
        <v>10.4025</v>
      </c>
      <c r="AL97" s="1">
        <f t="shared" si="94"/>
        <v>0.45</v>
      </c>
      <c r="AM97" s="17">
        <f t="shared" si="95"/>
        <v>63422.833333333336</v>
      </c>
      <c r="AN97" s="1">
        <f t="shared" si="96"/>
        <v>1403531411.9527097</v>
      </c>
    </row>
    <row r="98" spans="1:50" x14ac:dyDescent="0.15">
      <c r="C98" s="7">
        <v>9</v>
      </c>
      <c r="D98" s="8">
        <v>20.864122434666701</v>
      </c>
      <c r="E98" s="10">
        <f t="shared" si="97"/>
        <v>25.083185763225799</v>
      </c>
      <c r="F98" s="7" t="s">
        <v>83</v>
      </c>
      <c r="G98" s="1">
        <v>10</v>
      </c>
      <c r="H98" s="9">
        <f t="shared" si="81"/>
        <v>20.864122434666701</v>
      </c>
      <c r="I98" s="9">
        <f t="shared" si="82"/>
        <v>294.01412243466666</v>
      </c>
      <c r="J98" s="9">
        <f t="shared" si="83"/>
        <v>0.21866778588872721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15.990706923817001</v>
      </c>
      <c r="P98" s="9">
        <f t="shared" si="86"/>
        <v>3.4966524778266037</v>
      </c>
      <c r="Q98" s="12">
        <f t="shared" si="87"/>
        <v>1.5734936150219716</v>
      </c>
      <c r="R98" s="9">
        <f t="shared" si="88"/>
        <v>2.3873737500000001</v>
      </c>
      <c r="S98" s="13">
        <f t="shared" si="89"/>
        <v>0.65908976967765165</v>
      </c>
      <c r="T98" s="2">
        <f t="shared" si="90"/>
        <v>0.51</v>
      </c>
      <c r="U98" s="14">
        <f t="shared" si="91"/>
        <v>0.33613578253560233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0.14459393843448409</v>
      </c>
      <c r="AK98" s="9">
        <f t="shared" si="93"/>
        <v>10.4025</v>
      </c>
      <c r="AL98" s="1">
        <f t="shared" si="94"/>
        <v>0.45</v>
      </c>
      <c r="AM98" s="17">
        <f t="shared" si="95"/>
        <v>63422.833333333336</v>
      </c>
      <c r="AN98" s="1">
        <f t="shared" si="96"/>
        <v>953967218.79887521</v>
      </c>
    </row>
    <row r="99" spans="1:50" x14ac:dyDescent="0.15">
      <c r="C99" s="7">
        <v>10</v>
      </c>
      <c r="D99" s="8">
        <v>15.823376567096799</v>
      </c>
      <c r="E99" s="10">
        <f t="shared" si="97"/>
        <v>20.864122434666701</v>
      </c>
      <c r="F99" s="7" t="s">
        <v>83</v>
      </c>
      <c r="G99" s="1">
        <v>11</v>
      </c>
      <c r="H99" s="9">
        <f t="shared" si="81"/>
        <v>15.823376567096799</v>
      </c>
      <c r="I99" s="9">
        <f t="shared" si="82"/>
        <v>288.97337656709675</v>
      </c>
      <c r="J99" s="9">
        <f t="shared" si="83"/>
        <v>0.12271656271739213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11.869351723690876</v>
      </c>
      <c r="O99" s="9">
        <f t="shared" si="98"/>
        <v>5.9299777222995225</v>
      </c>
      <c r="P99" s="9">
        <f t="shared" si="86"/>
        <v>0.72770648307130748</v>
      </c>
      <c r="Q99" s="12">
        <f t="shared" si="87"/>
        <v>0.32746791738208836</v>
      </c>
      <c r="R99" s="9">
        <f t="shared" si="88"/>
        <v>2.3873737500000001</v>
      </c>
      <c r="S99" s="13">
        <f t="shared" si="89"/>
        <v>0.13716659043523802</v>
      </c>
      <c r="T99" s="2">
        <f t="shared" si="90"/>
        <v>0.51</v>
      </c>
      <c r="U99" s="14">
        <f t="shared" si="91"/>
        <v>6.9954961121971387E-2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5.1428420778274378E-2</v>
      </c>
      <c r="AK99" s="9">
        <f t="shared" si="93"/>
        <v>10.4025</v>
      </c>
      <c r="AL99" s="1">
        <f t="shared" si="94"/>
        <v>0.45</v>
      </c>
      <c r="AM99" s="17">
        <f t="shared" si="95"/>
        <v>63422.833333333336</v>
      </c>
      <c r="AN99" s="1">
        <f t="shared" si="96"/>
        <v>339302104.00416183</v>
      </c>
    </row>
    <row r="100" spans="1:50" x14ac:dyDescent="0.15">
      <c r="C100" s="7">
        <v>11</v>
      </c>
      <c r="D100" s="8">
        <v>12.369416852800001</v>
      </c>
      <c r="E100" s="10">
        <f t="shared" si="97"/>
        <v>15.823376567096799</v>
      </c>
      <c r="F100" s="7" t="s">
        <v>85</v>
      </c>
      <c r="G100" s="1">
        <v>12</v>
      </c>
      <c r="H100" s="9">
        <f t="shared" si="81"/>
        <v>12.369416852800001</v>
      </c>
      <c r="I100" s="9">
        <f t="shared" si="82"/>
        <v>285.51941685279996</v>
      </c>
      <c r="J100" s="9">
        <f t="shared" si="83"/>
        <v>8.1636158444452323E-2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10.507546239228216</v>
      </c>
      <c r="P100" s="9">
        <f t="shared" si="86"/>
        <v>0.85779570964804375</v>
      </c>
      <c r="Q100" s="12">
        <f t="shared" si="87"/>
        <v>0.38600806934161969</v>
      </c>
      <c r="R100" s="9">
        <f t="shared" si="88"/>
        <v>2.3873737500000001</v>
      </c>
      <c r="S100" s="13">
        <f t="shared" si="89"/>
        <v>0.1616873224569968</v>
      </c>
      <c r="T100" s="2">
        <f t="shared" si="90"/>
        <v>0.51</v>
      </c>
      <c r="U100" s="14">
        <f t="shared" si="91"/>
        <v>8.2460534453068363E-2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5.5198851137600112E-2</v>
      </c>
      <c r="AK100" s="9">
        <f t="shared" si="93"/>
        <v>10.4025</v>
      </c>
      <c r="AL100" s="1">
        <f t="shared" si="94"/>
        <v>0.45</v>
      </c>
      <c r="AM100" s="17">
        <f t="shared" si="95"/>
        <v>63422.833333333336</v>
      </c>
      <c r="AN100" s="1">
        <f t="shared" si="96"/>
        <v>364177745.42111212</v>
      </c>
      <c r="AO100" s="1">
        <f>SUM(AN89:AN100)</f>
        <v>7408215426.9271746</v>
      </c>
    </row>
    <row r="101" spans="1:50" x14ac:dyDescent="0.15">
      <c r="C101" s="7">
        <v>12</v>
      </c>
      <c r="D101" s="8">
        <v>6.39923906161291</v>
      </c>
      <c r="E101" s="10">
        <f t="shared" si="97"/>
        <v>12.369416852800001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7.1300825968064503</v>
      </c>
      <c r="E105" s="7"/>
      <c r="F105" s="7"/>
      <c r="G105" s="1">
        <v>1</v>
      </c>
      <c r="H105" s="9">
        <f t="shared" ref="H105:H116" si="99">E106</f>
        <v>7.1300825968064503</v>
      </c>
      <c r="I105" s="9">
        <f t="shared" ref="I105:I116" si="100">H105+273.15</f>
        <v>280.28008259680644</v>
      </c>
      <c r="J105" s="9">
        <f t="shared" ref="J105:J116" si="101">EXP(($C$15*(I105-$C$13))/($C$16*I105*$C$13))</f>
        <v>4.3154904213640134E-2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2.7959639881580355E-2</v>
      </c>
      <c r="Q105" s="12">
        <f t="shared" ref="Q105:Q116" si="105">P105*$B$107</f>
        <v>8.3878919644741062E-3</v>
      </c>
      <c r="R105" s="9">
        <f t="shared" ref="R105:R116" si="106">L105*$B$107</f>
        <v>0.19436706250000002</v>
      </c>
      <c r="S105" s="13">
        <f t="shared" ref="S105:S116" si="107">Q105/R105</f>
        <v>4.3154904213640134E-2</v>
      </c>
      <c r="T105" s="2">
        <f t="shared" ref="T105:T116" si="108">$B$106/100</f>
        <v>0.01</v>
      </c>
      <c r="U105" s="14">
        <f t="shared" ref="U105:U116" si="109">S105*T105</f>
        <v>4.3154904213640134E-4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5.921549042136401E-3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2617.1666666666665</v>
      </c>
      <c r="AX105" s="1">
        <f t="shared" ref="AX105:AX116" si="116">AW105*10000*AV105*0.67*AU105*AT105</f>
        <v>2018199.9199285621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6.5465412881612899</v>
      </c>
      <c r="E106" s="10">
        <f t="shared" ref="E106:E117" si="117">D105</f>
        <v>7.1300825968064503</v>
      </c>
      <c r="F106" s="7" t="s">
        <v>83</v>
      </c>
      <c r="G106" s="1">
        <v>2</v>
      </c>
      <c r="H106" s="9">
        <f t="shared" si="99"/>
        <v>6.5465412881612899</v>
      </c>
      <c r="I106" s="9">
        <f t="shared" si="100"/>
        <v>279.69654128816126</v>
      </c>
      <c r="J106" s="9">
        <f t="shared" si="101"/>
        <v>4.0137768931692908E-2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1.2678207767850864</v>
      </c>
      <c r="P106" s="9">
        <f t="shared" si="104"/>
        <v>5.0887497385399209E-2</v>
      </c>
      <c r="Q106" s="12">
        <f t="shared" si="105"/>
        <v>1.5266249215619762E-2</v>
      </c>
      <c r="R106" s="9">
        <f t="shared" si="106"/>
        <v>0.19436706250000002</v>
      </c>
      <c r="S106" s="13">
        <f t="shared" si="107"/>
        <v>7.8543396289789388E-2</v>
      </c>
      <c r="T106" s="2">
        <f t="shared" si="108"/>
        <v>0.01</v>
      </c>
      <c r="U106" s="14">
        <f t="shared" si="109"/>
        <v>7.8543396289789389E-4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6.2754339628978938E-3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2617.1666666666665</v>
      </c>
      <c r="AX106" s="1">
        <f t="shared" si="116"/>
        <v>2138812.028966689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7.9164383794999997</v>
      </c>
      <c r="E107" s="10">
        <f t="shared" si="117"/>
        <v>6.5465412881612899</v>
      </c>
      <c r="F107" s="7" t="s">
        <v>83</v>
      </c>
      <c r="G107" s="1">
        <v>3</v>
      </c>
      <c r="H107" s="9">
        <f t="shared" si="99"/>
        <v>7.9164383794999997</v>
      </c>
      <c r="I107" s="9">
        <f t="shared" si="100"/>
        <v>281.06643837949997</v>
      </c>
      <c r="J107" s="9">
        <f t="shared" si="101"/>
        <v>4.7559842515660603E-2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1.8648234877330208</v>
      </c>
      <c r="P107" s="9">
        <f t="shared" si="104"/>
        <v>8.8690711396087404E-2</v>
      </c>
      <c r="Q107" s="12">
        <f t="shared" si="105"/>
        <v>2.6607213418826221E-2</v>
      </c>
      <c r="R107" s="9">
        <f t="shared" si="106"/>
        <v>0.19436706250000002</v>
      </c>
      <c r="S107" s="13">
        <f t="shared" si="107"/>
        <v>0.13689157554061515</v>
      </c>
      <c r="T107" s="2">
        <f t="shared" si="108"/>
        <v>0.01</v>
      </c>
      <c r="U107" s="14">
        <f t="shared" si="109"/>
        <v>1.3689157554061515E-3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6.8589157554061518E-3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2617.1666666666665</v>
      </c>
      <c r="AX107" s="1">
        <f t="shared" si="116"/>
        <v>2337676.0252859844</v>
      </c>
    </row>
    <row r="108" spans="1:50" x14ac:dyDescent="0.15">
      <c r="C108" s="7">
        <v>3</v>
      </c>
      <c r="D108" s="8">
        <v>10.171615439870999</v>
      </c>
      <c r="E108" s="10">
        <f t="shared" si="117"/>
        <v>7.9164383794999997</v>
      </c>
      <c r="F108" s="7" t="s">
        <v>83</v>
      </c>
      <c r="G108" s="1">
        <v>4</v>
      </c>
      <c r="H108" s="9">
        <f t="shared" si="99"/>
        <v>10.171615439870999</v>
      </c>
      <c r="I108" s="9">
        <f t="shared" si="100"/>
        <v>283.32161543987098</v>
      </c>
      <c r="J108" s="9">
        <f t="shared" si="101"/>
        <v>6.2660658904059072E-2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2.4240229846702666</v>
      </c>
      <c r="P108" s="9">
        <f t="shared" si="104"/>
        <v>0.15189087741802279</v>
      </c>
      <c r="Q108" s="12">
        <f t="shared" si="105"/>
        <v>4.5567263225406836E-2</v>
      </c>
      <c r="R108" s="9">
        <f t="shared" si="106"/>
        <v>0.19436706250000002</v>
      </c>
      <c r="S108" s="13">
        <f t="shared" si="107"/>
        <v>0.23443922359739747</v>
      </c>
      <c r="T108" s="2">
        <f t="shared" si="108"/>
        <v>0.01</v>
      </c>
      <c r="U108" s="14">
        <f t="shared" si="109"/>
        <v>2.3443922359739746E-3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7.8343922359739755E-3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2617.1666666666665</v>
      </c>
      <c r="AX108" s="1">
        <f t="shared" si="116"/>
        <v>2670140.8146452056</v>
      </c>
    </row>
    <row r="109" spans="1:50" x14ac:dyDescent="0.15">
      <c r="C109" s="7">
        <v>4</v>
      </c>
      <c r="D109" s="8">
        <v>14.318394934000001</v>
      </c>
      <c r="E109" s="10">
        <f t="shared" si="117"/>
        <v>10.171615439870999</v>
      </c>
      <c r="F109" s="7" t="s">
        <v>83</v>
      </c>
      <c r="G109" s="1">
        <v>5</v>
      </c>
      <c r="H109" s="9">
        <f t="shared" si="99"/>
        <v>14.318394934000001</v>
      </c>
      <c r="I109" s="9">
        <f t="shared" si="100"/>
        <v>287.468394934</v>
      </c>
      <c r="J109" s="9">
        <f t="shared" si="101"/>
        <v>0.10287114098203873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2.1585255018896312</v>
      </c>
      <c r="O109" s="9">
        <f t="shared" si="118"/>
        <v>0.76149681369594591</v>
      </c>
      <c r="P109" s="9">
        <f t="shared" si="104"/>
        <v>7.8336046079088936E-2</v>
      </c>
      <c r="Q109" s="12">
        <f t="shared" si="105"/>
        <v>2.3500813823726679E-2</v>
      </c>
      <c r="R109" s="9">
        <f t="shared" si="106"/>
        <v>0.19436706250000002</v>
      </c>
      <c r="S109" s="13">
        <f t="shared" si="107"/>
        <v>0.12090944587757341</v>
      </c>
      <c r="T109" s="2">
        <f t="shared" si="108"/>
        <v>0.01</v>
      </c>
      <c r="U109" s="14">
        <f t="shared" si="109"/>
        <v>1.2090944587757342E-3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6.6990944587757345E-3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2617.1666666666665</v>
      </c>
      <c r="AX109" s="1">
        <f t="shared" si="116"/>
        <v>2283205.2566125873</v>
      </c>
    </row>
    <row r="110" spans="1:50" x14ac:dyDescent="0.15">
      <c r="C110" s="7">
        <v>5</v>
      </c>
      <c r="D110" s="8">
        <v>19.080283784516102</v>
      </c>
      <c r="E110" s="10">
        <f t="shared" si="117"/>
        <v>14.318394934000001</v>
      </c>
      <c r="F110" s="7" t="s">
        <v>85</v>
      </c>
      <c r="G110" s="1">
        <v>6</v>
      </c>
      <c r="H110" s="9">
        <f t="shared" si="99"/>
        <v>19.080283784516102</v>
      </c>
      <c r="I110" s="9">
        <f t="shared" si="100"/>
        <v>292.23028378451608</v>
      </c>
      <c r="J110" s="9">
        <f t="shared" si="101"/>
        <v>0.17864519257139483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1.3310509759501905</v>
      </c>
      <c r="P110" s="9">
        <f t="shared" si="104"/>
        <v>0.23778585792096482</v>
      </c>
      <c r="Q110" s="12">
        <f t="shared" si="105"/>
        <v>7.1335757376289444E-2</v>
      </c>
      <c r="R110" s="9">
        <f t="shared" si="106"/>
        <v>0.19436706250000002</v>
      </c>
      <c r="S110" s="13">
        <f t="shared" si="107"/>
        <v>0.36701566849213169</v>
      </c>
      <c r="T110" s="2">
        <f t="shared" si="108"/>
        <v>0.01</v>
      </c>
      <c r="U110" s="14">
        <f t="shared" si="109"/>
        <v>3.6701566849213171E-3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9.1601566849213167E-3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2617.1666666666665</v>
      </c>
      <c r="AX110" s="1">
        <f t="shared" si="116"/>
        <v>3121991.7890558345</v>
      </c>
    </row>
    <row r="111" spans="1:50" x14ac:dyDescent="0.15">
      <c r="C111" s="7">
        <v>6</v>
      </c>
      <c r="D111" s="8">
        <v>21.674864750333299</v>
      </c>
      <c r="E111" s="10">
        <f t="shared" si="117"/>
        <v>19.080283784516102</v>
      </c>
      <c r="F111" s="7" t="s">
        <v>83</v>
      </c>
      <c r="G111" s="1">
        <v>7</v>
      </c>
      <c r="H111" s="9">
        <f t="shared" si="99"/>
        <v>21.674864750333299</v>
      </c>
      <c r="I111" s="9">
        <f t="shared" si="100"/>
        <v>294.82486475033329</v>
      </c>
      <c r="J111" s="9">
        <f t="shared" si="101"/>
        <v>0.2395163603679106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1.741155326362559</v>
      </c>
      <c r="P111" s="9">
        <f t="shared" si="104"/>
        <v>0.41703518660556166</v>
      </c>
      <c r="Q111" s="12">
        <f t="shared" si="105"/>
        <v>0.12511055598166848</v>
      </c>
      <c r="R111" s="9">
        <f t="shared" si="106"/>
        <v>0.19436706250000002</v>
      </c>
      <c r="S111" s="13">
        <f t="shared" si="107"/>
        <v>0.64368187887630635</v>
      </c>
      <c r="T111" s="2">
        <f t="shared" si="108"/>
        <v>0.01</v>
      </c>
      <c r="U111" s="14">
        <f t="shared" si="109"/>
        <v>6.4368187887630639E-3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2.1336818788763062E-2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2617.1666666666665</v>
      </c>
      <c r="AX111" s="1">
        <f t="shared" si="116"/>
        <v>7272077.9080934161</v>
      </c>
    </row>
    <row r="112" spans="1:50" x14ac:dyDescent="0.15">
      <c r="C112" s="7">
        <v>7</v>
      </c>
      <c r="D112" s="8">
        <v>24.0406002896774</v>
      </c>
      <c r="E112" s="10">
        <f t="shared" si="117"/>
        <v>21.674864750333299</v>
      </c>
      <c r="F112" s="7" t="s">
        <v>83</v>
      </c>
      <c r="G112" s="1">
        <v>8</v>
      </c>
      <c r="H112" s="9">
        <f t="shared" si="99"/>
        <v>24.0406002896774</v>
      </c>
      <c r="I112" s="9">
        <f t="shared" si="100"/>
        <v>297.19060028967738</v>
      </c>
      <c r="J112" s="9">
        <f t="shared" si="101"/>
        <v>0.31153665397179398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1.9720103480903306</v>
      </c>
      <c r="P112" s="9">
        <f t="shared" si="104"/>
        <v>0.61435350544181433</v>
      </c>
      <c r="Q112" s="12">
        <f t="shared" si="105"/>
        <v>0.18430605163254429</v>
      </c>
      <c r="R112" s="9">
        <f t="shared" si="106"/>
        <v>0.19436706250000002</v>
      </c>
      <c r="S112" s="13">
        <f t="shared" si="107"/>
        <v>0.94823705859393881</v>
      </c>
      <c r="T112" s="2">
        <f t="shared" si="108"/>
        <v>0.01</v>
      </c>
      <c r="U112" s="14">
        <f t="shared" si="109"/>
        <v>9.4823705859393877E-3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2.4382370585939388E-2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2617.1666666666665</v>
      </c>
      <c r="AX112" s="1">
        <f t="shared" si="116"/>
        <v>8310071.9109231187</v>
      </c>
    </row>
    <row r="113" spans="1:53" x14ac:dyDescent="0.15">
      <c r="C113" s="7">
        <v>8</v>
      </c>
      <c r="D113" s="8">
        <v>25.083185763225799</v>
      </c>
      <c r="E113" s="10">
        <f t="shared" si="117"/>
        <v>24.0406002896774</v>
      </c>
      <c r="F113" s="7" t="s">
        <v>83</v>
      </c>
      <c r="G113" s="1">
        <v>9</v>
      </c>
      <c r="H113" s="9">
        <f t="shared" si="99"/>
        <v>25.083185763225799</v>
      </c>
      <c r="I113" s="9">
        <f t="shared" si="100"/>
        <v>298.23318576322578</v>
      </c>
      <c r="J113" s="9">
        <f t="shared" si="101"/>
        <v>0.34934204706486965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2.0055470509818498</v>
      </c>
      <c r="P113" s="9">
        <f t="shared" si="104"/>
        <v>0.70062191227491188</v>
      </c>
      <c r="Q113" s="12">
        <f t="shared" si="105"/>
        <v>0.21018657368247357</v>
      </c>
      <c r="R113" s="9">
        <f t="shared" si="106"/>
        <v>0.19436706250000002</v>
      </c>
      <c r="S113" s="13">
        <f t="shared" si="107"/>
        <v>1.0813898763452967</v>
      </c>
      <c r="T113" s="2">
        <f t="shared" si="108"/>
        <v>0.01</v>
      </c>
      <c r="U113" s="14">
        <f t="shared" si="109"/>
        <v>1.0813898763452968E-2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2.5713898763452966E-2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2617.1666666666665</v>
      </c>
      <c r="AX113" s="1">
        <f t="shared" si="116"/>
        <v>8763887.2964106631</v>
      </c>
    </row>
    <row r="114" spans="1:53" x14ac:dyDescent="0.15">
      <c r="C114" s="7">
        <v>9</v>
      </c>
      <c r="D114" s="8">
        <v>20.864122434666701</v>
      </c>
      <c r="E114" s="10">
        <f t="shared" si="117"/>
        <v>25.083185763225799</v>
      </c>
      <c r="F114" s="7" t="s">
        <v>83</v>
      </c>
      <c r="G114" s="1">
        <v>10</v>
      </c>
      <c r="H114" s="9">
        <f t="shared" si="99"/>
        <v>20.864122434666701</v>
      </c>
      <c r="I114" s="9">
        <f t="shared" si="100"/>
        <v>294.01412243466666</v>
      </c>
      <c r="J114" s="9">
        <f t="shared" si="101"/>
        <v>0.21866778588872721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1.9528153470402714</v>
      </c>
      <c r="P114" s="9">
        <f t="shared" si="104"/>
        <v>0.42701780818682256</v>
      </c>
      <c r="Q114" s="12">
        <f t="shared" si="105"/>
        <v>0.12810534245604677</v>
      </c>
      <c r="R114" s="9">
        <f t="shared" si="106"/>
        <v>0.19436706250000002</v>
      </c>
      <c r="S114" s="13">
        <f t="shared" si="107"/>
        <v>0.65908976967765176</v>
      </c>
      <c r="T114" s="2">
        <f t="shared" si="108"/>
        <v>0.01</v>
      </c>
      <c r="U114" s="14">
        <f t="shared" si="109"/>
        <v>6.5908976967765176E-3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2.149089769677652E-2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2617.1666666666665</v>
      </c>
      <c r="AX114" s="1">
        <f t="shared" si="116"/>
        <v>7324591.5388347488</v>
      </c>
    </row>
    <row r="115" spans="1:53" x14ac:dyDescent="0.15">
      <c r="C115" s="7">
        <v>10</v>
      </c>
      <c r="D115" s="8">
        <v>15.823376567096799</v>
      </c>
      <c r="E115" s="10">
        <f t="shared" si="117"/>
        <v>20.864122434666701</v>
      </c>
      <c r="F115" s="7" t="s">
        <v>83</v>
      </c>
      <c r="G115" s="1">
        <v>11</v>
      </c>
      <c r="H115" s="9">
        <f t="shared" si="99"/>
        <v>15.823376567096799</v>
      </c>
      <c r="I115" s="9">
        <f t="shared" si="100"/>
        <v>288.97337656709675</v>
      </c>
      <c r="J115" s="9">
        <f t="shared" si="101"/>
        <v>0.12271656271739213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1.4495076619107763</v>
      </c>
      <c r="O115" s="9">
        <f t="shared" si="118"/>
        <v>0.72418008527600608</v>
      </c>
      <c r="P115" s="9">
        <f t="shared" si="104"/>
        <v>8.8868890853459379E-2</v>
      </c>
      <c r="Q115" s="12">
        <f t="shared" si="105"/>
        <v>2.6660667256037811E-2</v>
      </c>
      <c r="R115" s="9">
        <f t="shared" si="106"/>
        <v>0.19436706250000002</v>
      </c>
      <c r="S115" s="13">
        <f t="shared" si="107"/>
        <v>0.13716659043523802</v>
      </c>
      <c r="T115" s="2">
        <f t="shared" si="108"/>
        <v>0.01</v>
      </c>
      <c r="U115" s="14">
        <f t="shared" si="109"/>
        <v>1.3716659043523803E-3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6.8616659043523806E-3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2617.1666666666665</v>
      </c>
      <c r="AX115" s="1">
        <f t="shared" si="116"/>
        <v>2338613.3392123869</v>
      </c>
    </row>
    <row r="116" spans="1:53" x14ac:dyDescent="0.15">
      <c r="C116" s="7">
        <v>11</v>
      </c>
      <c r="D116" s="8">
        <v>12.369416852800001</v>
      </c>
      <c r="E116" s="10">
        <f t="shared" si="117"/>
        <v>15.823376567096799</v>
      </c>
      <c r="F116" s="7" t="s">
        <v>85</v>
      </c>
      <c r="G116" s="1">
        <v>12</v>
      </c>
      <c r="H116" s="9">
        <f t="shared" si="99"/>
        <v>12.369416852800001</v>
      </c>
      <c r="I116" s="9">
        <f t="shared" si="100"/>
        <v>285.51941685279996</v>
      </c>
      <c r="J116" s="9">
        <f t="shared" si="101"/>
        <v>8.1636158444452323E-2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1.28320140275588</v>
      </c>
      <c r="P116" s="9">
        <f t="shared" si="104"/>
        <v>0.10475563303152249</v>
      </c>
      <c r="Q116" s="12">
        <f t="shared" si="105"/>
        <v>3.1426689909456747E-2</v>
      </c>
      <c r="R116" s="9">
        <f t="shared" si="106"/>
        <v>0.19436706250000002</v>
      </c>
      <c r="S116" s="13">
        <f t="shared" si="107"/>
        <v>0.16168732245699677</v>
      </c>
      <c r="T116" s="2">
        <f t="shared" si="108"/>
        <v>0.01</v>
      </c>
      <c r="U116" s="14">
        <f t="shared" si="109"/>
        <v>1.6168732245699677E-3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7.1068732245699673E-3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2617.1666666666665</v>
      </c>
      <c r="AX116" s="1">
        <f t="shared" si="116"/>
        <v>2422185.6258737985</v>
      </c>
      <c r="AY116" s="1">
        <f>SUM(AX105:AX116)</f>
        <v>51001453.453842998</v>
      </c>
    </row>
    <row r="117" spans="1:53" x14ac:dyDescent="0.15">
      <c r="C117" s="7">
        <v>12</v>
      </c>
      <c r="D117" s="8">
        <v>6.39923906161291</v>
      </c>
      <c r="E117" s="10">
        <f t="shared" si="117"/>
        <v>12.369416852800001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7.1300825968064503</v>
      </c>
      <c r="E121" s="7"/>
      <c r="F121" s="7"/>
      <c r="G121" s="1">
        <v>1</v>
      </c>
      <c r="H121" s="9">
        <f t="shared" ref="H121:H132" si="119">E122</f>
        <v>7.1300825968064503</v>
      </c>
      <c r="I121" s="9">
        <f t="shared" ref="I121:I132" si="120">H121+273.15</f>
        <v>280.28008259680644</v>
      </c>
      <c r="J121" s="9">
        <f t="shared" ref="J121:J132" si="121">EXP(($C$15*(I121-$C$13))/($C$16*I121*$C$13))</f>
        <v>4.3154904213640134E-2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1.2286201229623346E-2</v>
      </c>
      <c r="Q121" s="12">
        <f t="shared" ref="Q121:Q132" si="125">P121*$B$123</f>
        <v>4.0544464057757044E-3</v>
      </c>
      <c r="R121" s="9">
        <f t="shared" ref="R121:R132" si="126">L121*$B$123</f>
        <v>9.3951000000000007E-2</v>
      </c>
      <c r="S121" s="13">
        <f t="shared" ref="S121:S132" si="127">Q121/R121</f>
        <v>4.3154904213640134E-2</v>
      </c>
      <c r="T121" s="2">
        <f t="shared" ref="T121:T132" si="128">$B$122/100</f>
        <v>0.01</v>
      </c>
      <c r="U121" s="14">
        <f t="shared" ref="U121:U132" si="129">S121*T121</f>
        <v>4.3154904213640134E-4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5.921549042136401E-3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2284</v>
      </c>
      <c r="AX121" s="1">
        <f t="shared" ref="AX121:AX132" si="136">AW121*10000*AV121*0.67*AU121*AT121</f>
        <v>851349.01863550441</v>
      </c>
      <c r="AZ121" s="1">
        <f t="shared" ref="AZ121:AZ132" si="137">$E$9/12</f>
        <v>1138.9166666666667</v>
      </c>
      <c r="BA121" s="1">
        <f t="shared" ref="BA121:BA132" si="138">AZ121*10000*AV121*0.67*AU121*AT121</f>
        <v>424525.21299224463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6.5465412881612899</v>
      </c>
      <c r="E122" s="10">
        <f t="shared" ref="E122:E133" si="139">D121</f>
        <v>7.1300825968064503</v>
      </c>
      <c r="F122" s="7" t="s">
        <v>83</v>
      </c>
      <c r="G122" s="1">
        <v>2</v>
      </c>
      <c r="H122" s="9">
        <f t="shared" si="119"/>
        <v>6.5465412881612899</v>
      </c>
      <c r="I122" s="9">
        <f t="shared" si="120"/>
        <v>279.69654128816126</v>
      </c>
      <c r="J122" s="9">
        <f t="shared" si="121"/>
        <v>4.0137768931692908E-2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0.5571137987703767</v>
      </c>
      <c r="P122" s="9">
        <f t="shared" si="124"/>
        <v>2.236130492370304E-2</v>
      </c>
      <c r="Q122" s="12">
        <f t="shared" si="125"/>
        <v>7.3792306248220037E-3</v>
      </c>
      <c r="R122" s="9">
        <f t="shared" si="126"/>
        <v>9.3951000000000007E-2</v>
      </c>
      <c r="S122" s="13">
        <f t="shared" si="127"/>
        <v>7.8543396289789388E-2</v>
      </c>
      <c r="T122" s="2">
        <f t="shared" si="128"/>
        <v>0.01</v>
      </c>
      <c r="U122" s="14">
        <f t="shared" si="129"/>
        <v>7.8543396289789389E-4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6.2754339628978938E-3</v>
      </c>
      <c r="AU122" s="9">
        <f t="shared" si="133"/>
        <v>28.47</v>
      </c>
      <c r="AV122" s="1">
        <f t="shared" si="134"/>
        <v>0.33</v>
      </c>
      <c r="AW122" s="1">
        <f t="shared" si="135"/>
        <v>2284</v>
      </c>
      <c r="AX122" s="1">
        <f t="shared" si="136"/>
        <v>902227.52658272616</v>
      </c>
      <c r="AZ122" s="1">
        <f t="shared" si="137"/>
        <v>1138.9166666666667</v>
      </c>
      <c r="BA122" s="1">
        <f t="shared" si="138"/>
        <v>449895.78246519703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7.9164383794999997</v>
      </c>
      <c r="E123" s="10">
        <f t="shared" si="139"/>
        <v>6.5465412881612899</v>
      </c>
      <c r="F123" s="7" t="s">
        <v>83</v>
      </c>
      <c r="G123" s="1">
        <v>3</v>
      </c>
      <c r="H123" s="9">
        <f t="shared" si="119"/>
        <v>7.9164383794999997</v>
      </c>
      <c r="I123" s="9">
        <f t="shared" si="120"/>
        <v>281.06643837949997</v>
      </c>
      <c r="J123" s="9">
        <f t="shared" si="121"/>
        <v>4.7559842515660603E-2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0.81945249384667362</v>
      </c>
      <c r="P123" s="9">
        <f t="shared" si="124"/>
        <v>3.8973031556413136E-2</v>
      </c>
      <c r="Q123" s="12">
        <f t="shared" si="125"/>
        <v>1.2861100413616336E-2</v>
      </c>
      <c r="R123" s="9">
        <f t="shared" si="126"/>
        <v>9.3951000000000007E-2</v>
      </c>
      <c r="S123" s="13">
        <f t="shared" si="127"/>
        <v>0.13689157554061515</v>
      </c>
      <c r="T123" s="2">
        <f t="shared" si="128"/>
        <v>0.01</v>
      </c>
      <c r="U123" s="14">
        <f t="shared" si="129"/>
        <v>1.3689157554061515E-3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6.8589157554061518E-3</v>
      </c>
      <c r="AU123" s="9">
        <f t="shared" si="133"/>
        <v>28.47</v>
      </c>
      <c r="AV123" s="1">
        <f t="shared" si="134"/>
        <v>0.33</v>
      </c>
      <c r="AW123" s="1">
        <f t="shared" si="135"/>
        <v>2284</v>
      </c>
      <c r="AX123" s="1">
        <f t="shared" si="136"/>
        <v>986115.48358668806</v>
      </c>
      <c r="AZ123" s="1">
        <f t="shared" si="137"/>
        <v>1138.9166666666667</v>
      </c>
      <c r="BA123" s="1">
        <f t="shared" si="138"/>
        <v>491726.51467379119</v>
      </c>
    </row>
    <row r="124" spans="1:53" x14ac:dyDescent="0.15">
      <c r="C124" s="7">
        <v>3</v>
      </c>
      <c r="D124" s="8">
        <v>10.171615439870999</v>
      </c>
      <c r="E124" s="10">
        <f t="shared" si="139"/>
        <v>7.9164383794999997</v>
      </c>
      <c r="F124" s="7" t="s">
        <v>83</v>
      </c>
      <c r="G124" s="1">
        <v>4</v>
      </c>
      <c r="H124" s="9">
        <f t="shared" si="119"/>
        <v>10.171615439870999</v>
      </c>
      <c r="I124" s="9">
        <f t="shared" si="120"/>
        <v>283.32161543987098</v>
      </c>
      <c r="J124" s="9">
        <f t="shared" si="121"/>
        <v>6.2660658904059072E-2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1.0651794622902604</v>
      </c>
      <c r="P124" s="9">
        <f t="shared" si="124"/>
        <v>6.674484695817906E-2</v>
      </c>
      <c r="Q124" s="12">
        <f t="shared" si="125"/>
        <v>2.2025799496199091E-2</v>
      </c>
      <c r="R124" s="9">
        <f t="shared" si="126"/>
        <v>9.3951000000000007E-2</v>
      </c>
      <c r="S124" s="13">
        <f t="shared" si="127"/>
        <v>0.23443922359739747</v>
      </c>
      <c r="T124" s="2">
        <f t="shared" si="128"/>
        <v>0.01</v>
      </c>
      <c r="U124" s="14">
        <f t="shared" si="129"/>
        <v>2.3443922359739746E-3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7.8343922359739755E-3</v>
      </c>
      <c r="AU124" s="9">
        <f t="shared" si="133"/>
        <v>28.47</v>
      </c>
      <c r="AV124" s="1">
        <f t="shared" si="134"/>
        <v>0.33</v>
      </c>
      <c r="AW124" s="1">
        <f t="shared" si="135"/>
        <v>2284</v>
      </c>
      <c r="AX124" s="1">
        <f t="shared" si="136"/>
        <v>1126361.0407076355</v>
      </c>
      <c r="AZ124" s="1">
        <f t="shared" si="137"/>
        <v>1138.9166666666667</v>
      </c>
      <c r="BA124" s="1">
        <f t="shared" si="138"/>
        <v>561659.9658257172</v>
      </c>
    </row>
    <row r="125" spans="1:53" x14ac:dyDescent="0.15">
      <c r="C125" s="7">
        <v>4</v>
      </c>
      <c r="D125" s="8">
        <v>14.318394934000001</v>
      </c>
      <c r="E125" s="10">
        <f t="shared" si="139"/>
        <v>10.171615439870999</v>
      </c>
      <c r="F125" s="7" t="s">
        <v>83</v>
      </c>
      <c r="G125" s="1">
        <v>5</v>
      </c>
      <c r="H125" s="9">
        <f t="shared" si="119"/>
        <v>14.318394934000001</v>
      </c>
      <c r="I125" s="9">
        <f t="shared" si="120"/>
        <v>287.468394934</v>
      </c>
      <c r="J125" s="9">
        <f t="shared" si="121"/>
        <v>0.10287114098203873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0.94851288456547722</v>
      </c>
      <c r="O125" s="9">
        <f t="shared" si="140"/>
        <v>0.33462173076660406</v>
      </c>
      <c r="P125" s="9">
        <f t="shared" si="124"/>
        <v>3.4422919241345135E-2</v>
      </c>
      <c r="Q125" s="12">
        <f t="shared" si="125"/>
        <v>1.1359563349643895E-2</v>
      </c>
      <c r="R125" s="9">
        <f t="shared" si="126"/>
        <v>9.3951000000000007E-2</v>
      </c>
      <c r="S125" s="13">
        <f t="shared" si="127"/>
        <v>0.12090944587757335</v>
      </c>
      <c r="T125" s="2">
        <f t="shared" si="128"/>
        <v>0.01</v>
      </c>
      <c r="U125" s="14">
        <f t="shared" si="129"/>
        <v>1.2090944587757335E-3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6.6990944587757336E-3</v>
      </c>
      <c r="AU125" s="9">
        <f t="shared" si="133"/>
        <v>28.47</v>
      </c>
      <c r="AV125" s="1">
        <f t="shared" si="134"/>
        <v>0.33</v>
      </c>
      <c r="AW125" s="1">
        <f t="shared" si="135"/>
        <v>2284</v>
      </c>
      <c r="AX125" s="1">
        <f t="shared" si="136"/>
        <v>963137.76220413065</v>
      </c>
      <c r="AZ125" s="1">
        <f t="shared" si="137"/>
        <v>1138.9166666666667</v>
      </c>
      <c r="BA125" s="1">
        <f t="shared" si="138"/>
        <v>480268.67323569232</v>
      </c>
    </row>
    <row r="126" spans="1:53" x14ac:dyDescent="0.15">
      <c r="C126" s="7">
        <v>5</v>
      </c>
      <c r="D126" s="8">
        <v>19.080283784516102</v>
      </c>
      <c r="E126" s="10">
        <f t="shared" si="139"/>
        <v>14.318394934000001</v>
      </c>
      <c r="F126" s="7" t="s">
        <v>85</v>
      </c>
      <c r="G126" s="1">
        <v>6</v>
      </c>
      <c r="H126" s="9">
        <f t="shared" si="119"/>
        <v>19.080283784516102</v>
      </c>
      <c r="I126" s="9">
        <f t="shared" si="120"/>
        <v>292.23028378451608</v>
      </c>
      <c r="J126" s="9">
        <f t="shared" si="121"/>
        <v>0.17864519257139483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0.58489881152525902</v>
      </c>
      <c r="P126" s="9">
        <f t="shared" si="124"/>
        <v>0.10448936081970987</v>
      </c>
      <c r="Q126" s="12">
        <f t="shared" si="125"/>
        <v>3.4481489070504259E-2</v>
      </c>
      <c r="R126" s="9">
        <f t="shared" si="126"/>
        <v>9.3951000000000007E-2</v>
      </c>
      <c r="S126" s="13">
        <f t="shared" si="127"/>
        <v>0.36701566849213163</v>
      </c>
      <c r="T126" s="2">
        <f t="shared" si="128"/>
        <v>0.01</v>
      </c>
      <c r="U126" s="14">
        <f t="shared" si="129"/>
        <v>3.6701566849213162E-3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9.1601566849213167E-3</v>
      </c>
      <c r="AU126" s="9">
        <f t="shared" si="133"/>
        <v>28.47</v>
      </c>
      <c r="AV126" s="1">
        <f t="shared" si="134"/>
        <v>0.33</v>
      </c>
      <c r="AW126" s="1">
        <f t="shared" si="135"/>
        <v>2284</v>
      </c>
      <c r="AX126" s="1">
        <f t="shared" si="136"/>
        <v>1316967.9671253127</v>
      </c>
      <c r="AZ126" s="1">
        <f t="shared" si="137"/>
        <v>1138.9166666666667</v>
      </c>
      <c r="BA126" s="1">
        <f t="shared" si="138"/>
        <v>656706.11524743331</v>
      </c>
    </row>
    <row r="127" spans="1:53" x14ac:dyDescent="0.15">
      <c r="C127" s="7">
        <v>6</v>
      </c>
      <c r="D127" s="8">
        <v>21.674864750333299</v>
      </c>
      <c r="E127" s="10">
        <f t="shared" si="139"/>
        <v>19.080283784516102</v>
      </c>
      <c r="F127" s="7" t="s">
        <v>83</v>
      </c>
      <c r="G127" s="1">
        <v>7</v>
      </c>
      <c r="H127" s="9">
        <f t="shared" si="119"/>
        <v>21.674864750333299</v>
      </c>
      <c r="I127" s="9">
        <f t="shared" si="120"/>
        <v>294.82486475033329</v>
      </c>
      <c r="J127" s="9">
        <f t="shared" si="121"/>
        <v>0.2395163603679106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0.76510945070554925</v>
      </c>
      <c r="P127" s="9">
        <f t="shared" si="124"/>
        <v>0.18325623091608448</v>
      </c>
      <c r="Q127" s="12">
        <f t="shared" si="125"/>
        <v>6.0474556202307878E-2</v>
      </c>
      <c r="R127" s="9">
        <f t="shared" si="126"/>
        <v>9.3951000000000007E-2</v>
      </c>
      <c r="S127" s="13">
        <f t="shared" si="127"/>
        <v>0.64368187887630657</v>
      </c>
      <c r="T127" s="2">
        <f t="shared" si="128"/>
        <v>0.01</v>
      </c>
      <c r="U127" s="14">
        <f t="shared" si="129"/>
        <v>6.4368187887630657E-3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2.1336818788763069E-2</v>
      </c>
      <c r="AU127" s="9">
        <f t="shared" si="133"/>
        <v>28.47</v>
      </c>
      <c r="AV127" s="1">
        <f t="shared" si="134"/>
        <v>0.33</v>
      </c>
      <c r="AW127" s="1">
        <f t="shared" si="135"/>
        <v>2284</v>
      </c>
      <c r="AX127" s="1">
        <f t="shared" si="136"/>
        <v>3067622.9492246774</v>
      </c>
      <c r="AZ127" s="1">
        <f t="shared" si="137"/>
        <v>1138.9166666666667</v>
      </c>
      <c r="BA127" s="1">
        <f t="shared" si="138"/>
        <v>1529670.2731703764</v>
      </c>
    </row>
    <row r="128" spans="1:53" x14ac:dyDescent="0.15">
      <c r="C128" s="7">
        <v>7</v>
      </c>
      <c r="D128" s="8">
        <v>24.0406002896774</v>
      </c>
      <c r="E128" s="10">
        <f t="shared" si="139"/>
        <v>21.674864750333299</v>
      </c>
      <c r="F128" s="7" t="s">
        <v>83</v>
      </c>
      <c r="G128" s="1">
        <v>8</v>
      </c>
      <c r="H128" s="9">
        <f t="shared" si="119"/>
        <v>24.0406002896774</v>
      </c>
      <c r="I128" s="9">
        <f t="shared" si="120"/>
        <v>297.19060028967738</v>
      </c>
      <c r="J128" s="9">
        <f t="shared" si="121"/>
        <v>0.31153665397179398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0.86655321978946487</v>
      </c>
      <c r="P128" s="9">
        <f t="shared" si="124"/>
        <v>0.26996309058169443</v>
      </c>
      <c r="Q128" s="12">
        <f t="shared" si="125"/>
        <v>8.9087819891959172E-2</v>
      </c>
      <c r="R128" s="9">
        <f t="shared" si="126"/>
        <v>9.3951000000000007E-2</v>
      </c>
      <c r="S128" s="13">
        <f t="shared" si="127"/>
        <v>0.94823705859393903</v>
      </c>
      <c r="T128" s="2">
        <f t="shared" si="128"/>
        <v>0.01</v>
      </c>
      <c r="U128" s="14">
        <f t="shared" si="129"/>
        <v>9.4823705859393911E-3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2.4382370585939395E-2</v>
      </c>
      <c r="AU128" s="9">
        <f t="shared" si="133"/>
        <v>28.47</v>
      </c>
      <c r="AV128" s="1">
        <f t="shared" si="134"/>
        <v>0.33</v>
      </c>
      <c r="AW128" s="1">
        <f t="shared" si="135"/>
        <v>2284</v>
      </c>
      <c r="AX128" s="1">
        <f t="shared" si="136"/>
        <v>3505486.0008146735</v>
      </c>
      <c r="AZ128" s="1">
        <f t="shared" si="137"/>
        <v>1138.9166666666667</v>
      </c>
      <c r="BA128" s="1">
        <f t="shared" si="138"/>
        <v>1748010.6966263189</v>
      </c>
    </row>
    <row r="129" spans="1:54" x14ac:dyDescent="0.15">
      <c r="C129" s="7">
        <v>8</v>
      </c>
      <c r="D129" s="8">
        <v>25.083185763225799</v>
      </c>
      <c r="E129" s="10">
        <f t="shared" si="139"/>
        <v>24.0406002896774</v>
      </c>
      <c r="F129" s="7" t="s">
        <v>83</v>
      </c>
      <c r="G129" s="1">
        <v>9</v>
      </c>
      <c r="H129" s="9">
        <f t="shared" si="119"/>
        <v>25.083185763225799</v>
      </c>
      <c r="I129" s="9">
        <f t="shared" si="120"/>
        <v>298.23318576322578</v>
      </c>
      <c r="J129" s="9">
        <f t="shared" si="121"/>
        <v>0.34934204706486965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0.8812901292077705</v>
      </c>
      <c r="P129" s="9">
        <f t="shared" si="124"/>
        <v>0.30787169779550599</v>
      </c>
      <c r="Q129" s="12">
        <f t="shared" si="125"/>
        <v>0.10159766027251699</v>
      </c>
      <c r="R129" s="9">
        <f t="shared" si="126"/>
        <v>9.3951000000000007E-2</v>
      </c>
      <c r="S129" s="13">
        <f t="shared" si="127"/>
        <v>1.0813898763452967</v>
      </c>
      <c r="T129" s="2">
        <f t="shared" si="128"/>
        <v>0.01</v>
      </c>
      <c r="U129" s="14">
        <f t="shared" si="129"/>
        <v>1.0813898763452968E-2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2.5713898763452966E-2</v>
      </c>
      <c r="AU129" s="9">
        <f t="shared" si="133"/>
        <v>28.47</v>
      </c>
      <c r="AV129" s="1">
        <f t="shared" si="134"/>
        <v>0.33</v>
      </c>
      <c r="AW129" s="1">
        <f t="shared" si="135"/>
        <v>2284</v>
      </c>
      <c r="AX129" s="1">
        <f t="shared" si="136"/>
        <v>3696921.5861902726</v>
      </c>
      <c r="AZ129" s="1">
        <f t="shared" si="137"/>
        <v>1138.9166666666667</v>
      </c>
      <c r="BA129" s="1">
        <f t="shared" si="138"/>
        <v>1843470.0568615904</v>
      </c>
    </row>
    <row r="130" spans="1:54" x14ac:dyDescent="0.15">
      <c r="C130" s="7">
        <v>9</v>
      </c>
      <c r="D130" s="8">
        <v>20.864122434666701</v>
      </c>
      <c r="E130" s="10">
        <f t="shared" si="139"/>
        <v>25.083185763225799</v>
      </c>
      <c r="F130" s="7" t="s">
        <v>83</v>
      </c>
      <c r="G130" s="1">
        <v>10</v>
      </c>
      <c r="H130" s="9">
        <f t="shared" si="119"/>
        <v>20.864122434666701</v>
      </c>
      <c r="I130" s="9">
        <f t="shared" si="120"/>
        <v>294.01412243466666</v>
      </c>
      <c r="J130" s="9">
        <f t="shared" si="121"/>
        <v>0.21866778588872721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0.85811843141226452</v>
      </c>
      <c r="P130" s="9">
        <f t="shared" si="124"/>
        <v>0.1876428574272275</v>
      </c>
      <c r="Q130" s="12">
        <f t="shared" si="125"/>
        <v>6.1922142950985075E-2</v>
      </c>
      <c r="R130" s="9">
        <f t="shared" si="126"/>
        <v>9.3951000000000007E-2</v>
      </c>
      <c r="S130" s="13">
        <f t="shared" si="127"/>
        <v>0.65908976967765187</v>
      </c>
      <c r="T130" s="2">
        <f t="shared" si="128"/>
        <v>0.01</v>
      </c>
      <c r="U130" s="14">
        <f t="shared" si="129"/>
        <v>6.5908976967765185E-3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2.149089769677652E-2</v>
      </c>
      <c r="AU130" s="9">
        <f t="shared" si="133"/>
        <v>28.47</v>
      </c>
      <c r="AV130" s="1">
        <f t="shared" si="134"/>
        <v>0.33</v>
      </c>
      <c r="AW130" s="1">
        <f t="shared" si="135"/>
        <v>2284</v>
      </c>
      <c r="AX130" s="1">
        <f t="shared" si="136"/>
        <v>3089775.0797223346</v>
      </c>
      <c r="AZ130" s="1">
        <f t="shared" si="137"/>
        <v>1138.9166666666667</v>
      </c>
      <c r="BA130" s="1">
        <f t="shared" si="138"/>
        <v>1540716.4336896217</v>
      </c>
    </row>
    <row r="131" spans="1:54" x14ac:dyDescent="0.15">
      <c r="C131" s="7">
        <v>10</v>
      </c>
      <c r="D131" s="8">
        <v>15.823376567096799</v>
      </c>
      <c r="E131" s="10">
        <f t="shared" si="139"/>
        <v>20.864122434666701</v>
      </c>
      <c r="F131" s="7" t="s">
        <v>83</v>
      </c>
      <c r="G131" s="1">
        <v>11</v>
      </c>
      <c r="H131" s="9">
        <f t="shared" si="119"/>
        <v>15.823376567096799</v>
      </c>
      <c r="I131" s="9">
        <f t="shared" si="120"/>
        <v>288.97337656709675</v>
      </c>
      <c r="J131" s="9">
        <f t="shared" si="121"/>
        <v>0.12271656271739213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0.63695179528578516</v>
      </c>
      <c r="O131" s="9">
        <f t="shared" si="140"/>
        <v>0.31822377869925178</v>
      </c>
      <c r="P131" s="9">
        <f t="shared" si="124"/>
        <v>3.9051328296912248E-2</v>
      </c>
      <c r="Q131" s="12">
        <f t="shared" si="125"/>
        <v>1.2886938337981043E-2</v>
      </c>
      <c r="R131" s="9">
        <f t="shared" si="126"/>
        <v>9.3951000000000007E-2</v>
      </c>
      <c r="S131" s="13">
        <f t="shared" si="127"/>
        <v>0.13716659043523796</v>
      </c>
      <c r="T131" s="2">
        <f t="shared" si="128"/>
        <v>0.01</v>
      </c>
      <c r="U131" s="14">
        <f t="shared" si="129"/>
        <v>1.3716659043523797E-3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6.8616659043523797E-3</v>
      </c>
      <c r="AU131" s="9">
        <f t="shared" si="133"/>
        <v>28.47</v>
      </c>
      <c r="AV131" s="1">
        <f t="shared" si="134"/>
        <v>0.33</v>
      </c>
      <c r="AW131" s="1">
        <f t="shared" si="135"/>
        <v>2284</v>
      </c>
      <c r="AX131" s="1">
        <f t="shared" si="136"/>
        <v>986510.87617565633</v>
      </c>
      <c r="AZ131" s="1">
        <f t="shared" si="137"/>
        <v>1138.9166666666667</v>
      </c>
      <c r="BA131" s="1">
        <f t="shared" si="138"/>
        <v>491923.6771998211</v>
      </c>
    </row>
    <row r="132" spans="1:54" x14ac:dyDescent="0.15">
      <c r="C132" s="7">
        <v>11</v>
      </c>
      <c r="D132" s="8">
        <v>12.369416852800001</v>
      </c>
      <c r="E132" s="10">
        <f t="shared" si="139"/>
        <v>15.823376567096799</v>
      </c>
      <c r="F132" s="7" t="s">
        <v>85</v>
      </c>
      <c r="G132" s="1">
        <v>12</v>
      </c>
      <c r="H132" s="9">
        <f t="shared" si="119"/>
        <v>12.369416852800001</v>
      </c>
      <c r="I132" s="9">
        <f t="shared" si="120"/>
        <v>285.51941685279996</v>
      </c>
      <c r="J132" s="9">
        <f t="shared" si="121"/>
        <v>8.1636158444452323E-2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0.56387245040233958</v>
      </c>
      <c r="P132" s="9">
        <f t="shared" si="124"/>
        <v>4.603238070350698E-2</v>
      </c>
      <c r="Q132" s="12">
        <f t="shared" si="125"/>
        <v>1.5190685632157305E-2</v>
      </c>
      <c r="R132" s="9">
        <f t="shared" si="126"/>
        <v>9.3951000000000007E-2</v>
      </c>
      <c r="S132" s="13">
        <f t="shared" si="127"/>
        <v>0.16168732245699677</v>
      </c>
      <c r="T132" s="2">
        <f t="shared" si="128"/>
        <v>0.01</v>
      </c>
      <c r="U132" s="14">
        <f t="shared" si="129"/>
        <v>1.6168732245699677E-3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7.1068732245699673E-3</v>
      </c>
      <c r="AU132" s="9">
        <f t="shared" si="133"/>
        <v>28.47</v>
      </c>
      <c r="AV132" s="1">
        <f t="shared" si="134"/>
        <v>0.33</v>
      </c>
      <c r="AW132" s="1">
        <f t="shared" si="135"/>
        <v>2284</v>
      </c>
      <c r="AX132" s="1">
        <f t="shared" si="136"/>
        <v>1021764.6602689767</v>
      </c>
      <c r="AY132" s="1">
        <f>SUM(AX121:AX132)</f>
        <v>21514239.951238587</v>
      </c>
      <c r="AZ132" s="1">
        <f t="shared" si="137"/>
        <v>1138.9166666666667</v>
      </c>
      <c r="BA132" s="1">
        <f t="shared" si="138"/>
        <v>509502.97766696248</v>
      </c>
      <c r="BB132" s="1">
        <f>SUM(BA121:BA132)</f>
        <v>10728076.379654767</v>
      </c>
    </row>
    <row r="133" spans="1:54" x14ac:dyDescent="0.15">
      <c r="C133" s="7">
        <v>12</v>
      </c>
      <c r="D133" s="8">
        <v>6.39923906161291</v>
      </c>
      <c r="E133" s="10">
        <f t="shared" si="139"/>
        <v>12.369416852800001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7.1300825968064503</v>
      </c>
      <c r="E136" s="7"/>
      <c r="F136" s="7"/>
      <c r="G136" s="1">
        <v>1</v>
      </c>
      <c r="H136" s="9">
        <f t="shared" ref="H136:H147" si="141">E137</f>
        <v>7.1300825968064503</v>
      </c>
      <c r="I136" s="9">
        <f t="shared" ref="I136:I147" si="142">H136+273.15</f>
        <v>280.28008259680644</v>
      </c>
      <c r="J136" s="9">
        <f t="shared" ref="J136:J147" si="143">EXP(($C$15*(I136-$C$13))/($C$16*I136*$C$13))</f>
        <v>4.3154904213640134E-2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3.2756640137313102E-2</v>
      </c>
      <c r="Q136" s="12">
        <f t="shared" ref="Q136:Q147" si="147">P136*$B$138</f>
        <v>8.516726435701406E-3</v>
      </c>
      <c r="R136" s="9">
        <f t="shared" ref="R136:R147" si="148">L136*$B$138</f>
        <v>0.19735245833333334</v>
      </c>
      <c r="S136" s="13">
        <f t="shared" ref="S136:S147" si="149">Q136/R136</f>
        <v>4.3154904213640134E-2</v>
      </c>
      <c r="T136" s="2">
        <f t="shared" ref="T136:T147" si="150">$B$137/100</f>
        <v>0.01</v>
      </c>
      <c r="U136" s="14">
        <f t="shared" ref="U136:U147" si="151">S136*T136</f>
        <v>4.3154904213640134E-4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5.921549042136401E-3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6.5465412881612899</v>
      </c>
      <c r="E137" s="10">
        <f t="shared" ref="E137:E148" si="159">D136</f>
        <v>7.1300825968064503</v>
      </c>
      <c r="F137" s="7" t="s">
        <v>83</v>
      </c>
      <c r="G137" s="1">
        <v>2</v>
      </c>
      <c r="H137" s="9">
        <f t="shared" si="141"/>
        <v>6.5465412881612899</v>
      </c>
      <c r="I137" s="9">
        <f t="shared" si="142"/>
        <v>279.69654128816126</v>
      </c>
      <c r="J137" s="9">
        <f t="shared" si="143"/>
        <v>4.0137768931692908E-2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1.4853391931960203</v>
      </c>
      <c r="P137" s="9">
        <f t="shared" si="146"/>
        <v>5.9618201321689032E-2</v>
      </c>
      <c r="Q137" s="12">
        <f t="shared" si="147"/>
        <v>1.5500732343639148E-2</v>
      </c>
      <c r="R137" s="9">
        <f t="shared" si="148"/>
        <v>0.19735245833333334</v>
      </c>
      <c r="S137" s="13">
        <f t="shared" si="149"/>
        <v>7.8543396289789388E-2</v>
      </c>
      <c r="T137" s="2">
        <f t="shared" si="150"/>
        <v>0.01</v>
      </c>
      <c r="U137" s="14">
        <f t="shared" si="151"/>
        <v>7.8543396289789389E-4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6.2754339628978938E-3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7.9164383794999997</v>
      </c>
      <c r="E138" s="10">
        <f t="shared" si="159"/>
        <v>6.5465412881612899</v>
      </c>
      <c r="F138" s="7" t="s">
        <v>83</v>
      </c>
      <c r="G138" s="1">
        <v>3</v>
      </c>
      <c r="H138" s="9">
        <f t="shared" si="141"/>
        <v>7.9164383794999997</v>
      </c>
      <c r="I138" s="9">
        <f t="shared" si="142"/>
        <v>281.06643837949997</v>
      </c>
      <c r="J138" s="9">
        <f t="shared" si="143"/>
        <v>4.7559842515660603E-2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2.184768908540998</v>
      </c>
      <c r="P138" s="9">
        <f t="shared" si="146"/>
        <v>0.10390726522332157</v>
      </c>
      <c r="Q138" s="12">
        <f t="shared" si="147"/>
        <v>2.7015888958063609E-2</v>
      </c>
      <c r="R138" s="9">
        <f t="shared" si="148"/>
        <v>0.19735245833333334</v>
      </c>
      <c r="S138" s="13">
        <f t="shared" si="149"/>
        <v>0.13689157554061518</v>
      </c>
      <c r="T138" s="2">
        <f t="shared" si="150"/>
        <v>0.01</v>
      </c>
      <c r="U138" s="14">
        <f t="shared" si="151"/>
        <v>1.3689157554061518E-3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6.8589157554061518E-3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10.171615439870999</v>
      </c>
      <c r="E139" s="10">
        <f t="shared" si="159"/>
        <v>7.9164383794999997</v>
      </c>
      <c r="F139" s="7" t="s">
        <v>83</v>
      </c>
      <c r="G139" s="1">
        <v>4</v>
      </c>
      <c r="H139" s="9">
        <f t="shared" si="141"/>
        <v>10.171615439870999</v>
      </c>
      <c r="I139" s="9">
        <f t="shared" si="142"/>
        <v>283.32161543987098</v>
      </c>
      <c r="J139" s="9">
        <f t="shared" si="143"/>
        <v>6.2660658904059072E-2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2.8399095599843434</v>
      </c>
      <c r="P139" s="9">
        <f t="shared" si="146"/>
        <v>0.17795060425655543</v>
      </c>
      <c r="Q139" s="12">
        <f t="shared" si="147"/>
        <v>4.6267157106704412E-2</v>
      </c>
      <c r="R139" s="9">
        <f t="shared" si="148"/>
        <v>0.19735245833333334</v>
      </c>
      <c r="S139" s="13">
        <f t="shared" si="149"/>
        <v>0.23443922359739752</v>
      </c>
      <c r="T139" s="2">
        <f t="shared" si="150"/>
        <v>0.01</v>
      </c>
      <c r="U139" s="14">
        <f t="shared" si="151"/>
        <v>2.3443922359739754E-3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7.8343922359739755E-3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14.318394934000001</v>
      </c>
      <c r="E140" s="10">
        <f t="shared" si="159"/>
        <v>10.171615439870999</v>
      </c>
      <c r="F140" s="7" t="s">
        <v>83</v>
      </c>
      <c r="G140" s="1">
        <v>5</v>
      </c>
      <c r="H140" s="9">
        <f t="shared" si="141"/>
        <v>14.318394934000001</v>
      </c>
      <c r="I140" s="9">
        <f t="shared" si="142"/>
        <v>287.468394934</v>
      </c>
      <c r="J140" s="9">
        <f t="shared" si="143"/>
        <v>0.10287114098203873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3.4210068723944547</v>
      </c>
      <c r="P140" s="9">
        <f t="shared" si="146"/>
        <v>0.3519228802706133</v>
      </c>
      <c r="Q140" s="12">
        <f t="shared" si="147"/>
        <v>9.1499948870359463E-2</v>
      </c>
      <c r="R140" s="9">
        <f t="shared" si="148"/>
        <v>0.19735245833333334</v>
      </c>
      <c r="S140" s="13">
        <f t="shared" si="149"/>
        <v>0.46363723889273128</v>
      </c>
      <c r="T140" s="2">
        <f t="shared" si="150"/>
        <v>0.01</v>
      </c>
      <c r="U140" s="14">
        <f t="shared" si="151"/>
        <v>4.6363723889273128E-3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1.0126372388927312E-2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19.080283784516102</v>
      </c>
      <c r="E141" s="10">
        <f t="shared" si="159"/>
        <v>14.318394934000001</v>
      </c>
      <c r="F141" s="7" t="s">
        <v>85</v>
      </c>
      <c r="G141" s="1">
        <v>6</v>
      </c>
      <c r="H141" s="9">
        <f t="shared" si="141"/>
        <v>19.080283784516102</v>
      </c>
      <c r="I141" s="9">
        <f t="shared" si="142"/>
        <v>292.23028378451608</v>
      </c>
      <c r="J141" s="9">
        <f t="shared" si="143"/>
        <v>0.17864519257139483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3.8281319087905081</v>
      </c>
      <c r="P141" s="9">
        <f t="shared" si="146"/>
        <v>0.6838773620345816</v>
      </c>
      <c r="Q141" s="12">
        <f t="shared" si="147"/>
        <v>0.17780811412899122</v>
      </c>
      <c r="R141" s="9">
        <f t="shared" si="148"/>
        <v>0.19735245833333334</v>
      </c>
      <c r="S141" s="13">
        <f t="shared" si="149"/>
        <v>0.90096731315436052</v>
      </c>
      <c r="T141" s="2">
        <f t="shared" si="150"/>
        <v>0.01</v>
      </c>
      <c r="U141" s="14">
        <f t="shared" si="151"/>
        <v>9.0096731315436052E-3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1.4499673131543607E-2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21.674864750333299</v>
      </c>
      <c r="E142" s="10">
        <f t="shared" si="159"/>
        <v>19.080283784516102</v>
      </c>
      <c r="F142" s="7" t="s">
        <v>83</v>
      </c>
      <c r="G142" s="1">
        <v>7</v>
      </c>
      <c r="H142" s="9">
        <f t="shared" si="141"/>
        <v>21.674864750333299</v>
      </c>
      <c r="I142" s="9">
        <f t="shared" si="142"/>
        <v>294.82486475033329</v>
      </c>
      <c r="J142" s="9">
        <f t="shared" si="143"/>
        <v>0.2395163603679106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3.9033024634225928</v>
      </c>
      <c r="P142" s="9">
        <f t="shared" si="146"/>
        <v>0.93490479945407889</v>
      </c>
      <c r="Q142" s="12">
        <f t="shared" si="147"/>
        <v>0.24307524785806053</v>
      </c>
      <c r="R142" s="9">
        <f t="shared" si="148"/>
        <v>0.19735245833333334</v>
      </c>
      <c r="S142" s="13">
        <f t="shared" si="149"/>
        <v>1.2316808714259857</v>
      </c>
      <c r="T142" s="2">
        <f t="shared" si="150"/>
        <v>0.01</v>
      </c>
      <c r="U142" s="14">
        <f t="shared" si="151"/>
        <v>1.2316808714259858E-2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2.7216808714259862E-2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24.0406002896774</v>
      </c>
      <c r="E143" s="10">
        <f t="shared" si="159"/>
        <v>21.674864750333299</v>
      </c>
      <c r="F143" s="7" t="s">
        <v>83</v>
      </c>
      <c r="G143" s="1">
        <v>8</v>
      </c>
      <c r="H143" s="9">
        <f t="shared" si="141"/>
        <v>24.0406002896774</v>
      </c>
      <c r="I143" s="9">
        <f t="shared" si="142"/>
        <v>297.19060028967738</v>
      </c>
      <c r="J143" s="9">
        <f t="shared" si="143"/>
        <v>0.31153665397179398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3.7274455806351807</v>
      </c>
      <c r="P143" s="9">
        <f t="shared" si="146"/>
        <v>1.161235924053035</v>
      </c>
      <c r="Q143" s="12">
        <f t="shared" si="147"/>
        <v>0.30192134025378908</v>
      </c>
      <c r="R143" s="9">
        <f t="shared" si="148"/>
        <v>0.19735245833333334</v>
      </c>
      <c r="S143" s="13">
        <f t="shared" si="149"/>
        <v>1.529858522176786</v>
      </c>
      <c r="T143" s="2">
        <f t="shared" si="150"/>
        <v>0.01</v>
      </c>
      <c r="U143" s="14">
        <f t="shared" si="151"/>
        <v>1.5298585221767859E-2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3.0198585221767861E-2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25.083185763225799</v>
      </c>
      <c r="E144" s="10">
        <f t="shared" si="159"/>
        <v>24.0406002896774</v>
      </c>
      <c r="F144" s="7" t="s">
        <v>83</v>
      </c>
      <c r="G144" s="1">
        <v>9</v>
      </c>
      <c r="H144" s="9">
        <f t="shared" si="141"/>
        <v>25.083185763225799</v>
      </c>
      <c r="I144" s="9">
        <f t="shared" si="142"/>
        <v>298.23318576322578</v>
      </c>
      <c r="J144" s="9">
        <f t="shared" si="143"/>
        <v>0.34934204706486965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3.3252575732488121</v>
      </c>
      <c r="P144" s="9">
        <f t="shared" si="146"/>
        <v>1.1616522876567008</v>
      </c>
      <c r="Q144" s="12">
        <f t="shared" si="147"/>
        <v>0.30202959479074221</v>
      </c>
      <c r="R144" s="9">
        <f t="shared" si="148"/>
        <v>0.19735245833333334</v>
      </c>
      <c r="S144" s="13">
        <f t="shared" si="149"/>
        <v>1.5304070561948944</v>
      </c>
      <c r="T144" s="2">
        <f t="shared" si="150"/>
        <v>0.01</v>
      </c>
      <c r="U144" s="14">
        <f t="shared" si="151"/>
        <v>1.5304070561948943E-2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3.0204070561948945E-2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20.864122434666701</v>
      </c>
      <c r="E145" s="10">
        <f t="shared" si="159"/>
        <v>25.083185763225799</v>
      </c>
      <c r="F145" s="7" t="s">
        <v>83</v>
      </c>
      <c r="G145" s="1">
        <v>10</v>
      </c>
      <c r="H145" s="9">
        <f t="shared" si="141"/>
        <v>20.864122434666701</v>
      </c>
      <c r="I145" s="9">
        <f t="shared" si="142"/>
        <v>294.01412243466666</v>
      </c>
      <c r="J145" s="9">
        <f t="shared" si="143"/>
        <v>0.21866778588872721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2.9226532022587777</v>
      </c>
      <c r="P145" s="9">
        <f t="shared" si="146"/>
        <v>0.63909010465852534</v>
      </c>
      <c r="Q145" s="12">
        <f t="shared" si="147"/>
        <v>0.1661634272112166</v>
      </c>
      <c r="R145" s="9">
        <f t="shared" si="148"/>
        <v>0.19735245833333334</v>
      </c>
      <c r="S145" s="13">
        <f t="shared" si="149"/>
        <v>0.84196279394991036</v>
      </c>
      <c r="T145" s="2">
        <f t="shared" si="150"/>
        <v>0.01</v>
      </c>
      <c r="U145" s="14">
        <f t="shared" si="151"/>
        <v>8.4196279394991042E-3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2.3319627939499106E-2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15.823376567096799</v>
      </c>
      <c r="E146" s="10">
        <f t="shared" si="159"/>
        <v>20.864122434666701</v>
      </c>
      <c r="F146" s="7" t="s">
        <v>83</v>
      </c>
      <c r="G146" s="1">
        <v>11</v>
      </c>
      <c r="H146" s="9">
        <f t="shared" si="141"/>
        <v>15.823376567096799</v>
      </c>
      <c r="I146" s="9">
        <f t="shared" si="142"/>
        <v>288.97337656709675</v>
      </c>
      <c r="J146" s="9">
        <f t="shared" si="143"/>
        <v>0.12271656271739213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3.0426110142669192</v>
      </c>
      <c r="P146" s="9">
        <f t="shared" si="146"/>
        <v>0.3733787653569145</v>
      </c>
      <c r="Q146" s="12">
        <f t="shared" si="147"/>
        <v>9.707847899279777E-2</v>
      </c>
      <c r="R146" s="9">
        <f t="shared" si="148"/>
        <v>0.19735245833333334</v>
      </c>
      <c r="S146" s="13">
        <f t="shared" si="149"/>
        <v>0.49190407767219063</v>
      </c>
      <c r="T146" s="2">
        <f t="shared" si="150"/>
        <v>0.01</v>
      </c>
      <c r="U146" s="14">
        <f t="shared" si="151"/>
        <v>4.9190407767219068E-3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1.0409040776721907E-2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12.369416852800001</v>
      </c>
      <c r="E147" s="10">
        <f t="shared" si="159"/>
        <v>15.823376567096799</v>
      </c>
      <c r="F147" s="7" t="s">
        <v>85</v>
      </c>
      <c r="G147" s="1">
        <v>12</v>
      </c>
      <c r="H147" s="9">
        <f t="shared" si="141"/>
        <v>12.369416852800001</v>
      </c>
      <c r="I147" s="9">
        <f t="shared" si="142"/>
        <v>285.51941685279996</v>
      </c>
      <c r="J147" s="9">
        <f t="shared" si="143"/>
        <v>8.1636158444452323E-2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3.4282801655766715</v>
      </c>
      <c r="P147" s="9">
        <f t="shared" si="146"/>
        <v>0.27987162278899042</v>
      </c>
      <c r="Q147" s="12">
        <f t="shared" si="147"/>
        <v>7.2766621925137512E-2</v>
      </c>
      <c r="R147" s="9">
        <f t="shared" si="148"/>
        <v>0.19735245833333334</v>
      </c>
      <c r="S147" s="13">
        <f t="shared" si="149"/>
        <v>0.36871403852610152</v>
      </c>
      <c r="T147" s="2">
        <f t="shared" si="150"/>
        <v>0.01</v>
      </c>
      <c r="U147" s="14">
        <f t="shared" si="151"/>
        <v>3.6871403852610151E-3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9.1771403852610144E-3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6.39923906161291</v>
      </c>
      <c r="E148" s="10">
        <f t="shared" si="159"/>
        <v>12.369416852800001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442000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68948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619852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1110650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21467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2963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2334480.6032481459</v>
      </c>
      <c r="J13" s="6" t="s">
        <v>37</v>
      </c>
      <c r="K13" s="6">
        <f>I13/(10000*1000)</f>
        <v>0.23344806032481458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4.5370835930967699</v>
      </c>
      <c r="E26" s="7"/>
      <c r="F26" s="7"/>
      <c r="G26" s="1">
        <v>1</v>
      </c>
      <c r="H26" s="9">
        <f t="shared" ref="H26:H37" si="0">E27</f>
        <v>4.5370835930967699</v>
      </c>
      <c r="I26" s="9">
        <f t="shared" ref="I26:I37" si="1">H26+273.15</f>
        <v>277.68708359309676</v>
      </c>
      <c r="J26" s="9">
        <f t="shared" ref="J26:J37" si="2">EXP(($C$15*(I26-$C$13))/($C$16*I26*$C$13))</f>
        <v>3.1199560838389089E-2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1.2645835378602321</v>
      </c>
      <c r="Q26" s="12">
        <f t="shared" ref="Q26:Q37" si="6">P26*$B$28</f>
        <v>0.12645835378602321</v>
      </c>
      <c r="R26" s="9">
        <f t="shared" ref="R26:R37" si="7">L26*$B$28</f>
        <v>4.0532094166666672</v>
      </c>
      <c r="S26" s="13">
        <f t="shared" ref="S26:S37" si="8">Q26/R26</f>
        <v>3.1199560838389085E-2</v>
      </c>
      <c r="T26" s="2">
        <f t="shared" ref="T26:T37" si="9">$B$27/100</f>
        <v>0.34</v>
      </c>
      <c r="U26" s="14">
        <f t="shared" ref="U26:U37" si="10">S26*T26</f>
        <v>1.0607850685052289E-2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2.3507850685052289E-2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2.7765636969999998</v>
      </c>
      <c r="E27" s="10">
        <f t="shared" ref="E27:E38" si="18">D26</f>
        <v>4.5370835930967699</v>
      </c>
      <c r="F27" s="7" t="s">
        <v>83</v>
      </c>
      <c r="G27" s="1">
        <v>2</v>
      </c>
      <c r="H27" s="9">
        <f t="shared" si="0"/>
        <v>2.7765636969999998</v>
      </c>
      <c r="I27" s="9">
        <f t="shared" si="1"/>
        <v>275.92656369699995</v>
      </c>
      <c r="J27" s="9">
        <f t="shared" si="2"/>
        <v>2.4945230169129532E-2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79.799604795473101</v>
      </c>
      <c r="P27" s="9">
        <f t="shared" si="5"/>
        <v>1.9906195090286494</v>
      </c>
      <c r="Q27" s="12">
        <f t="shared" si="6"/>
        <v>0.19906195090286494</v>
      </c>
      <c r="R27" s="9">
        <f t="shared" si="7"/>
        <v>4.0532094166666672</v>
      </c>
      <c r="S27" s="13">
        <f t="shared" si="8"/>
        <v>4.9112180111969682E-2</v>
      </c>
      <c r="T27" s="2">
        <f t="shared" si="9"/>
        <v>0.34</v>
      </c>
      <c r="U27" s="14">
        <f t="shared" si="10"/>
        <v>1.6698141238069692E-2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2.959814123806969E-2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2.5896790685000002</v>
      </c>
      <c r="E28" s="10">
        <f t="shared" si="18"/>
        <v>2.7765636969999998</v>
      </c>
      <c r="F28" s="7" t="s">
        <v>83</v>
      </c>
      <c r="G28" s="1">
        <v>3</v>
      </c>
      <c r="H28" s="9">
        <f t="shared" si="0"/>
        <v>2.5896790685000002</v>
      </c>
      <c r="I28" s="9">
        <f t="shared" si="1"/>
        <v>275.73967906849998</v>
      </c>
      <c r="J28" s="9">
        <f t="shared" si="2"/>
        <v>2.435570677401987E-2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118.34107945311112</v>
      </c>
      <c r="P28" s="9">
        <f t="shared" si="5"/>
        <v>2.8822806304809623</v>
      </c>
      <c r="Q28" s="12">
        <f t="shared" si="6"/>
        <v>0.28822806304809623</v>
      </c>
      <c r="R28" s="9">
        <f t="shared" si="7"/>
        <v>4.0532094166666672</v>
      </c>
      <c r="S28" s="13">
        <f t="shared" si="8"/>
        <v>7.1111071108961615E-2</v>
      </c>
      <c r="T28" s="2">
        <f t="shared" si="9"/>
        <v>0.34</v>
      </c>
      <c r="U28" s="14">
        <f t="shared" si="10"/>
        <v>2.4177764177046951E-2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3.7077764177046953E-2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5.25298144174194</v>
      </c>
      <c r="E29" s="10">
        <f t="shared" si="18"/>
        <v>2.5896790685000002</v>
      </c>
      <c r="F29" s="7" t="s">
        <v>83</v>
      </c>
      <c r="G29" s="1">
        <v>4</v>
      </c>
      <c r="H29" s="9">
        <f t="shared" si="0"/>
        <v>5.25298144174194</v>
      </c>
      <c r="I29" s="9">
        <f t="shared" si="1"/>
        <v>278.40298144174193</v>
      </c>
      <c r="J29" s="9">
        <f t="shared" si="2"/>
        <v>3.4143385178046035E-2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155.99089298929684</v>
      </c>
      <c r="P29" s="9">
        <f t="shared" si="5"/>
        <v>5.3260571436009227</v>
      </c>
      <c r="Q29" s="12">
        <f t="shared" si="6"/>
        <v>0.5326057143600923</v>
      </c>
      <c r="R29" s="9">
        <f t="shared" si="7"/>
        <v>4.0532094166666672</v>
      </c>
      <c r="S29" s="13">
        <f t="shared" si="8"/>
        <v>0.1314034533152999</v>
      </c>
      <c r="T29" s="2">
        <f t="shared" si="9"/>
        <v>0.34</v>
      </c>
      <c r="U29" s="14">
        <f t="shared" si="10"/>
        <v>4.4677174127201971E-2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5.7577174127201973E-2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12.543869062600001</v>
      </c>
      <c r="E30" s="10">
        <f t="shared" si="18"/>
        <v>5.25298144174194</v>
      </c>
      <c r="F30" s="7" t="s">
        <v>83</v>
      </c>
      <c r="G30" s="1">
        <v>5</v>
      </c>
      <c r="H30" s="9">
        <f t="shared" si="0"/>
        <v>12.543869062600001</v>
      </c>
      <c r="I30" s="9">
        <f t="shared" si="1"/>
        <v>285.69386906259996</v>
      </c>
      <c r="J30" s="9">
        <f t="shared" si="2"/>
        <v>8.3353939715854197E-2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143.13159405341111</v>
      </c>
      <c r="O30" s="9">
        <f t="shared" si="19"/>
        <v>48.065335958951465</v>
      </c>
      <c r="P30" s="9">
        <f t="shared" si="5"/>
        <v>4.0064351159447193</v>
      </c>
      <c r="Q30" s="12">
        <f t="shared" si="6"/>
        <v>0.40064351159447198</v>
      </c>
      <c r="R30" s="9">
        <f t="shared" si="7"/>
        <v>4.0532094166666672</v>
      </c>
      <c r="S30" s="13">
        <f t="shared" si="8"/>
        <v>9.8845993485320222E-2</v>
      </c>
      <c r="T30" s="2">
        <f t="shared" si="9"/>
        <v>0.34</v>
      </c>
      <c r="U30" s="14">
        <f t="shared" si="10"/>
        <v>3.360763778500888E-2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4.6507637785008882E-2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15.631642005483901</v>
      </c>
      <c r="E31" s="10">
        <f t="shared" si="18"/>
        <v>12.543869062600001</v>
      </c>
      <c r="F31" s="7" t="s">
        <v>85</v>
      </c>
      <c r="G31" s="1">
        <v>6</v>
      </c>
      <c r="H31" s="9">
        <f t="shared" si="0"/>
        <v>15.631642005483901</v>
      </c>
      <c r="I31" s="9">
        <f t="shared" si="1"/>
        <v>288.78164200548389</v>
      </c>
      <c r="J31" s="9">
        <f t="shared" si="2"/>
        <v>0.12000172949402918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84.590995009673406</v>
      </c>
      <c r="P31" s="9">
        <f t="shared" si="5"/>
        <v>10.151065700781601</v>
      </c>
      <c r="Q31" s="12">
        <f t="shared" si="6"/>
        <v>1.0151065700781601</v>
      </c>
      <c r="R31" s="9">
        <f t="shared" si="7"/>
        <v>4.0532094166666672</v>
      </c>
      <c r="S31" s="13">
        <f t="shared" si="8"/>
        <v>0.25044513266550561</v>
      </c>
      <c r="T31" s="2">
        <f t="shared" si="9"/>
        <v>0.34</v>
      </c>
      <c r="U31" s="14">
        <f t="shared" si="10"/>
        <v>8.5151345106271911E-2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9.8051345106271906E-2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19.5308250556667</v>
      </c>
      <c r="E32" s="10">
        <f t="shared" si="18"/>
        <v>15.631642005483901</v>
      </c>
      <c r="F32" s="7" t="s">
        <v>83</v>
      </c>
      <c r="G32" s="1">
        <v>7</v>
      </c>
      <c r="H32" s="9">
        <f t="shared" si="0"/>
        <v>19.5308250556667</v>
      </c>
      <c r="I32" s="9">
        <f t="shared" si="1"/>
        <v>292.68082505566667</v>
      </c>
      <c r="J32" s="9">
        <f t="shared" si="2"/>
        <v>0.18804691065476034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114.97202347555847</v>
      </c>
      <c r="P32" s="9">
        <f t="shared" si="5"/>
        <v>21.620133826305352</v>
      </c>
      <c r="Q32" s="12">
        <f t="shared" si="6"/>
        <v>2.1620133826305352</v>
      </c>
      <c r="R32" s="9">
        <f t="shared" si="7"/>
        <v>4.0532094166666672</v>
      </c>
      <c r="S32" s="13">
        <f t="shared" si="8"/>
        <v>0.53340776663066203</v>
      </c>
      <c r="T32" s="2">
        <f t="shared" si="9"/>
        <v>0.34</v>
      </c>
      <c r="U32" s="14">
        <f t="shared" si="10"/>
        <v>0.18135864065442511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0.20700864065442512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22.8982077848387</v>
      </c>
      <c r="E33" s="10">
        <f t="shared" si="18"/>
        <v>19.5308250556667</v>
      </c>
      <c r="F33" s="7" t="s">
        <v>83</v>
      </c>
      <c r="G33" s="1">
        <v>8</v>
      </c>
      <c r="H33" s="9">
        <f t="shared" si="0"/>
        <v>22.8982077848387</v>
      </c>
      <c r="I33" s="9">
        <f t="shared" si="1"/>
        <v>296.04820778483867</v>
      </c>
      <c r="J33" s="9">
        <f t="shared" si="2"/>
        <v>0.27453858444742935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133.88398381591978</v>
      </c>
      <c r="P33" s="9">
        <f t="shared" si="5"/>
        <v>36.756319397005157</v>
      </c>
      <c r="Q33" s="12">
        <f t="shared" si="6"/>
        <v>3.6756319397005157</v>
      </c>
      <c r="R33" s="9">
        <f t="shared" si="7"/>
        <v>4.0532094166666672</v>
      </c>
      <c r="S33" s="13">
        <f t="shared" si="8"/>
        <v>0.90684481403463513</v>
      </c>
      <c r="T33" s="2">
        <f t="shared" si="9"/>
        <v>0.34</v>
      </c>
      <c r="U33" s="14">
        <f t="shared" si="10"/>
        <v>0.30832723677177598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0.33397723677177599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22.576345746129</v>
      </c>
      <c r="E34" s="10">
        <f t="shared" si="18"/>
        <v>22.8982077848387</v>
      </c>
      <c r="F34" s="7" t="s">
        <v>83</v>
      </c>
      <c r="G34" s="1">
        <v>9</v>
      </c>
      <c r="H34" s="9">
        <f t="shared" si="0"/>
        <v>22.576345746129</v>
      </c>
      <c r="I34" s="9">
        <f t="shared" si="1"/>
        <v>295.72634574612897</v>
      </c>
      <c r="J34" s="9">
        <f t="shared" si="2"/>
        <v>0.26488504292826065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137.6597585855813</v>
      </c>
      <c r="P34" s="9">
        <f t="shared" si="5"/>
        <v>36.464011062435702</v>
      </c>
      <c r="Q34" s="12">
        <f t="shared" si="6"/>
        <v>3.6464011062435704</v>
      </c>
      <c r="R34" s="9">
        <f t="shared" si="7"/>
        <v>4.0532094166666672</v>
      </c>
      <c r="S34" s="13">
        <f t="shared" si="8"/>
        <v>0.89963303925271809</v>
      </c>
      <c r="T34" s="2">
        <f t="shared" si="9"/>
        <v>0.34</v>
      </c>
      <c r="U34" s="14">
        <f t="shared" si="10"/>
        <v>0.30587523334592415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0.33152523334592415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16.5393648143333</v>
      </c>
      <c r="E35" s="10">
        <f t="shared" si="18"/>
        <v>22.576345746129</v>
      </c>
      <c r="F35" s="7" t="s">
        <v>83</v>
      </c>
      <c r="G35" s="1">
        <v>10</v>
      </c>
      <c r="H35" s="9">
        <f t="shared" si="0"/>
        <v>16.5393648143333</v>
      </c>
      <c r="I35" s="9">
        <f t="shared" si="1"/>
        <v>289.68936481433326</v>
      </c>
      <c r="J35" s="9">
        <f t="shared" si="2"/>
        <v>0.13337377399435357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141.72784168981227</v>
      </c>
      <c r="P35" s="9">
        <f t="shared" si="5"/>
        <v>18.902777126244544</v>
      </c>
      <c r="Q35" s="12">
        <f t="shared" si="6"/>
        <v>1.8902777126244545</v>
      </c>
      <c r="R35" s="9">
        <f t="shared" si="7"/>
        <v>4.0532094166666672</v>
      </c>
      <c r="S35" s="13">
        <f t="shared" si="8"/>
        <v>0.46636566688404829</v>
      </c>
      <c r="T35" s="2">
        <f t="shared" si="9"/>
        <v>0.34</v>
      </c>
      <c r="U35" s="14">
        <f t="shared" si="10"/>
        <v>0.15856432674057644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0.18421432674057645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13.636701074612899</v>
      </c>
      <c r="E36" s="10">
        <f t="shared" si="18"/>
        <v>16.5393648143333</v>
      </c>
      <c r="F36" s="7" t="s">
        <v>83</v>
      </c>
      <c r="G36" s="1">
        <v>11</v>
      </c>
      <c r="H36" s="9">
        <f t="shared" si="0"/>
        <v>13.636701074612899</v>
      </c>
      <c r="I36" s="9">
        <f t="shared" si="1"/>
        <v>286.78670107461289</v>
      </c>
      <c r="J36" s="9">
        <f t="shared" si="2"/>
        <v>9.4913504301443588E-2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116.68381133538932</v>
      </c>
      <c r="O36" s="9">
        <f t="shared" si="19"/>
        <v>46.673347394845081</v>
      </c>
      <c r="P36" s="9">
        <f t="shared" si="5"/>
        <v>4.429930958723399</v>
      </c>
      <c r="Q36" s="12">
        <f t="shared" si="6"/>
        <v>0.44299309587233993</v>
      </c>
      <c r="R36" s="9">
        <f t="shared" si="7"/>
        <v>4.0532094166666672</v>
      </c>
      <c r="S36" s="13">
        <f t="shared" si="8"/>
        <v>0.10929440113574357</v>
      </c>
      <c r="T36" s="2">
        <f t="shared" si="9"/>
        <v>0.34</v>
      </c>
      <c r="U36" s="14">
        <f t="shared" si="10"/>
        <v>3.7160096386152815E-2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5.0060096386152816E-2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8.2802025102333303</v>
      </c>
      <c r="E37" s="10">
        <f t="shared" si="18"/>
        <v>13.636701074612899</v>
      </c>
      <c r="F37" s="7" t="s">
        <v>85</v>
      </c>
      <c r="G37" s="1">
        <v>12</v>
      </c>
      <c r="H37" s="9">
        <f t="shared" si="0"/>
        <v>8.2802025102333303</v>
      </c>
      <c r="I37" s="9">
        <f t="shared" si="1"/>
        <v>281.4302025102333</v>
      </c>
      <c r="J37" s="9">
        <f t="shared" si="2"/>
        <v>4.9737832387517743E-2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82.775510602788344</v>
      </c>
      <c r="P37" s="9">
        <f t="shared" si="5"/>
        <v>4.1170744721526846</v>
      </c>
      <c r="Q37" s="12">
        <f t="shared" si="6"/>
        <v>0.41170744721526847</v>
      </c>
      <c r="R37" s="9">
        <f t="shared" si="7"/>
        <v>4.0532094166666672</v>
      </c>
      <c r="S37" s="13">
        <f t="shared" si="8"/>
        <v>0.10157566631576959</v>
      </c>
      <c r="T37" s="2">
        <f t="shared" si="9"/>
        <v>0.34</v>
      </c>
      <c r="U37" s="14">
        <f t="shared" si="10"/>
        <v>3.4535726547361659E-2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4.743572654736166E-2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3.8619781131290298</v>
      </c>
      <c r="E38" s="10">
        <f t="shared" si="18"/>
        <v>8.2802025102333303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4.5370835930967699</v>
      </c>
      <c r="E42" s="7"/>
      <c r="F42" s="7"/>
      <c r="G42" s="1">
        <v>1</v>
      </c>
      <c r="H42" s="9">
        <f t="shared" ref="H42:H53" si="20">E43</f>
        <v>4.5370835930967699</v>
      </c>
      <c r="I42" s="9">
        <f t="shared" ref="I42:I53" si="21">H42+273.15</f>
        <v>277.68708359309676</v>
      </c>
      <c r="J42" s="9">
        <f t="shared" ref="J42:J53" si="22">EXP(($C$15*(I42-$C$13))/($C$16*I42*$C$13))</f>
        <v>3.1199560838389089E-2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1.8362891525944378</v>
      </c>
      <c r="Q42" s="12">
        <f t="shared" ref="Q42:Q53" si="26">P42*$B$44</f>
        <v>0.44070939662266506</v>
      </c>
      <c r="R42" s="9">
        <f t="shared" ref="R42:R53" si="27">L42*$B$44</f>
        <v>14.125500000000001</v>
      </c>
      <c r="S42" s="13">
        <f t="shared" ref="S42:S53" si="28">Q42/R42</f>
        <v>3.1199560838389085E-2</v>
      </c>
      <c r="T42" s="2">
        <f t="shared" ref="T42:T53" si="29">$B$43/100</f>
        <v>0.43</v>
      </c>
      <c r="U42" s="14">
        <f t="shared" ref="U42:U53" si="30">S42*T42</f>
        <v>1.3415811160507307E-2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2.1835811160507305E-2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36833.333333333336</v>
      </c>
      <c r="AU42" s="1">
        <f t="shared" ref="AU42:AU53" si="38">AT42*10000*AS42*0.67*AR42*AQ42</f>
        <v>177019263.57986334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2.7765636969999998</v>
      </c>
      <c r="E43" s="10">
        <f t="shared" ref="E43:E54" si="39">D42</f>
        <v>4.5370835930967699</v>
      </c>
      <c r="F43" s="7" t="s">
        <v>83</v>
      </c>
      <c r="G43" s="1">
        <v>2</v>
      </c>
      <c r="H43" s="9">
        <f t="shared" si="20"/>
        <v>2.7765636969999998</v>
      </c>
      <c r="I43" s="9">
        <f t="shared" si="21"/>
        <v>275.92656369699995</v>
      </c>
      <c r="J43" s="9">
        <f t="shared" si="22"/>
        <v>2.4945230169129532E-2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115.87621084740557</v>
      </c>
      <c r="P43" s="9">
        <f t="shared" si="25"/>
        <v>2.8905587507151163</v>
      </c>
      <c r="Q43" s="12">
        <f t="shared" si="26"/>
        <v>0.69373410017162784</v>
      </c>
      <c r="R43" s="9">
        <f t="shared" si="27"/>
        <v>14.125500000000001</v>
      </c>
      <c r="S43" s="13">
        <f t="shared" si="28"/>
        <v>4.9112180111969689E-2</v>
      </c>
      <c r="T43" s="2">
        <f t="shared" si="29"/>
        <v>0.43</v>
      </c>
      <c r="U43" s="14">
        <f t="shared" si="30"/>
        <v>2.1118237448146965E-2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2.9538237448146966E-2</v>
      </c>
      <c r="AR43" s="9">
        <f t="shared" si="35"/>
        <v>136.875</v>
      </c>
      <c r="AS43" s="1">
        <f t="shared" si="36"/>
        <v>0.24</v>
      </c>
      <c r="AT43" s="1">
        <f t="shared" si="37"/>
        <v>36833.333333333336</v>
      </c>
      <c r="AU43" s="1">
        <f t="shared" si="38"/>
        <v>239461543.3373549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2.5896790685000002</v>
      </c>
      <c r="E44" s="10">
        <f t="shared" si="39"/>
        <v>2.7765636969999998</v>
      </c>
      <c r="F44" s="7" t="s">
        <v>83</v>
      </c>
      <c r="G44" s="1">
        <v>3</v>
      </c>
      <c r="H44" s="9">
        <f t="shared" si="20"/>
        <v>2.5896790685000002</v>
      </c>
      <c r="I44" s="9">
        <f t="shared" si="21"/>
        <v>275.73967906849998</v>
      </c>
      <c r="J44" s="9">
        <f t="shared" si="22"/>
        <v>2.435570677401987E-2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171.84190209669046</v>
      </c>
      <c r="P44" s="9">
        <f t="shared" si="25"/>
        <v>4.1853309789568236</v>
      </c>
      <c r="Q44" s="12">
        <f t="shared" si="26"/>
        <v>1.0044794349496375</v>
      </c>
      <c r="R44" s="9">
        <f t="shared" si="27"/>
        <v>14.125500000000001</v>
      </c>
      <c r="S44" s="13">
        <f t="shared" si="28"/>
        <v>7.1111071108961629E-2</v>
      </c>
      <c r="T44" s="2">
        <f t="shared" si="29"/>
        <v>0.43</v>
      </c>
      <c r="U44" s="14">
        <f t="shared" si="30"/>
        <v>3.0577760576853501E-2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3.8997760576853502E-2</v>
      </c>
      <c r="AR44" s="9">
        <f t="shared" si="35"/>
        <v>136.875</v>
      </c>
      <c r="AS44" s="1">
        <f t="shared" si="36"/>
        <v>0.24</v>
      </c>
      <c r="AT44" s="1">
        <f t="shared" si="37"/>
        <v>36833.333333333336</v>
      </c>
      <c r="AU44" s="1">
        <f t="shared" si="38"/>
        <v>316148312.87165469</v>
      </c>
    </row>
    <row r="45" spans="1:48" x14ac:dyDescent="0.15">
      <c r="C45" s="7">
        <v>3</v>
      </c>
      <c r="D45" s="8">
        <v>5.25298144174194</v>
      </c>
      <c r="E45" s="10">
        <f t="shared" si="39"/>
        <v>2.5896790685000002</v>
      </c>
      <c r="F45" s="7" t="s">
        <v>83</v>
      </c>
      <c r="G45" s="1">
        <v>4</v>
      </c>
      <c r="H45" s="9">
        <f t="shared" si="20"/>
        <v>5.25298144174194</v>
      </c>
      <c r="I45" s="9">
        <f t="shared" si="21"/>
        <v>278.40298144174193</v>
      </c>
      <c r="J45" s="9">
        <f t="shared" si="22"/>
        <v>3.4143385178046035E-2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226.51282111773367</v>
      </c>
      <c r="P45" s="9">
        <f t="shared" si="25"/>
        <v>7.7339144991886206</v>
      </c>
      <c r="Q45" s="12">
        <f t="shared" si="26"/>
        <v>1.8561394798052688</v>
      </c>
      <c r="R45" s="9">
        <f t="shared" si="27"/>
        <v>14.125500000000001</v>
      </c>
      <c r="S45" s="13">
        <f t="shared" si="28"/>
        <v>0.1314034533152999</v>
      </c>
      <c r="T45" s="2">
        <f t="shared" si="29"/>
        <v>0.43</v>
      </c>
      <c r="U45" s="14">
        <f t="shared" si="30"/>
        <v>5.6503484925578953E-2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6.4923484925578964E-2</v>
      </c>
      <c r="AR45" s="9">
        <f t="shared" si="35"/>
        <v>136.875</v>
      </c>
      <c r="AS45" s="1">
        <f t="shared" si="36"/>
        <v>0.24</v>
      </c>
      <c r="AT45" s="1">
        <f t="shared" si="37"/>
        <v>36833.333333333336</v>
      </c>
      <c r="AU45" s="1">
        <f t="shared" si="38"/>
        <v>526323817.60794365</v>
      </c>
    </row>
    <row r="46" spans="1:48" x14ac:dyDescent="0.15">
      <c r="C46" s="7">
        <v>4</v>
      </c>
      <c r="D46" s="8">
        <v>12.543869062600001</v>
      </c>
      <c r="E46" s="10">
        <f t="shared" si="39"/>
        <v>5.25298144174194</v>
      </c>
      <c r="F46" s="7" t="s">
        <v>83</v>
      </c>
      <c r="G46" s="1">
        <v>5</v>
      </c>
      <c r="H46" s="9">
        <f t="shared" si="20"/>
        <v>12.543869062600001</v>
      </c>
      <c r="I46" s="9">
        <f t="shared" si="21"/>
        <v>285.69386906259996</v>
      </c>
      <c r="J46" s="9">
        <f t="shared" si="22"/>
        <v>8.3353939715854197E-2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207.8399612876178</v>
      </c>
      <c r="O46" s="9">
        <f t="shared" si="40"/>
        <v>69.795195330927214</v>
      </c>
      <c r="P46" s="9">
        <f t="shared" si="25"/>
        <v>5.8177045040703756</v>
      </c>
      <c r="Q46" s="12">
        <f t="shared" si="26"/>
        <v>1.3962490809768902</v>
      </c>
      <c r="R46" s="9">
        <f t="shared" si="27"/>
        <v>14.125500000000001</v>
      </c>
      <c r="S46" s="13">
        <f t="shared" si="28"/>
        <v>9.8845993485320166E-2</v>
      </c>
      <c r="T46" s="2">
        <f t="shared" si="29"/>
        <v>0.43</v>
      </c>
      <c r="U46" s="14">
        <f t="shared" si="30"/>
        <v>4.250377719868767E-2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5.0923777198687667E-2</v>
      </c>
      <c r="AR46" s="9">
        <f t="shared" si="35"/>
        <v>136.875</v>
      </c>
      <c r="AS46" s="1">
        <f t="shared" si="36"/>
        <v>0.24</v>
      </c>
      <c r="AT46" s="1">
        <f t="shared" si="37"/>
        <v>36833.333333333336</v>
      </c>
      <c r="AU46" s="1">
        <f t="shared" si="38"/>
        <v>412830532.01708013</v>
      </c>
    </row>
    <row r="47" spans="1:48" x14ac:dyDescent="0.15">
      <c r="C47" s="7">
        <v>5</v>
      </c>
      <c r="D47" s="8">
        <v>15.631642005483901</v>
      </c>
      <c r="E47" s="10">
        <f t="shared" si="39"/>
        <v>12.543869062600001</v>
      </c>
      <c r="F47" s="7" t="s">
        <v>85</v>
      </c>
      <c r="G47" s="1">
        <v>6</v>
      </c>
      <c r="H47" s="9">
        <f t="shared" si="20"/>
        <v>15.631642005483901</v>
      </c>
      <c r="I47" s="9">
        <f t="shared" si="21"/>
        <v>288.78164200548389</v>
      </c>
      <c r="J47" s="9">
        <f t="shared" si="22"/>
        <v>0.12000172949402918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122.83374082685685</v>
      </c>
      <c r="P47" s="9">
        <f t="shared" si="25"/>
        <v>14.740261339444164</v>
      </c>
      <c r="Q47" s="12">
        <f t="shared" si="26"/>
        <v>3.537662721466599</v>
      </c>
      <c r="R47" s="9">
        <f t="shared" si="27"/>
        <v>14.125500000000001</v>
      </c>
      <c r="S47" s="13">
        <f t="shared" si="28"/>
        <v>0.25044513266550555</v>
      </c>
      <c r="T47" s="2">
        <f t="shared" si="29"/>
        <v>0.43</v>
      </c>
      <c r="U47" s="14">
        <f t="shared" si="30"/>
        <v>0.10769140704616739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0.1161114070461674</v>
      </c>
      <c r="AR47" s="9">
        <f t="shared" si="35"/>
        <v>136.875</v>
      </c>
      <c r="AS47" s="1">
        <f t="shared" si="36"/>
        <v>0.24</v>
      </c>
      <c r="AT47" s="1">
        <f t="shared" si="37"/>
        <v>36833.333333333336</v>
      </c>
      <c r="AU47" s="1">
        <f t="shared" si="38"/>
        <v>941295728.26259887</v>
      </c>
    </row>
    <row r="48" spans="1:48" x14ac:dyDescent="0.15">
      <c r="C48" s="7">
        <v>6</v>
      </c>
      <c r="D48" s="8">
        <v>19.5308250556667</v>
      </c>
      <c r="E48" s="10">
        <f t="shared" si="39"/>
        <v>15.631642005483901</v>
      </c>
      <c r="F48" s="7" t="s">
        <v>83</v>
      </c>
      <c r="G48" s="1">
        <v>7</v>
      </c>
      <c r="H48" s="9">
        <f t="shared" si="20"/>
        <v>19.5308250556667</v>
      </c>
      <c r="I48" s="9">
        <f t="shared" si="21"/>
        <v>292.68082505566667</v>
      </c>
      <c r="J48" s="9">
        <f t="shared" si="22"/>
        <v>0.18804691065476034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166.94972948741267</v>
      </c>
      <c r="P48" s="9">
        <f t="shared" si="25"/>
        <v>31.394380864755899</v>
      </c>
      <c r="Q48" s="12">
        <f t="shared" si="26"/>
        <v>7.534651407541415</v>
      </c>
      <c r="R48" s="9">
        <f t="shared" si="27"/>
        <v>14.125500000000001</v>
      </c>
      <c r="S48" s="13">
        <f t="shared" si="28"/>
        <v>0.53340776663066192</v>
      </c>
      <c r="T48" s="2">
        <f t="shared" si="29"/>
        <v>0.43</v>
      </c>
      <c r="U48" s="14">
        <f t="shared" si="30"/>
        <v>0.22936533965118461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0.24496533965118461</v>
      </c>
      <c r="AR48" s="9">
        <f t="shared" si="35"/>
        <v>136.875</v>
      </c>
      <c r="AS48" s="1">
        <f t="shared" si="36"/>
        <v>0.24</v>
      </c>
      <c r="AT48" s="1">
        <f t="shared" si="37"/>
        <v>36833.333333333336</v>
      </c>
      <c r="AU48" s="1">
        <f t="shared" si="38"/>
        <v>1985892976.8577621</v>
      </c>
    </row>
    <row r="49" spans="1:48" x14ac:dyDescent="0.15">
      <c r="C49" s="7">
        <v>7</v>
      </c>
      <c r="D49" s="8">
        <v>22.8982077848387</v>
      </c>
      <c r="E49" s="10">
        <f t="shared" si="39"/>
        <v>19.5308250556667</v>
      </c>
      <c r="F49" s="7" t="s">
        <v>83</v>
      </c>
      <c r="G49" s="1">
        <v>8</v>
      </c>
      <c r="H49" s="9">
        <f t="shared" si="20"/>
        <v>22.8982077848387</v>
      </c>
      <c r="I49" s="9">
        <f t="shared" si="21"/>
        <v>296.04820778483867</v>
      </c>
      <c r="J49" s="9">
        <f t="shared" si="22"/>
        <v>0.27453858444742935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194.41159862265678</v>
      </c>
      <c r="P49" s="9">
        <f t="shared" si="25"/>
        <v>53.373485086026001</v>
      </c>
      <c r="Q49" s="12">
        <f t="shared" si="26"/>
        <v>12.809636420646239</v>
      </c>
      <c r="R49" s="9">
        <f t="shared" si="27"/>
        <v>14.125500000000001</v>
      </c>
      <c r="S49" s="13">
        <f t="shared" si="28"/>
        <v>0.90684481403463513</v>
      </c>
      <c r="T49" s="2">
        <f t="shared" si="29"/>
        <v>0.43</v>
      </c>
      <c r="U49" s="14">
        <f t="shared" si="30"/>
        <v>0.3899432700348931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0.4055432700348931</v>
      </c>
      <c r="AR49" s="9">
        <f t="shared" si="35"/>
        <v>136.875</v>
      </c>
      <c r="AS49" s="1">
        <f t="shared" si="36"/>
        <v>0.24</v>
      </c>
      <c r="AT49" s="1">
        <f t="shared" si="37"/>
        <v>36833.333333333336</v>
      </c>
      <c r="AU49" s="1">
        <f t="shared" si="38"/>
        <v>3287671361.6751475</v>
      </c>
    </row>
    <row r="50" spans="1:48" x14ac:dyDescent="0.15">
      <c r="C50" s="7">
        <v>8</v>
      </c>
      <c r="D50" s="8">
        <v>22.576345746129</v>
      </c>
      <c r="E50" s="10">
        <f t="shared" si="39"/>
        <v>22.8982077848387</v>
      </c>
      <c r="F50" s="7" t="s">
        <v>83</v>
      </c>
      <c r="G50" s="1">
        <v>9</v>
      </c>
      <c r="H50" s="9">
        <f t="shared" si="20"/>
        <v>22.576345746129</v>
      </c>
      <c r="I50" s="9">
        <f t="shared" si="21"/>
        <v>295.72634574612897</v>
      </c>
      <c r="J50" s="9">
        <f t="shared" si="22"/>
        <v>0.26488504292826065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199.89436353663081</v>
      </c>
      <c r="P50" s="9">
        <f t="shared" si="25"/>
        <v>52.949027066517793</v>
      </c>
      <c r="Q50" s="12">
        <f t="shared" si="26"/>
        <v>12.70776649596427</v>
      </c>
      <c r="R50" s="9">
        <f t="shared" si="27"/>
        <v>14.125500000000001</v>
      </c>
      <c r="S50" s="13">
        <f t="shared" si="28"/>
        <v>0.89963303925271809</v>
      </c>
      <c r="T50" s="2">
        <f t="shared" si="29"/>
        <v>0.43</v>
      </c>
      <c r="U50" s="14">
        <f t="shared" si="30"/>
        <v>0.38684220687866877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0.40244220687866877</v>
      </c>
      <c r="AR50" s="9">
        <f t="shared" si="35"/>
        <v>136.875</v>
      </c>
      <c r="AS50" s="1">
        <f t="shared" si="36"/>
        <v>0.24</v>
      </c>
      <c r="AT50" s="1">
        <f t="shared" si="37"/>
        <v>36833.333333333336</v>
      </c>
      <c r="AU50" s="1">
        <f t="shared" si="38"/>
        <v>3262531562.0957155</v>
      </c>
    </row>
    <row r="51" spans="1:48" x14ac:dyDescent="0.15">
      <c r="C51" s="7">
        <v>9</v>
      </c>
      <c r="D51" s="8">
        <v>16.5393648143333</v>
      </c>
      <c r="E51" s="10">
        <f t="shared" si="39"/>
        <v>22.576345746129</v>
      </c>
      <c r="F51" s="7" t="s">
        <v>83</v>
      </c>
      <c r="G51" s="1">
        <v>10</v>
      </c>
      <c r="H51" s="9">
        <f t="shared" si="20"/>
        <v>16.5393648143333</v>
      </c>
      <c r="I51" s="9">
        <f t="shared" si="21"/>
        <v>289.68936481433326</v>
      </c>
      <c r="J51" s="9">
        <f t="shared" si="22"/>
        <v>0.13337377399435357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205.80158647011299</v>
      </c>
      <c r="P51" s="9">
        <f t="shared" si="25"/>
        <v>27.448534281544266</v>
      </c>
      <c r="Q51" s="12">
        <f t="shared" si="26"/>
        <v>6.5876482275706234</v>
      </c>
      <c r="R51" s="9">
        <f t="shared" si="27"/>
        <v>14.125500000000001</v>
      </c>
      <c r="S51" s="13">
        <f t="shared" si="28"/>
        <v>0.46636566688404824</v>
      </c>
      <c r="T51" s="2">
        <f t="shared" si="29"/>
        <v>0.43</v>
      </c>
      <c r="U51" s="14">
        <f t="shared" si="30"/>
        <v>0.20053723676014074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0.21613723676014074</v>
      </c>
      <c r="AR51" s="9">
        <f t="shared" si="35"/>
        <v>136.875</v>
      </c>
      <c r="AS51" s="1">
        <f t="shared" si="36"/>
        <v>0.24</v>
      </c>
      <c r="AT51" s="1">
        <f t="shared" si="37"/>
        <v>36833.333333333336</v>
      </c>
      <c r="AU51" s="1">
        <f t="shared" si="38"/>
        <v>1752188375.4273036</v>
      </c>
    </row>
    <row r="52" spans="1:48" x14ac:dyDescent="0.15">
      <c r="C52" s="7">
        <v>10</v>
      </c>
      <c r="D52" s="8">
        <v>13.636701074612899</v>
      </c>
      <c r="E52" s="10">
        <f t="shared" si="39"/>
        <v>16.5393648143333</v>
      </c>
      <c r="F52" s="7" t="s">
        <v>83</v>
      </c>
      <c r="G52" s="1">
        <v>11</v>
      </c>
      <c r="H52" s="9">
        <f t="shared" si="20"/>
        <v>13.636701074612899</v>
      </c>
      <c r="I52" s="9">
        <f t="shared" si="21"/>
        <v>286.78670107461289</v>
      </c>
      <c r="J52" s="9">
        <f t="shared" si="22"/>
        <v>9.4913504301443588E-2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169.4353995791403</v>
      </c>
      <c r="O52" s="9">
        <f t="shared" si="40"/>
        <v>67.773902609428461</v>
      </c>
      <c r="P52" s="9">
        <f t="shared" si="25"/>
        <v>6.4326585968456067</v>
      </c>
      <c r="Q52" s="12">
        <f t="shared" si="26"/>
        <v>1.5438380632429456</v>
      </c>
      <c r="R52" s="9">
        <f t="shared" si="27"/>
        <v>14.125500000000001</v>
      </c>
      <c r="S52" s="13">
        <f t="shared" si="28"/>
        <v>0.10929440113574355</v>
      </c>
      <c r="T52" s="2">
        <f t="shared" si="29"/>
        <v>0.43</v>
      </c>
      <c r="U52" s="14">
        <f t="shared" si="30"/>
        <v>4.699659248836973E-2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5.5416592488369727E-2</v>
      </c>
      <c r="AR52" s="9">
        <f t="shared" si="35"/>
        <v>136.875</v>
      </c>
      <c r="AS52" s="1">
        <f t="shared" si="36"/>
        <v>0.24</v>
      </c>
      <c r="AT52" s="1">
        <f t="shared" si="37"/>
        <v>36833.333333333336</v>
      </c>
      <c r="AU52" s="1">
        <f t="shared" si="38"/>
        <v>449253033.02397156</v>
      </c>
    </row>
    <row r="53" spans="1:48" x14ac:dyDescent="0.15">
      <c r="C53" s="7">
        <v>11</v>
      </c>
      <c r="D53" s="8">
        <v>8.2802025102333303</v>
      </c>
      <c r="E53" s="10">
        <f t="shared" si="39"/>
        <v>13.636701074612899</v>
      </c>
      <c r="F53" s="7" t="s">
        <v>85</v>
      </c>
      <c r="G53" s="1">
        <v>12</v>
      </c>
      <c r="H53" s="9">
        <f t="shared" si="20"/>
        <v>8.2802025102333303</v>
      </c>
      <c r="I53" s="9">
        <f t="shared" si="21"/>
        <v>281.4302025102333</v>
      </c>
      <c r="J53" s="9">
        <f t="shared" si="22"/>
        <v>4.9737832387517743E-2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120.19749401258285</v>
      </c>
      <c r="P53" s="9">
        <f t="shared" si="25"/>
        <v>5.9783628105975133</v>
      </c>
      <c r="Q53" s="12">
        <f t="shared" si="26"/>
        <v>1.4348070745434032</v>
      </c>
      <c r="R53" s="9">
        <f t="shared" si="27"/>
        <v>14.125500000000001</v>
      </c>
      <c r="S53" s="13">
        <f t="shared" si="28"/>
        <v>0.10157566631576957</v>
      </c>
      <c r="T53" s="2">
        <f t="shared" si="29"/>
        <v>0.43</v>
      </c>
      <c r="U53" s="14">
        <f t="shared" si="30"/>
        <v>4.3677536515780914E-2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5.2097536515780911E-2</v>
      </c>
      <c r="AR53" s="9">
        <f t="shared" si="35"/>
        <v>136.875</v>
      </c>
      <c r="AS53" s="1">
        <f t="shared" si="36"/>
        <v>0.24</v>
      </c>
      <c r="AT53" s="1">
        <f t="shared" si="37"/>
        <v>36833.333333333336</v>
      </c>
      <c r="AU53" s="1">
        <f t="shared" si="38"/>
        <v>422346002.19606948</v>
      </c>
      <c r="AV53" s="1">
        <f>SUM(AU42:AU53)</f>
        <v>13772962508.952467</v>
      </c>
    </row>
    <row r="54" spans="1:48" x14ac:dyDescent="0.15">
      <c r="C54" s="7">
        <v>12</v>
      </c>
      <c r="D54" s="8">
        <v>3.8619781131290298</v>
      </c>
      <c r="E54" s="10">
        <f t="shared" si="39"/>
        <v>8.2802025102333303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4.5370835930967699</v>
      </c>
      <c r="E58" s="7"/>
      <c r="F58" s="7"/>
      <c r="G58" s="1">
        <v>1</v>
      </c>
      <c r="H58" s="9">
        <f t="shared" ref="H58:H69" si="41">E59</f>
        <v>4.5370835930967699</v>
      </c>
      <c r="I58" s="9">
        <f t="shared" ref="I58:I69" si="42">H58+273.15</f>
        <v>277.68708359309676</v>
      </c>
      <c r="J58" s="9">
        <f t="shared" ref="J58:J69" si="43">EXP(($C$15*(I58-$C$13))/($C$16*I58*$C$13))</f>
        <v>3.1199560838389089E-2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3.1126761863099514E-3</v>
      </c>
      <c r="Q58" s="12">
        <f t="shared" ref="Q58:Q69" si="47">P58*$B$60</f>
        <v>5.914084753988908E-4</v>
      </c>
      <c r="R58" s="9">
        <f t="shared" ref="R58:R69" si="48">L58*$B$60</f>
        <v>1.8955666666666669E-2</v>
      </c>
      <c r="S58" s="13">
        <f t="shared" ref="S58:S69" si="49">Q58/R58</f>
        <v>3.1199560838389085E-2</v>
      </c>
      <c r="T58" s="2">
        <f t="shared" ref="T58:T69" si="50">$B$59/100</f>
        <v>0.01</v>
      </c>
      <c r="U58" s="14">
        <f t="shared" ref="U58:U69" si="51">S58*T58</f>
        <v>3.1199560838389087E-4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1.2311995608383891E-2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51654.333333333336</v>
      </c>
      <c r="AU58" s="1">
        <f t="shared" ref="AU58:AU69" si="58">AT58*10000*AS58*0.67*AR58*AQ58</f>
        <v>8076981.3199402336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2.7765636969999998</v>
      </c>
      <c r="E59" s="10">
        <f t="shared" ref="E59:E70" si="59">D58</f>
        <v>4.5370835930967699</v>
      </c>
      <c r="F59" s="7" t="s">
        <v>83</v>
      </c>
      <c r="G59" s="1">
        <v>2</v>
      </c>
      <c r="H59" s="9">
        <f t="shared" si="41"/>
        <v>2.7765636969999998</v>
      </c>
      <c r="I59" s="9">
        <f t="shared" si="42"/>
        <v>275.92656369699995</v>
      </c>
      <c r="J59" s="9">
        <f t="shared" si="43"/>
        <v>2.4945230169129532E-2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0.19642065714702339</v>
      </c>
      <c r="P59" s="9">
        <f t="shared" si="46"/>
        <v>4.899758502504176E-3</v>
      </c>
      <c r="Q59" s="12">
        <f t="shared" si="47"/>
        <v>9.3095411547579343E-4</v>
      </c>
      <c r="R59" s="9">
        <f t="shared" si="48"/>
        <v>1.8955666666666669E-2</v>
      </c>
      <c r="S59" s="13">
        <f t="shared" si="49"/>
        <v>4.9112180111969682E-2</v>
      </c>
      <c r="T59" s="2">
        <f t="shared" si="50"/>
        <v>0.01</v>
      </c>
      <c r="U59" s="14">
        <f t="shared" si="51"/>
        <v>4.911218011196968E-4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1.2491121801119697E-2</v>
      </c>
      <c r="AR59" s="9">
        <f t="shared" si="55"/>
        <v>9.9766666666666666</v>
      </c>
      <c r="AS59" s="1">
        <f t="shared" si="56"/>
        <v>0.19</v>
      </c>
      <c r="AT59" s="1">
        <f t="shared" si="57"/>
        <v>51654.333333333336</v>
      </c>
      <c r="AU59" s="1">
        <f t="shared" si="58"/>
        <v>8194492.6445587967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2.5896790685000002</v>
      </c>
      <c r="E60" s="10">
        <f t="shared" si="59"/>
        <v>2.7765636969999998</v>
      </c>
      <c r="F60" s="7" t="s">
        <v>83</v>
      </c>
      <c r="G60" s="1">
        <v>3</v>
      </c>
      <c r="H60" s="9">
        <f t="shared" si="41"/>
        <v>2.5896790685000002</v>
      </c>
      <c r="I60" s="9">
        <f t="shared" si="42"/>
        <v>275.73967906849998</v>
      </c>
      <c r="J60" s="9">
        <f t="shared" si="43"/>
        <v>2.435570677401987E-2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0.29128756531118588</v>
      </c>
      <c r="P60" s="9">
        <f t="shared" si="46"/>
        <v>7.0945145276374057E-3</v>
      </c>
      <c r="Q60" s="12">
        <f t="shared" si="47"/>
        <v>1.3479577602511072E-3</v>
      </c>
      <c r="R60" s="9">
        <f t="shared" si="48"/>
        <v>1.8955666666666669E-2</v>
      </c>
      <c r="S60" s="13">
        <f t="shared" si="49"/>
        <v>7.1111071108961629E-2</v>
      </c>
      <c r="T60" s="2">
        <f t="shared" si="50"/>
        <v>0.01</v>
      </c>
      <c r="U60" s="14">
        <f t="shared" si="51"/>
        <v>7.1111071108961627E-4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1.2711110711089617E-2</v>
      </c>
      <c r="AR60" s="9">
        <f t="shared" si="55"/>
        <v>9.9766666666666666</v>
      </c>
      <c r="AS60" s="1">
        <f t="shared" si="56"/>
        <v>0.19</v>
      </c>
      <c r="AT60" s="1">
        <f t="shared" si="57"/>
        <v>51654.333333333336</v>
      </c>
      <c r="AU60" s="1">
        <f t="shared" si="58"/>
        <v>8338810.947857338</v>
      </c>
    </row>
    <row r="61" spans="1:48" x14ac:dyDescent="0.15">
      <c r="C61" s="7">
        <v>3</v>
      </c>
      <c r="D61" s="8">
        <v>5.25298144174194</v>
      </c>
      <c r="E61" s="10">
        <f t="shared" si="59"/>
        <v>2.5896790685000002</v>
      </c>
      <c r="F61" s="7" t="s">
        <v>83</v>
      </c>
      <c r="G61" s="1">
        <v>4</v>
      </c>
      <c r="H61" s="9">
        <f t="shared" si="41"/>
        <v>5.25298144174194</v>
      </c>
      <c r="I61" s="9">
        <f t="shared" si="42"/>
        <v>278.40298144174193</v>
      </c>
      <c r="J61" s="9">
        <f t="shared" si="43"/>
        <v>3.4143385178046035E-2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0.38395971745021512</v>
      </c>
      <c r="P61" s="9">
        <f t="shared" si="46"/>
        <v>1.3109684525756417E-2</v>
      </c>
      <c r="Q61" s="12">
        <f t="shared" si="47"/>
        <v>2.4908400598937196E-3</v>
      </c>
      <c r="R61" s="9">
        <f t="shared" si="48"/>
        <v>1.8955666666666669E-2</v>
      </c>
      <c r="S61" s="13">
        <f t="shared" si="49"/>
        <v>0.13140345331529987</v>
      </c>
      <c r="T61" s="2">
        <f t="shared" si="50"/>
        <v>0.01</v>
      </c>
      <c r="U61" s="14">
        <f t="shared" si="51"/>
        <v>1.3140345331529987E-3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1.3314034533153E-2</v>
      </c>
      <c r="AR61" s="9">
        <f t="shared" si="55"/>
        <v>9.9766666666666666</v>
      </c>
      <c r="AS61" s="1">
        <f t="shared" si="56"/>
        <v>0.19</v>
      </c>
      <c r="AT61" s="1">
        <f t="shared" si="57"/>
        <v>51654.333333333336</v>
      </c>
      <c r="AU61" s="1">
        <f t="shared" si="58"/>
        <v>8734344.2637429293</v>
      </c>
    </row>
    <row r="62" spans="1:48" x14ac:dyDescent="0.15">
      <c r="C62" s="7">
        <v>4</v>
      </c>
      <c r="D62" s="8">
        <v>12.543869062600001</v>
      </c>
      <c r="E62" s="10">
        <f t="shared" si="59"/>
        <v>5.25298144174194</v>
      </c>
      <c r="F62" s="7" t="s">
        <v>83</v>
      </c>
      <c r="G62" s="1">
        <v>5</v>
      </c>
      <c r="H62" s="9">
        <f t="shared" si="41"/>
        <v>12.543869062600001</v>
      </c>
      <c r="I62" s="9">
        <f t="shared" si="42"/>
        <v>285.69386906259996</v>
      </c>
      <c r="J62" s="9">
        <f t="shared" si="43"/>
        <v>8.3353939715854197E-2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0.35230753127823577</v>
      </c>
      <c r="O62" s="9">
        <f t="shared" si="60"/>
        <v>0.11830916831288962</v>
      </c>
      <c r="P62" s="9">
        <f t="shared" si="46"/>
        <v>9.8615352833854499E-3</v>
      </c>
      <c r="Q62" s="12">
        <f t="shared" si="47"/>
        <v>1.8736917038432355E-3</v>
      </c>
      <c r="R62" s="9">
        <f t="shared" si="48"/>
        <v>1.8955666666666669E-2</v>
      </c>
      <c r="S62" s="13">
        <f t="shared" si="49"/>
        <v>9.8845993485320235E-2</v>
      </c>
      <c r="T62" s="2">
        <f t="shared" si="50"/>
        <v>0.01</v>
      </c>
      <c r="U62" s="14">
        <f t="shared" si="51"/>
        <v>9.8845993485320235E-4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1.2988459934853203E-2</v>
      </c>
      <c r="AR62" s="9">
        <f t="shared" si="55"/>
        <v>9.9766666666666666</v>
      </c>
      <c r="AS62" s="1">
        <f t="shared" si="56"/>
        <v>0.19</v>
      </c>
      <c r="AT62" s="1">
        <f t="shared" si="57"/>
        <v>51654.333333333336</v>
      </c>
      <c r="AU62" s="1">
        <f t="shared" si="58"/>
        <v>8520759.0715159401</v>
      </c>
    </row>
    <row r="63" spans="1:48" x14ac:dyDescent="0.15">
      <c r="C63" s="7">
        <v>5</v>
      </c>
      <c r="D63" s="8">
        <v>15.631642005483901</v>
      </c>
      <c r="E63" s="10">
        <f t="shared" si="59"/>
        <v>12.543869062600001</v>
      </c>
      <c r="F63" s="7" t="s">
        <v>85</v>
      </c>
      <c r="G63" s="1">
        <v>6</v>
      </c>
      <c r="H63" s="9">
        <f t="shared" si="41"/>
        <v>15.631642005483901</v>
      </c>
      <c r="I63" s="9">
        <f t="shared" si="42"/>
        <v>288.78164200548389</v>
      </c>
      <c r="J63" s="9">
        <f t="shared" si="43"/>
        <v>0.12000172949402918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0.20821429969617083</v>
      </c>
      <c r="P63" s="9">
        <f t="shared" si="46"/>
        <v>2.4986076068928616E-2</v>
      </c>
      <c r="Q63" s="12">
        <f t="shared" si="47"/>
        <v>4.7473544530964367E-3</v>
      </c>
      <c r="R63" s="9">
        <f t="shared" si="48"/>
        <v>1.8955666666666669E-2</v>
      </c>
      <c r="S63" s="13">
        <f t="shared" si="49"/>
        <v>0.25044513266550561</v>
      </c>
      <c r="T63" s="2">
        <f t="shared" si="50"/>
        <v>0.01</v>
      </c>
      <c r="U63" s="14">
        <f t="shared" si="51"/>
        <v>2.5044513266550563E-3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1.4504451326655057E-2</v>
      </c>
      <c r="AR63" s="9">
        <f t="shared" si="55"/>
        <v>9.9766666666666666</v>
      </c>
      <c r="AS63" s="1">
        <f t="shared" si="56"/>
        <v>0.19</v>
      </c>
      <c r="AT63" s="1">
        <f t="shared" si="57"/>
        <v>51654.333333333336</v>
      </c>
      <c r="AU63" s="1">
        <f t="shared" si="58"/>
        <v>9515287.8662172444</v>
      </c>
    </row>
    <row r="64" spans="1:48" x14ac:dyDescent="0.15">
      <c r="C64" s="7">
        <v>6</v>
      </c>
      <c r="D64" s="8">
        <v>19.5308250556667</v>
      </c>
      <c r="E64" s="10">
        <f t="shared" si="59"/>
        <v>15.631642005483901</v>
      </c>
      <c r="F64" s="7" t="s">
        <v>83</v>
      </c>
      <c r="G64" s="1">
        <v>7</v>
      </c>
      <c r="H64" s="9">
        <f t="shared" si="41"/>
        <v>19.5308250556667</v>
      </c>
      <c r="I64" s="9">
        <f t="shared" si="42"/>
        <v>292.68082505566667</v>
      </c>
      <c r="J64" s="9">
        <f t="shared" si="43"/>
        <v>0.18804691065476034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0.2829948902939089</v>
      </c>
      <c r="P64" s="9">
        <f t="shared" si="46"/>
        <v>5.3216314850852389E-2</v>
      </c>
      <c r="Q64" s="12">
        <f t="shared" si="47"/>
        <v>1.0111099821661954E-2</v>
      </c>
      <c r="R64" s="9">
        <f t="shared" si="48"/>
        <v>1.8955666666666669E-2</v>
      </c>
      <c r="S64" s="13">
        <f t="shared" si="49"/>
        <v>0.53340776663066203</v>
      </c>
      <c r="T64" s="2">
        <f t="shared" si="50"/>
        <v>0.01</v>
      </c>
      <c r="U64" s="14">
        <f t="shared" si="51"/>
        <v>5.3340776663066206E-3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2.543407766630662E-2</v>
      </c>
      <c r="AR64" s="9">
        <f t="shared" si="55"/>
        <v>9.9766666666666666</v>
      </c>
      <c r="AS64" s="1">
        <f t="shared" si="56"/>
        <v>0.19</v>
      </c>
      <c r="AT64" s="1">
        <f t="shared" si="57"/>
        <v>51654.333333333336</v>
      </c>
      <c r="AU64" s="1">
        <f t="shared" si="58"/>
        <v>16685399.892506385</v>
      </c>
    </row>
    <row r="65" spans="1:48" x14ac:dyDescent="0.15">
      <c r="C65" s="7">
        <v>7</v>
      </c>
      <c r="D65" s="8">
        <v>22.8982077848387</v>
      </c>
      <c r="E65" s="10">
        <f t="shared" si="59"/>
        <v>19.5308250556667</v>
      </c>
      <c r="F65" s="7" t="s">
        <v>83</v>
      </c>
      <c r="G65" s="1">
        <v>8</v>
      </c>
      <c r="H65" s="9">
        <f t="shared" si="41"/>
        <v>22.8982077848387</v>
      </c>
      <c r="I65" s="9">
        <f t="shared" si="42"/>
        <v>296.04820778483867</v>
      </c>
      <c r="J65" s="9">
        <f t="shared" si="43"/>
        <v>0.27453858444742935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0.32954524210972319</v>
      </c>
      <c r="P65" s="9">
        <f t="shared" si="46"/>
        <v>9.0472884280188792E-2</v>
      </c>
      <c r="Q65" s="12">
        <f t="shared" si="47"/>
        <v>1.7189848013235871E-2</v>
      </c>
      <c r="R65" s="9">
        <f t="shared" si="48"/>
        <v>1.8955666666666669E-2</v>
      </c>
      <c r="S65" s="13">
        <f t="shared" si="49"/>
        <v>0.90684481403463535</v>
      </c>
      <c r="T65" s="2">
        <f t="shared" si="50"/>
        <v>0.01</v>
      </c>
      <c r="U65" s="14">
        <f t="shared" si="51"/>
        <v>9.0684481403463541E-3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2.9168448140346352E-2</v>
      </c>
      <c r="AR65" s="9">
        <f t="shared" si="55"/>
        <v>9.9766666666666666</v>
      </c>
      <c r="AS65" s="1">
        <f t="shared" si="56"/>
        <v>0.19</v>
      </c>
      <c r="AT65" s="1">
        <f t="shared" si="57"/>
        <v>51654.333333333336</v>
      </c>
      <c r="AU65" s="1">
        <f t="shared" si="58"/>
        <v>19135241.617597327</v>
      </c>
    </row>
    <row r="66" spans="1:48" x14ac:dyDescent="0.15">
      <c r="C66" s="7">
        <v>8</v>
      </c>
      <c r="D66" s="8">
        <v>22.576345746129</v>
      </c>
      <c r="E66" s="10">
        <f t="shared" si="59"/>
        <v>22.8982077848387</v>
      </c>
      <c r="F66" s="7" t="s">
        <v>83</v>
      </c>
      <c r="G66" s="1">
        <v>9</v>
      </c>
      <c r="H66" s="9">
        <f t="shared" si="41"/>
        <v>22.576345746129</v>
      </c>
      <c r="I66" s="9">
        <f t="shared" si="42"/>
        <v>295.72634574612897</v>
      </c>
      <c r="J66" s="9">
        <f t="shared" si="43"/>
        <v>0.26488504292826065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0.33883902449620107</v>
      </c>
      <c r="P66" s="9">
        <f t="shared" si="46"/>
        <v>8.9753389549446186E-2</v>
      </c>
      <c r="Q66" s="12">
        <f t="shared" si="47"/>
        <v>1.7053144014394776E-2</v>
      </c>
      <c r="R66" s="9">
        <f t="shared" si="48"/>
        <v>1.8955666666666669E-2</v>
      </c>
      <c r="S66" s="13">
        <f t="shared" si="49"/>
        <v>0.89963303925271809</v>
      </c>
      <c r="T66" s="2">
        <f t="shared" si="50"/>
        <v>0.01</v>
      </c>
      <c r="U66" s="14">
        <f t="shared" si="51"/>
        <v>8.9963303925271812E-3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2.9096330392527181E-2</v>
      </c>
      <c r="AR66" s="9">
        <f t="shared" si="55"/>
        <v>9.9766666666666666</v>
      </c>
      <c r="AS66" s="1">
        <f t="shared" si="56"/>
        <v>0.19</v>
      </c>
      <c r="AT66" s="1">
        <f t="shared" si="57"/>
        <v>51654.333333333336</v>
      </c>
      <c r="AU66" s="1">
        <f t="shared" si="58"/>
        <v>19087930.546305604</v>
      </c>
    </row>
    <row r="67" spans="1:48" x14ac:dyDescent="0.15">
      <c r="C67" s="7">
        <v>9</v>
      </c>
      <c r="D67" s="8">
        <v>16.5393648143333</v>
      </c>
      <c r="E67" s="10">
        <f t="shared" si="59"/>
        <v>22.576345746129</v>
      </c>
      <c r="F67" s="7" t="s">
        <v>83</v>
      </c>
      <c r="G67" s="1">
        <v>10</v>
      </c>
      <c r="H67" s="9">
        <f t="shared" si="41"/>
        <v>16.5393648143333</v>
      </c>
      <c r="I67" s="9">
        <f t="shared" si="42"/>
        <v>289.68936481433326</v>
      </c>
      <c r="J67" s="9">
        <f t="shared" si="43"/>
        <v>0.13337377399435357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0.34885230161342157</v>
      </c>
      <c r="P67" s="9">
        <f t="shared" si="46"/>
        <v>4.6527748032798556E-2</v>
      </c>
      <c r="Q67" s="12">
        <f t="shared" si="47"/>
        <v>8.8402721262317262E-3</v>
      </c>
      <c r="R67" s="9">
        <f t="shared" si="48"/>
        <v>1.8955666666666669E-2</v>
      </c>
      <c r="S67" s="13">
        <f t="shared" si="49"/>
        <v>0.46636566688404829</v>
      </c>
      <c r="T67" s="2">
        <f t="shared" si="50"/>
        <v>0.01</v>
      </c>
      <c r="U67" s="14">
        <f t="shared" si="51"/>
        <v>4.6636566688404834E-3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2.4763656668840485E-2</v>
      </c>
      <c r="AR67" s="9">
        <f t="shared" si="55"/>
        <v>9.9766666666666666</v>
      </c>
      <c r="AS67" s="1">
        <f t="shared" si="56"/>
        <v>0.19</v>
      </c>
      <c r="AT67" s="1">
        <f t="shared" si="57"/>
        <v>51654.333333333336</v>
      </c>
      <c r="AU67" s="1">
        <f t="shared" si="58"/>
        <v>16245586.718000188</v>
      </c>
    </row>
    <row r="68" spans="1:48" x14ac:dyDescent="0.15">
      <c r="C68" s="7">
        <v>10</v>
      </c>
      <c r="D68" s="8">
        <v>13.636701074612899</v>
      </c>
      <c r="E68" s="10">
        <f t="shared" si="59"/>
        <v>16.5393648143333</v>
      </c>
      <c r="F68" s="7" t="s">
        <v>83</v>
      </c>
      <c r="G68" s="1">
        <v>11</v>
      </c>
      <c r="H68" s="9">
        <f t="shared" si="41"/>
        <v>13.636701074612899</v>
      </c>
      <c r="I68" s="9">
        <f t="shared" si="42"/>
        <v>286.78670107461289</v>
      </c>
      <c r="J68" s="9">
        <f t="shared" si="43"/>
        <v>9.4913504301443588E-2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0.28720832590159184</v>
      </c>
      <c r="O68" s="9">
        <f t="shared" si="60"/>
        <v>0.11488289434569782</v>
      </c>
      <c r="P68" s="9">
        <f t="shared" si="46"/>
        <v>1.0903938086642679E-2</v>
      </c>
      <c r="Q68" s="12">
        <f t="shared" si="47"/>
        <v>2.071748236462109E-3</v>
      </c>
      <c r="R68" s="9">
        <f t="shared" si="48"/>
        <v>1.8955666666666669E-2</v>
      </c>
      <c r="S68" s="13">
        <f t="shared" si="49"/>
        <v>0.10929440113574351</v>
      </c>
      <c r="T68" s="2">
        <f t="shared" si="50"/>
        <v>0.01</v>
      </c>
      <c r="U68" s="14">
        <f t="shared" si="51"/>
        <v>1.0929440113574352E-3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1.3092944011357435E-2</v>
      </c>
      <c r="AR68" s="9">
        <f t="shared" si="55"/>
        <v>9.9766666666666666</v>
      </c>
      <c r="AS68" s="1">
        <f t="shared" si="56"/>
        <v>0.19</v>
      </c>
      <c r="AT68" s="1">
        <f t="shared" si="57"/>
        <v>51654.333333333336</v>
      </c>
      <c r="AU68" s="1">
        <f t="shared" si="58"/>
        <v>8589303.2751526944</v>
      </c>
    </row>
    <row r="69" spans="1:48" x14ac:dyDescent="0.15">
      <c r="C69" s="7">
        <v>11</v>
      </c>
      <c r="D69" s="8">
        <v>8.2802025102333303</v>
      </c>
      <c r="E69" s="10">
        <f t="shared" si="59"/>
        <v>13.636701074612899</v>
      </c>
      <c r="F69" s="7" t="s">
        <v>85</v>
      </c>
      <c r="G69" s="1">
        <v>12</v>
      </c>
      <c r="H69" s="9">
        <f t="shared" si="41"/>
        <v>8.2802025102333303</v>
      </c>
      <c r="I69" s="9">
        <f t="shared" si="42"/>
        <v>281.4302025102333</v>
      </c>
      <c r="J69" s="9">
        <f t="shared" si="43"/>
        <v>4.9737832387517743E-2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0.20374562292572182</v>
      </c>
      <c r="P69" s="9">
        <f t="shared" si="46"/>
        <v>1.0133865642769944E-2</v>
      </c>
      <c r="Q69" s="12">
        <f t="shared" si="47"/>
        <v>1.9254344721262894E-3</v>
      </c>
      <c r="R69" s="9">
        <f t="shared" si="48"/>
        <v>1.8955666666666669E-2</v>
      </c>
      <c r="S69" s="13">
        <f t="shared" si="49"/>
        <v>0.10157566631576956</v>
      </c>
      <c r="T69" s="2">
        <f t="shared" si="50"/>
        <v>0.01</v>
      </c>
      <c r="U69" s="14">
        <f t="shared" si="51"/>
        <v>1.0157566631576957E-3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1.3015756663157695E-2</v>
      </c>
      <c r="AR69" s="9">
        <f t="shared" si="55"/>
        <v>9.9766666666666666</v>
      </c>
      <c r="AS69" s="1">
        <f t="shared" si="56"/>
        <v>0.19</v>
      </c>
      <c r="AT69" s="1">
        <f t="shared" si="57"/>
        <v>51654.333333333336</v>
      </c>
      <c r="AU69" s="1">
        <f t="shared" si="58"/>
        <v>8538666.4174591713</v>
      </c>
      <c r="AV69" s="1">
        <f>SUM(AU58:AU69)</f>
        <v>139662804.58085385</v>
      </c>
    </row>
    <row r="70" spans="1:48" x14ac:dyDescent="0.15">
      <c r="C70" s="7">
        <v>12</v>
      </c>
      <c r="D70" s="8">
        <v>3.8619781131290298</v>
      </c>
      <c r="E70" s="10">
        <f t="shared" si="59"/>
        <v>8.2802025102333303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4.5370835930967699</v>
      </c>
      <c r="E73" s="7"/>
      <c r="F73" s="7"/>
      <c r="G73" s="1">
        <v>1</v>
      </c>
      <c r="H73" s="9">
        <f t="shared" ref="H73:H84" si="61">E74</f>
        <v>4.5370835930967699</v>
      </c>
      <c r="I73" s="9">
        <f t="shared" ref="I73:I84" si="62">H73+273.15</f>
        <v>277.68708359309676</v>
      </c>
      <c r="J73" s="9">
        <f t="shared" ref="J73:J84" si="63">EXP(($C$15*(I73-$C$13))/($C$16*I73*$C$13))</f>
        <v>3.1199560838389089E-2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3.4163519118036055E-3</v>
      </c>
      <c r="Q73" s="12">
        <f t="shared" ref="Q73:Q84" si="67">P73*$B$75</f>
        <v>6.1494334412464898E-4</v>
      </c>
      <c r="R73" s="9">
        <f t="shared" ref="R73:R84" si="68">L73*$B$75</f>
        <v>1.9710000000000002E-2</v>
      </c>
      <c r="S73" s="13">
        <f t="shared" ref="S73:S84" si="69">Q73/R73</f>
        <v>3.1199560838389089E-2</v>
      </c>
      <c r="T73" s="2">
        <f t="shared" ref="T73:T84" si="70">$B$74/100</f>
        <v>0.01</v>
      </c>
      <c r="U73" s="14">
        <f t="shared" ref="U73:U84" si="71">S73*T73</f>
        <v>3.1199560838389087E-4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1.2911995608383891E-2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5745.666666666667</v>
      </c>
      <c r="AU73" s="1">
        <f t="shared" ref="AU73:AU84" si="78">AT73*10000*AS73*0.67*AR73*AQ73</f>
        <v>979704.77225731115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2.7765636969999998</v>
      </c>
      <c r="E74" s="10">
        <f t="shared" ref="E74:E85" si="79">D73</f>
        <v>4.5370835930967699</v>
      </c>
      <c r="F74" s="7" t="s">
        <v>83</v>
      </c>
      <c r="G74" s="1">
        <v>2</v>
      </c>
      <c r="H74" s="9">
        <f t="shared" si="61"/>
        <v>2.7765636969999998</v>
      </c>
      <c r="I74" s="9">
        <f t="shared" si="62"/>
        <v>275.92656369699995</v>
      </c>
      <c r="J74" s="9">
        <f t="shared" si="63"/>
        <v>2.4945230169129532E-2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0.21558364808819641</v>
      </c>
      <c r="P74" s="9">
        <f t="shared" si="66"/>
        <v>5.3777837222606815E-3</v>
      </c>
      <c r="Q74" s="12">
        <f t="shared" si="67"/>
        <v>9.6800107000692259E-4</v>
      </c>
      <c r="R74" s="9">
        <f t="shared" si="68"/>
        <v>1.9710000000000002E-2</v>
      </c>
      <c r="S74" s="13">
        <f t="shared" si="69"/>
        <v>4.9112180111969682E-2</v>
      </c>
      <c r="T74" s="2">
        <f t="shared" si="70"/>
        <v>0.01</v>
      </c>
      <c r="U74" s="14">
        <f t="shared" si="71"/>
        <v>4.911218011196968E-4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1.3091121801119697E-2</v>
      </c>
      <c r="AR74" s="9">
        <f t="shared" si="75"/>
        <v>10.950000000000001</v>
      </c>
      <c r="AS74" s="1">
        <f t="shared" si="76"/>
        <v>0.18</v>
      </c>
      <c r="AT74" s="1">
        <f t="shared" si="77"/>
        <v>5745.666666666667</v>
      </c>
      <c r="AU74" s="1">
        <f t="shared" si="78"/>
        <v>993296.07070428436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2.5896790685000002</v>
      </c>
      <c r="E75" s="10">
        <f t="shared" si="79"/>
        <v>2.7765636969999998</v>
      </c>
      <c r="F75" s="7" t="s">
        <v>83</v>
      </c>
      <c r="G75" s="1">
        <v>3</v>
      </c>
      <c r="H75" s="9">
        <f t="shared" si="61"/>
        <v>2.5896790685000002</v>
      </c>
      <c r="I75" s="9">
        <f t="shared" si="62"/>
        <v>275.73967906849998</v>
      </c>
      <c r="J75" s="9">
        <f t="shared" si="63"/>
        <v>2.435570677401987E-2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0.31970586436593579</v>
      </c>
      <c r="P75" s="9">
        <f t="shared" si="66"/>
        <v>7.7866622864313003E-3</v>
      </c>
      <c r="Q75" s="12">
        <f t="shared" si="67"/>
        <v>1.4015992115576339E-3</v>
      </c>
      <c r="R75" s="9">
        <f t="shared" si="68"/>
        <v>1.9710000000000002E-2</v>
      </c>
      <c r="S75" s="13">
        <f t="shared" si="69"/>
        <v>7.1111071108961629E-2</v>
      </c>
      <c r="T75" s="2">
        <f t="shared" si="70"/>
        <v>0.01</v>
      </c>
      <c r="U75" s="14">
        <f t="shared" si="71"/>
        <v>7.1111071108961627E-4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1.3311110711089617E-2</v>
      </c>
      <c r="AR75" s="9">
        <f t="shared" si="75"/>
        <v>10.950000000000001</v>
      </c>
      <c r="AS75" s="1">
        <f t="shared" si="76"/>
        <v>0.18</v>
      </c>
      <c r="AT75" s="1">
        <f t="shared" si="77"/>
        <v>5745.666666666667</v>
      </c>
      <c r="AU75" s="1">
        <f t="shared" si="78"/>
        <v>1009987.8503081491</v>
      </c>
    </row>
    <row r="76" spans="1:48" x14ac:dyDescent="0.15">
      <c r="C76" s="7">
        <v>3</v>
      </c>
      <c r="D76" s="8">
        <v>5.25298144174194</v>
      </c>
      <c r="E76" s="10">
        <f t="shared" si="79"/>
        <v>2.5896790685000002</v>
      </c>
      <c r="F76" s="7" t="s">
        <v>83</v>
      </c>
      <c r="G76" s="1">
        <v>4</v>
      </c>
      <c r="H76" s="9">
        <f t="shared" si="61"/>
        <v>5.25298144174194</v>
      </c>
      <c r="I76" s="9">
        <f t="shared" si="62"/>
        <v>278.40298144174193</v>
      </c>
      <c r="J76" s="9">
        <f t="shared" si="63"/>
        <v>3.4143385178046035E-2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0.42141920207950445</v>
      </c>
      <c r="P76" s="9">
        <f t="shared" si="66"/>
        <v>1.438867813802534E-2</v>
      </c>
      <c r="Q76" s="12">
        <f t="shared" si="67"/>
        <v>2.5899620648445611E-3</v>
      </c>
      <c r="R76" s="9">
        <f t="shared" si="68"/>
        <v>1.9710000000000002E-2</v>
      </c>
      <c r="S76" s="13">
        <f t="shared" si="69"/>
        <v>0.1314034533152999</v>
      </c>
      <c r="T76" s="2">
        <f t="shared" si="70"/>
        <v>0.01</v>
      </c>
      <c r="U76" s="14">
        <f t="shared" si="71"/>
        <v>1.3140345331529991E-3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1.3914034533153E-2</v>
      </c>
      <c r="AR76" s="9">
        <f t="shared" si="75"/>
        <v>10.950000000000001</v>
      </c>
      <c r="AS76" s="1">
        <f t="shared" si="76"/>
        <v>0.18</v>
      </c>
      <c r="AT76" s="1">
        <f t="shared" si="77"/>
        <v>5745.666666666667</v>
      </c>
      <c r="AU76" s="1">
        <f t="shared" si="78"/>
        <v>1055735.0270961877</v>
      </c>
    </row>
    <row r="77" spans="1:48" x14ac:dyDescent="0.15">
      <c r="C77" s="7">
        <v>4</v>
      </c>
      <c r="D77" s="8">
        <v>12.543869062600001</v>
      </c>
      <c r="E77" s="10">
        <f t="shared" si="79"/>
        <v>5.25298144174194</v>
      </c>
      <c r="F77" s="7" t="s">
        <v>83</v>
      </c>
      <c r="G77" s="1">
        <v>5</v>
      </c>
      <c r="H77" s="9">
        <f t="shared" si="61"/>
        <v>12.543869062600001</v>
      </c>
      <c r="I77" s="9">
        <f t="shared" si="62"/>
        <v>285.69386906259996</v>
      </c>
      <c r="J77" s="9">
        <f t="shared" si="63"/>
        <v>8.3353939715854197E-2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0.38667899774440512</v>
      </c>
      <c r="O77" s="9">
        <f t="shared" si="80"/>
        <v>0.12985152619707402</v>
      </c>
      <c r="P77" s="9">
        <f t="shared" si="66"/>
        <v>1.082363628664257E-2</v>
      </c>
      <c r="Q77" s="12">
        <f t="shared" si="67"/>
        <v>1.9482545315956626E-3</v>
      </c>
      <c r="R77" s="9">
        <f t="shared" si="68"/>
        <v>1.9710000000000002E-2</v>
      </c>
      <c r="S77" s="13">
        <f t="shared" si="69"/>
        <v>9.8845993485320263E-2</v>
      </c>
      <c r="T77" s="2">
        <f t="shared" si="70"/>
        <v>0.01</v>
      </c>
      <c r="U77" s="14">
        <f t="shared" si="71"/>
        <v>9.8845993485320257E-4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1.3588459934853202E-2</v>
      </c>
      <c r="AR77" s="9">
        <f t="shared" si="75"/>
        <v>10.950000000000001</v>
      </c>
      <c r="AS77" s="1">
        <f t="shared" si="76"/>
        <v>0.18</v>
      </c>
      <c r="AT77" s="1">
        <f t="shared" si="77"/>
        <v>5745.666666666667</v>
      </c>
      <c r="AU77" s="1">
        <f t="shared" si="78"/>
        <v>1031031.875286489</v>
      </c>
    </row>
    <row r="78" spans="1:48" x14ac:dyDescent="0.15">
      <c r="C78" s="7">
        <v>5</v>
      </c>
      <c r="D78" s="8">
        <v>15.631642005483901</v>
      </c>
      <c r="E78" s="10">
        <f t="shared" si="79"/>
        <v>12.543869062600001</v>
      </c>
      <c r="F78" s="7" t="s">
        <v>85</v>
      </c>
      <c r="G78" s="1">
        <v>6</v>
      </c>
      <c r="H78" s="9">
        <f t="shared" si="61"/>
        <v>15.631642005483901</v>
      </c>
      <c r="I78" s="9">
        <f t="shared" si="62"/>
        <v>288.78164200548389</v>
      </c>
      <c r="J78" s="9">
        <f t="shared" si="63"/>
        <v>0.12000172949402918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0.22852788991043146</v>
      </c>
      <c r="P78" s="9">
        <f t="shared" si="66"/>
        <v>2.7423742026872876E-2</v>
      </c>
      <c r="Q78" s="12">
        <f t="shared" si="67"/>
        <v>4.9362735648371178E-3</v>
      </c>
      <c r="R78" s="9">
        <f t="shared" si="68"/>
        <v>1.9710000000000002E-2</v>
      </c>
      <c r="S78" s="13">
        <f t="shared" si="69"/>
        <v>0.25044513266550572</v>
      </c>
      <c r="T78" s="2">
        <f t="shared" si="70"/>
        <v>0.01</v>
      </c>
      <c r="U78" s="14">
        <f t="shared" si="71"/>
        <v>2.5044513266550572E-3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1.5104451326655057E-2</v>
      </c>
      <c r="AR78" s="9">
        <f t="shared" si="75"/>
        <v>10.950000000000001</v>
      </c>
      <c r="AS78" s="1">
        <f t="shared" si="76"/>
        <v>0.18</v>
      </c>
      <c r="AT78" s="1">
        <f t="shared" si="77"/>
        <v>5745.666666666667</v>
      </c>
      <c r="AU78" s="1">
        <f t="shared" si="78"/>
        <v>1146058.5563895176</v>
      </c>
    </row>
    <row r="79" spans="1:48" x14ac:dyDescent="0.15">
      <c r="C79" s="7">
        <v>6</v>
      </c>
      <c r="D79" s="8">
        <v>19.5308250556667</v>
      </c>
      <c r="E79" s="10">
        <f t="shared" si="79"/>
        <v>15.631642005483901</v>
      </c>
      <c r="F79" s="7" t="s">
        <v>83</v>
      </c>
      <c r="G79" s="1">
        <v>7</v>
      </c>
      <c r="H79" s="9">
        <f t="shared" si="61"/>
        <v>19.5308250556667</v>
      </c>
      <c r="I79" s="9">
        <f t="shared" si="62"/>
        <v>292.68082505566667</v>
      </c>
      <c r="J79" s="9">
        <f t="shared" si="63"/>
        <v>0.18804691065476034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0.31060414788355861</v>
      </c>
      <c r="P79" s="9">
        <f t="shared" si="66"/>
        <v>5.8408150446057516E-2</v>
      </c>
      <c r="Q79" s="12">
        <f t="shared" si="67"/>
        <v>1.0513467080290353E-2</v>
      </c>
      <c r="R79" s="9">
        <f t="shared" si="68"/>
        <v>1.9710000000000002E-2</v>
      </c>
      <c r="S79" s="13">
        <f t="shared" si="69"/>
        <v>0.53340776663066214</v>
      </c>
      <c r="T79" s="2">
        <f t="shared" si="70"/>
        <v>0.01</v>
      </c>
      <c r="U79" s="14">
        <f t="shared" si="71"/>
        <v>5.3340776663066214E-3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2.6934077666306622E-2</v>
      </c>
      <c r="AR79" s="9">
        <f t="shared" si="75"/>
        <v>10.950000000000001</v>
      </c>
      <c r="AS79" s="1">
        <f t="shared" si="76"/>
        <v>0.18</v>
      </c>
      <c r="AT79" s="1">
        <f t="shared" si="77"/>
        <v>5745.666666666667</v>
      </c>
      <c r="AU79" s="1">
        <f t="shared" si="78"/>
        <v>2043637.9647539549</v>
      </c>
    </row>
    <row r="80" spans="1:48" x14ac:dyDescent="0.15">
      <c r="C80" s="7">
        <v>7</v>
      </c>
      <c r="D80" s="8">
        <v>22.8982077848387</v>
      </c>
      <c r="E80" s="10">
        <f t="shared" si="79"/>
        <v>19.5308250556667</v>
      </c>
      <c r="F80" s="7" t="s">
        <v>83</v>
      </c>
      <c r="G80" s="1">
        <v>8</v>
      </c>
      <c r="H80" s="9">
        <f t="shared" si="61"/>
        <v>22.8982077848387</v>
      </c>
      <c r="I80" s="9">
        <f t="shared" si="62"/>
        <v>296.04820778483867</v>
      </c>
      <c r="J80" s="9">
        <f t="shared" si="63"/>
        <v>0.27453858444742935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0.36169599743750114</v>
      </c>
      <c r="P80" s="9">
        <f t="shared" si="66"/>
        <v>9.92995071367926E-2</v>
      </c>
      <c r="Q80" s="12">
        <f t="shared" si="67"/>
        <v>1.7873911284622668E-2</v>
      </c>
      <c r="R80" s="9">
        <f t="shared" si="68"/>
        <v>1.9710000000000002E-2</v>
      </c>
      <c r="S80" s="13">
        <f t="shared" si="69"/>
        <v>0.90684481403463557</v>
      </c>
      <c r="T80" s="2">
        <f t="shared" si="70"/>
        <v>0.01</v>
      </c>
      <c r="U80" s="14">
        <f t="shared" si="71"/>
        <v>9.0684481403463559E-3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3.0668448140346357E-2</v>
      </c>
      <c r="AR80" s="9">
        <f t="shared" si="75"/>
        <v>10.950000000000001</v>
      </c>
      <c r="AS80" s="1">
        <f t="shared" si="76"/>
        <v>0.18</v>
      </c>
      <c r="AT80" s="1">
        <f t="shared" si="77"/>
        <v>5745.666666666667</v>
      </c>
      <c r="AU80" s="1">
        <f t="shared" si="78"/>
        <v>2326985.3794957916</v>
      </c>
    </row>
    <row r="81" spans="1:48" x14ac:dyDescent="0.15">
      <c r="C81" s="7">
        <v>8</v>
      </c>
      <c r="D81" s="8">
        <v>22.576345746129</v>
      </c>
      <c r="E81" s="10">
        <f t="shared" si="79"/>
        <v>22.8982077848387</v>
      </c>
      <c r="F81" s="7" t="s">
        <v>83</v>
      </c>
      <c r="G81" s="1">
        <v>9</v>
      </c>
      <c r="H81" s="9">
        <f t="shared" si="61"/>
        <v>22.576345746129</v>
      </c>
      <c r="I81" s="9">
        <f t="shared" si="62"/>
        <v>295.72634574612897</v>
      </c>
      <c r="J81" s="9">
        <f t="shared" si="63"/>
        <v>0.26488504292826065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0.37189649030070859</v>
      </c>
      <c r="P81" s="9">
        <f t="shared" si="66"/>
        <v>9.8509817798172666E-2</v>
      </c>
      <c r="Q81" s="12">
        <f t="shared" si="67"/>
        <v>1.7731767203671079E-2</v>
      </c>
      <c r="R81" s="9">
        <f t="shared" si="68"/>
        <v>1.9710000000000002E-2</v>
      </c>
      <c r="S81" s="13">
        <f t="shared" si="69"/>
        <v>0.89963303925271831</v>
      </c>
      <c r="T81" s="2">
        <f t="shared" si="70"/>
        <v>0.01</v>
      </c>
      <c r="U81" s="14">
        <f t="shared" si="71"/>
        <v>8.9963303925271829E-3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3.0596330392527182E-2</v>
      </c>
      <c r="AR81" s="9">
        <f t="shared" si="75"/>
        <v>10.950000000000001</v>
      </c>
      <c r="AS81" s="1">
        <f t="shared" si="76"/>
        <v>0.18</v>
      </c>
      <c r="AT81" s="1">
        <f t="shared" si="77"/>
        <v>5745.666666666667</v>
      </c>
      <c r="AU81" s="1">
        <f t="shared" si="78"/>
        <v>2321513.4056936153</v>
      </c>
    </row>
    <row r="82" spans="1:48" x14ac:dyDescent="0.15">
      <c r="C82" s="7">
        <v>9</v>
      </c>
      <c r="D82" s="8">
        <v>16.5393648143333</v>
      </c>
      <c r="E82" s="10">
        <f t="shared" si="79"/>
        <v>22.576345746129</v>
      </c>
      <c r="F82" s="7" t="s">
        <v>83</v>
      </c>
      <c r="G82" s="1">
        <v>10</v>
      </c>
      <c r="H82" s="9">
        <f t="shared" si="61"/>
        <v>16.5393648143333</v>
      </c>
      <c r="I82" s="9">
        <f t="shared" si="62"/>
        <v>289.68936481433326</v>
      </c>
      <c r="J82" s="9">
        <f t="shared" si="63"/>
        <v>0.13337377399435357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0.38288667250253594</v>
      </c>
      <c r="P82" s="9">
        <f t="shared" si="66"/>
        <v>5.10670405238033E-2</v>
      </c>
      <c r="Q82" s="12">
        <f t="shared" si="67"/>
        <v>9.1920672942845932E-3</v>
      </c>
      <c r="R82" s="9">
        <f t="shared" si="68"/>
        <v>1.9710000000000002E-2</v>
      </c>
      <c r="S82" s="13">
        <f t="shared" si="69"/>
        <v>0.46636566688404829</v>
      </c>
      <c r="T82" s="2">
        <f t="shared" si="70"/>
        <v>0.01</v>
      </c>
      <c r="U82" s="14">
        <f t="shared" si="71"/>
        <v>4.6636566688404834E-3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2.6263656668840486E-2</v>
      </c>
      <c r="AR82" s="9">
        <f t="shared" si="75"/>
        <v>10.950000000000001</v>
      </c>
      <c r="AS82" s="1">
        <f t="shared" si="76"/>
        <v>0.18</v>
      </c>
      <c r="AT82" s="1">
        <f t="shared" si="77"/>
        <v>5745.666666666667</v>
      </c>
      <c r="AU82" s="1">
        <f t="shared" si="78"/>
        <v>1992769.4026385371</v>
      </c>
    </row>
    <row r="83" spans="1:48" x14ac:dyDescent="0.15">
      <c r="C83" s="7">
        <v>10</v>
      </c>
      <c r="D83" s="8">
        <v>13.636701074612899</v>
      </c>
      <c r="E83" s="10">
        <f t="shared" si="79"/>
        <v>16.5393648143333</v>
      </c>
      <c r="F83" s="7" t="s">
        <v>83</v>
      </c>
      <c r="G83" s="1">
        <v>11</v>
      </c>
      <c r="H83" s="9">
        <f t="shared" si="61"/>
        <v>13.636701074612899</v>
      </c>
      <c r="I83" s="9">
        <f t="shared" si="62"/>
        <v>286.78670107461289</v>
      </c>
      <c r="J83" s="9">
        <f t="shared" si="63"/>
        <v>9.4913504301443588E-2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0.31522865037979603</v>
      </c>
      <c r="O83" s="9">
        <f t="shared" si="80"/>
        <v>0.12609098159893667</v>
      </c>
      <c r="P83" s="9">
        <f t="shared" si="66"/>
        <v>1.196773692436392E-2</v>
      </c>
      <c r="Q83" s="12">
        <f t="shared" si="67"/>
        <v>2.1541926463855055E-3</v>
      </c>
      <c r="R83" s="9">
        <f t="shared" si="68"/>
        <v>1.9710000000000002E-2</v>
      </c>
      <c r="S83" s="13">
        <f t="shared" si="69"/>
        <v>0.10929440113574355</v>
      </c>
      <c r="T83" s="2">
        <f t="shared" si="70"/>
        <v>0.01</v>
      </c>
      <c r="U83" s="14">
        <f t="shared" si="71"/>
        <v>1.0929440113574356E-3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1.3692944011357436E-2</v>
      </c>
      <c r="AR83" s="9">
        <f t="shared" si="75"/>
        <v>10.950000000000001</v>
      </c>
      <c r="AS83" s="1">
        <f t="shared" si="76"/>
        <v>0.18</v>
      </c>
      <c r="AT83" s="1">
        <f t="shared" si="77"/>
        <v>5745.666666666667</v>
      </c>
      <c r="AU83" s="1">
        <f t="shared" si="78"/>
        <v>1038959.662088835</v>
      </c>
    </row>
    <row r="84" spans="1:48" x14ac:dyDescent="0.15">
      <c r="C84" s="7">
        <v>11</v>
      </c>
      <c r="D84" s="8">
        <v>8.2802025102333303</v>
      </c>
      <c r="E84" s="10">
        <f t="shared" si="79"/>
        <v>13.636701074612899</v>
      </c>
      <c r="F84" s="7" t="s">
        <v>85</v>
      </c>
      <c r="G84" s="1">
        <v>12</v>
      </c>
      <c r="H84" s="9">
        <f t="shared" si="61"/>
        <v>8.2802025102333303</v>
      </c>
      <c r="I84" s="9">
        <f t="shared" si="62"/>
        <v>281.4302025102333</v>
      </c>
      <c r="J84" s="9">
        <f t="shared" si="63"/>
        <v>4.9737832387517743E-2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0.22362324467457276</v>
      </c>
      <c r="P84" s="9">
        <f t="shared" si="66"/>
        <v>1.1122535461576769E-2</v>
      </c>
      <c r="Q84" s="12">
        <f t="shared" si="67"/>
        <v>2.0020563830838185E-3</v>
      </c>
      <c r="R84" s="9">
        <f t="shared" si="68"/>
        <v>1.9710000000000002E-2</v>
      </c>
      <c r="S84" s="13">
        <f t="shared" si="69"/>
        <v>0.10157566631576957</v>
      </c>
      <c r="T84" s="2">
        <f t="shared" si="70"/>
        <v>0.01</v>
      </c>
      <c r="U84" s="14">
        <f t="shared" si="71"/>
        <v>1.0157566631576957E-3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1.3615756663157695E-2</v>
      </c>
      <c r="AR84" s="9">
        <f t="shared" si="75"/>
        <v>10.950000000000001</v>
      </c>
      <c r="AS84" s="1">
        <f t="shared" si="76"/>
        <v>0.18</v>
      </c>
      <c r="AT84" s="1">
        <f t="shared" si="77"/>
        <v>5745.666666666667</v>
      </c>
      <c r="AU84" s="1">
        <f t="shared" si="78"/>
        <v>1033103.0295679821</v>
      </c>
      <c r="AV84" s="1">
        <f>SUM(AU73:AU84)</f>
        <v>16972782.996280655</v>
      </c>
    </row>
    <row r="85" spans="1:48" x14ac:dyDescent="0.15">
      <c r="C85" s="7">
        <v>12</v>
      </c>
      <c r="D85" s="8">
        <v>3.8619781131290298</v>
      </c>
      <c r="E85" s="10">
        <f t="shared" si="79"/>
        <v>8.2802025102333303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4.5370835930967699</v>
      </c>
      <c r="E89" s="7"/>
      <c r="F89" s="7"/>
      <c r="G89" s="1">
        <v>1</v>
      </c>
      <c r="H89" s="9">
        <f t="shared" ref="H89:H100" si="81">E90</f>
        <v>4.5370835930967699</v>
      </c>
      <c r="I89" s="9">
        <f t="shared" ref="I89:I100" si="82">H89+273.15</f>
        <v>277.68708359309676</v>
      </c>
      <c r="J89" s="9">
        <f t="shared" ref="J89:J100" si="83">EXP(($C$15*(I89-$C$13))/($C$16*I89*$C$13))</f>
        <v>3.1199560838389089E-2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0.16552225012688468</v>
      </c>
      <c r="Q89" s="12">
        <f t="shared" ref="Q89:Q100" si="87">P89*$B$91</f>
        <v>7.4485012557098107E-2</v>
      </c>
      <c r="R89" s="9">
        <f t="shared" ref="R89:R100" si="88">L89*$B$91</f>
        <v>2.3873737500000001</v>
      </c>
      <c r="S89" s="13">
        <f t="shared" ref="S89:S100" si="89">Q89/R89</f>
        <v>3.1199560838389089E-2</v>
      </c>
      <c r="T89" s="2">
        <f t="shared" ref="T89:T100" si="90">$B$90/100</f>
        <v>0.51</v>
      </c>
      <c r="U89" s="14">
        <f t="shared" ref="U89:U100" si="91">S89*T89</f>
        <v>1.5911776027578435E-2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3.5134400472314899E-2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92554.166666666672</v>
      </c>
      <c r="AN89" s="1">
        <f t="shared" ref="AN89:AN100" si="96">AM89*10000*AK89*AJ89</f>
        <v>338272152.21192288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2.7765636969999998</v>
      </c>
      <c r="E90" s="10">
        <f t="shared" ref="E90:E101" si="97">D89</f>
        <v>4.5370835930967699</v>
      </c>
      <c r="F90" s="7" t="s">
        <v>83</v>
      </c>
      <c r="G90" s="1">
        <v>2</v>
      </c>
      <c r="H90" s="9">
        <f t="shared" si="81"/>
        <v>2.7765636969999998</v>
      </c>
      <c r="I90" s="9">
        <f t="shared" si="82"/>
        <v>275.92656369699995</v>
      </c>
      <c r="J90" s="9">
        <f t="shared" si="83"/>
        <v>2.4945230169129532E-2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10.445027749873116</v>
      </c>
      <c r="P90" s="9">
        <f t="shared" si="86"/>
        <v>0.26055362134353</v>
      </c>
      <c r="Q90" s="12">
        <f t="shared" si="87"/>
        <v>0.1172491296045885</v>
      </c>
      <c r="R90" s="9">
        <f t="shared" si="88"/>
        <v>2.3873737500000001</v>
      </c>
      <c r="S90" s="13">
        <f t="shared" si="89"/>
        <v>4.9112180111969689E-2</v>
      </c>
      <c r="T90" s="2">
        <f t="shared" si="90"/>
        <v>0.51</v>
      </c>
      <c r="U90" s="14">
        <f t="shared" si="91"/>
        <v>2.5047211857104543E-2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3.7888734374917021E-2</v>
      </c>
      <c r="AK90" s="9">
        <f t="shared" si="93"/>
        <v>10.4025</v>
      </c>
      <c r="AL90" s="1">
        <f t="shared" si="94"/>
        <v>0.45</v>
      </c>
      <c r="AM90" s="17">
        <f t="shared" si="95"/>
        <v>92554.166666666672</v>
      </c>
      <c r="AN90" s="1">
        <f t="shared" si="96"/>
        <v>364790733.56291693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2.5896790685000002</v>
      </c>
      <c r="E91" s="10">
        <f t="shared" si="97"/>
        <v>2.7765636969999998</v>
      </c>
      <c r="F91" s="7" t="s">
        <v>83</v>
      </c>
      <c r="G91" s="1">
        <v>3</v>
      </c>
      <c r="H91" s="9">
        <f t="shared" si="81"/>
        <v>2.5896790685000002</v>
      </c>
      <c r="I91" s="9">
        <f t="shared" si="82"/>
        <v>275.73967906849998</v>
      </c>
      <c r="J91" s="9">
        <f t="shared" si="83"/>
        <v>2.435570677401987E-2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15.489749128529587</v>
      </c>
      <c r="P91" s="9">
        <f t="shared" si="86"/>
        <v>0.37726378777759645</v>
      </c>
      <c r="Q91" s="12">
        <f t="shared" si="87"/>
        <v>0.1697687044999184</v>
      </c>
      <c r="R91" s="9">
        <f t="shared" si="88"/>
        <v>2.3873737500000001</v>
      </c>
      <c r="S91" s="13">
        <f t="shared" si="89"/>
        <v>7.1111071108961629E-2</v>
      </c>
      <c r="T91" s="2">
        <f t="shared" si="90"/>
        <v>0.51</v>
      </c>
      <c r="U91" s="14">
        <f t="shared" si="91"/>
        <v>3.6266646265570433E-2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4.1271393849069485E-2</v>
      </c>
      <c r="AK91" s="9">
        <f t="shared" si="93"/>
        <v>10.4025</v>
      </c>
      <c r="AL91" s="1">
        <f t="shared" si="94"/>
        <v>0.45</v>
      </c>
      <c r="AM91" s="17">
        <f t="shared" si="95"/>
        <v>92554.166666666672</v>
      </c>
      <c r="AN91" s="1">
        <f t="shared" si="96"/>
        <v>397358800.33335334</v>
      </c>
    </row>
    <row r="92" spans="1:48" x14ac:dyDescent="0.15">
      <c r="C92" s="7">
        <v>3</v>
      </c>
      <c r="D92" s="8">
        <v>5.25298144174194</v>
      </c>
      <c r="E92" s="10">
        <f t="shared" si="97"/>
        <v>2.5896790685000002</v>
      </c>
      <c r="F92" s="7" t="s">
        <v>83</v>
      </c>
      <c r="G92" s="1">
        <v>4</v>
      </c>
      <c r="H92" s="9">
        <f t="shared" si="81"/>
        <v>5.25298144174194</v>
      </c>
      <c r="I92" s="9">
        <f t="shared" si="82"/>
        <v>278.40298144174193</v>
      </c>
      <c r="J92" s="9">
        <f t="shared" si="83"/>
        <v>3.4143385178046035E-2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20.41776034075199</v>
      </c>
      <c r="P92" s="9">
        <f t="shared" si="86"/>
        <v>0.6971314557873276</v>
      </c>
      <c r="Q92" s="12">
        <f t="shared" si="87"/>
        <v>0.31370915510429742</v>
      </c>
      <c r="R92" s="9">
        <f t="shared" si="88"/>
        <v>2.3873737500000001</v>
      </c>
      <c r="S92" s="13">
        <f t="shared" si="89"/>
        <v>0.13140345331529987</v>
      </c>
      <c r="T92" s="2">
        <f t="shared" si="90"/>
        <v>0.51</v>
      </c>
      <c r="U92" s="14">
        <f t="shared" si="91"/>
        <v>6.7015761190802936E-2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5.0542251999027087E-2</v>
      </c>
      <c r="AK92" s="9">
        <f t="shared" si="93"/>
        <v>10.4025</v>
      </c>
      <c r="AL92" s="1">
        <f t="shared" si="94"/>
        <v>0.45</v>
      </c>
      <c r="AM92" s="17">
        <f t="shared" si="95"/>
        <v>92554.166666666672</v>
      </c>
      <c r="AN92" s="1">
        <f t="shared" si="96"/>
        <v>486618132.98394907</v>
      </c>
    </row>
    <row r="93" spans="1:48" x14ac:dyDescent="0.15">
      <c r="C93" s="7">
        <v>4</v>
      </c>
      <c r="D93" s="8">
        <v>12.543869062600001</v>
      </c>
      <c r="E93" s="10">
        <f t="shared" si="97"/>
        <v>5.25298144174194</v>
      </c>
      <c r="F93" s="7" t="s">
        <v>83</v>
      </c>
      <c r="G93" s="1">
        <v>5</v>
      </c>
      <c r="H93" s="9">
        <f t="shared" si="81"/>
        <v>12.543869062600001</v>
      </c>
      <c r="I93" s="9">
        <f t="shared" si="82"/>
        <v>285.69386906259996</v>
      </c>
      <c r="J93" s="9">
        <f t="shared" si="83"/>
        <v>8.3353939715854197E-2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18.734597440716428</v>
      </c>
      <c r="O93" s="9">
        <f t="shared" si="98"/>
        <v>6.2913064442482352</v>
      </c>
      <c r="P93" s="9">
        <f t="shared" si="86"/>
        <v>0.52440517808783238</v>
      </c>
      <c r="Q93" s="12">
        <f t="shared" si="87"/>
        <v>0.23598233013952458</v>
      </c>
      <c r="R93" s="9">
        <f t="shared" si="88"/>
        <v>2.3873737500000001</v>
      </c>
      <c r="S93" s="13">
        <f t="shared" si="89"/>
        <v>9.8845993485320249E-2</v>
      </c>
      <c r="T93" s="2">
        <f t="shared" si="90"/>
        <v>0.51</v>
      </c>
      <c r="U93" s="14">
        <f t="shared" si="91"/>
        <v>5.041145667751333E-2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3.8110054188270272E-2</v>
      </c>
      <c r="AK93" s="9">
        <f t="shared" si="93"/>
        <v>10.4025</v>
      </c>
      <c r="AL93" s="1">
        <f t="shared" si="94"/>
        <v>0.45</v>
      </c>
      <c r="AM93" s="17">
        <f t="shared" si="95"/>
        <v>92554.166666666672</v>
      </c>
      <c r="AN93" s="1">
        <f t="shared" si="96"/>
        <v>366921589.03742933</v>
      </c>
    </row>
    <row r="94" spans="1:48" x14ac:dyDescent="0.15">
      <c r="C94" s="7">
        <v>5</v>
      </c>
      <c r="D94" s="8">
        <v>15.631642005483901</v>
      </c>
      <c r="E94" s="10">
        <f t="shared" si="97"/>
        <v>12.543869062600001</v>
      </c>
      <c r="F94" s="7" t="s">
        <v>85</v>
      </c>
      <c r="G94" s="1">
        <v>6</v>
      </c>
      <c r="H94" s="9">
        <f t="shared" si="81"/>
        <v>15.631642005483901</v>
      </c>
      <c r="I94" s="9">
        <f t="shared" si="82"/>
        <v>288.78164200548389</v>
      </c>
      <c r="J94" s="9">
        <f t="shared" si="83"/>
        <v>0.12000172949402918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11.072176266160403</v>
      </c>
      <c r="P94" s="9">
        <f t="shared" si="86"/>
        <v>1.3286803012019908</v>
      </c>
      <c r="Q94" s="12">
        <f t="shared" si="87"/>
        <v>0.59790613554089589</v>
      </c>
      <c r="R94" s="9">
        <f t="shared" si="88"/>
        <v>2.3873737500000001</v>
      </c>
      <c r="S94" s="13">
        <f t="shared" si="89"/>
        <v>0.25044513266550572</v>
      </c>
      <c r="T94" s="2">
        <f t="shared" si="90"/>
        <v>0.51</v>
      </c>
      <c r="U94" s="14">
        <f t="shared" si="91"/>
        <v>0.12772701765940792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6.463869582431149E-2</v>
      </c>
      <c r="AK94" s="9">
        <f t="shared" si="93"/>
        <v>10.4025</v>
      </c>
      <c r="AL94" s="1">
        <f t="shared" si="94"/>
        <v>0.45</v>
      </c>
      <c r="AM94" s="17">
        <f t="shared" si="95"/>
        <v>92554.166666666672</v>
      </c>
      <c r="AN94" s="1">
        <f t="shared" si="96"/>
        <v>622337949.66534781</v>
      </c>
    </row>
    <row r="95" spans="1:48" x14ac:dyDescent="0.15">
      <c r="C95" s="7">
        <v>6</v>
      </c>
      <c r="D95" s="8">
        <v>19.5308250556667</v>
      </c>
      <c r="E95" s="10">
        <f t="shared" si="97"/>
        <v>15.631642005483901</v>
      </c>
      <c r="F95" s="7" t="s">
        <v>83</v>
      </c>
      <c r="G95" s="1">
        <v>7</v>
      </c>
      <c r="H95" s="9">
        <f t="shared" si="81"/>
        <v>19.5308250556667</v>
      </c>
      <c r="I95" s="9">
        <f t="shared" si="82"/>
        <v>292.68082505566667</v>
      </c>
      <c r="J95" s="9">
        <f t="shared" si="83"/>
        <v>0.18804691065476034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15.048770964958411</v>
      </c>
      <c r="P95" s="9">
        <f t="shared" si="86"/>
        <v>2.829874889111486</v>
      </c>
      <c r="Q95" s="12">
        <f t="shared" si="87"/>
        <v>1.2734437001001688</v>
      </c>
      <c r="R95" s="9">
        <f t="shared" si="88"/>
        <v>2.3873737500000001</v>
      </c>
      <c r="S95" s="13">
        <f t="shared" si="89"/>
        <v>0.53340776663066214</v>
      </c>
      <c r="T95" s="2">
        <f t="shared" si="90"/>
        <v>0.51</v>
      </c>
      <c r="U95" s="14">
        <f t="shared" si="91"/>
        <v>0.27203796098163768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0.12847444523596374</v>
      </c>
      <c r="AK95" s="9">
        <f t="shared" si="93"/>
        <v>10.4025</v>
      </c>
      <c r="AL95" s="1">
        <f t="shared" si="94"/>
        <v>0.45</v>
      </c>
      <c r="AM95" s="17">
        <f t="shared" si="95"/>
        <v>92554.166666666672</v>
      </c>
      <c r="AN95" s="1">
        <f t="shared" si="96"/>
        <v>1236945173.6752198</v>
      </c>
    </row>
    <row r="96" spans="1:48" x14ac:dyDescent="0.15">
      <c r="C96" s="7">
        <v>7</v>
      </c>
      <c r="D96" s="8">
        <v>22.8982077848387</v>
      </c>
      <c r="E96" s="10">
        <f t="shared" si="97"/>
        <v>19.5308250556667</v>
      </c>
      <c r="F96" s="7" t="s">
        <v>83</v>
      </c>
      <c r="G96" s="1">
        <v>8</v>
      </c>
      <c r="H96" s="9">
        <f t="shared" si="81"/>
        <v>22.8982077848387</v>
      </c>
      <c r="I96" s="9">
        <f t="shared" si="82"/>
        <v>296.04820778483867</v>
      </c>
      <c r="J96" s="9">
        <f t="shared" si="83"/>
        <v>0.27453858444742935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17.524171075846922</v>
      </c>
      <c r="P96" s="9">
        <f t="shared" si="86"/>
        <v>4.8110611207775991</v>
      </c>
      <c r="Q96" s="12">
        <f t="shared" si="87"/>
        <v>2.1649775043499195</v>
      </c>
      <c r="R96" s="9">
        <f t="shared" si="88"/>
        <v>2.3873737500000001</v>
      </c>
      <c r="S96" s="13">
        <f t="shared" si="89"/>
        <v>0.90684481403463513</v>
      </c>
      <c r="T96" s="2">
        <f t="shared" si="90"/>
        <v>0.51</v>
      </c>
      <c r="U96" s="14">
        <f t="shared" si="91"/>
        <v>0.46249085515766392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0.18589599283003569</v>
      </c>
      <c r="AK96" s="9">
        <f t="shared" si="93"/>
        <v>10.4025</v>
      </c>
      <c r="AL96" s="1">
        <f t="shared" si="94"/>
        <v>0.45</v>
      </c>
      <c r="AM96" s="17">
        <f t="shared" si="95"/>
        <v>92554.166666666672</v>
      </c>
      <c r="AN96" s="1">
        <f t="shared" si="96"/>
        <v>1789796801.3354623</v>
      </c>
    </row>
    <row r="97" spans="1:50" x14ac:dyDescent="0.15">
      <c r="C97" s="7">
        <v>8</v>
      </c>
      <c r="D97" s="8">
        <v>22.576345746129</v>
      </c>
      <c r="E97" s="10">
        <f t="shared" si="97"/>
        <v>22.8982077848387</v>
      </c>
      <c r="F97" s="7" t="s">
        <v>83</v>
      </c>
      <c r="G97" s="1">
        <v>9</v>
      </c>
      <c r="H97" s="9">
        <f t="shared" si="81"/>
        <v>22.576345746129</v>
      </c>
      <c r="I97" s="9">
        <f t="shared" si="82"/>
        <v>295.72634574612897</v>
      </c>
      <c r="J97" s="9">
        <f t="shared" si="83"/>
        <v>0.26488504292826065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18.018384955069326</v>
      </c>
      <c r="P97" s="9">
        <f t="shared" si="86"/>
        <v>4.7728006723214644</v>
      </c>
      <c r="Q97" s="12">
        <f t="shared" si="87"/>
        <v>2.147760302544659</v>
      </c>
      <c r="R97" s="9">
        <f t="shared" si="88"/>
        <v>2.3873737500000001</v>
      </c>
      <c r="S97" s="13">
        <f t="shared" si="89"/>
        <v>0.8996330392527182</v>
      </c>
      <c r="T97" s="2">
        <f t="shared" si="90"/>
        <v>0.51</v>
      </c>
      <c r="U97" s="14">
        <f t="shared" si="91"/>
        <v>0.45881285001888628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0.18478707428069421</v>
      </c>
      <c r="AK97" s="9">
        <f t="shared" si="93"/>
        <v>10.4025</v>
      </c>
      <c r="AL97" s="1">
        <f t="shared" si="94"/>
        <v>0.45</v>
      </c>
      <c r="AM97" s="17">
        <f t="shared" si="95"/>
        <v>92554.166666666672</v>
      </c>
      <c r="AN97" s="1">
        <f t="shared" si="96"/>
        <v>1779120192.1071634</v>
      </c>
    </row>
    <row r="98" spans="1:50" x14ac:dyDescent="0.15">
      <c r="C98" s="7">
        <v>9</v>
      </c>
      <c r="D98" s="8">
        <v>16.5393648143333</v>
      </c>
      <c r="E98" s="10">
        <f t="shared" si="97"/>
        <v>22.576345746129</v>
      </c>
      <c r="F98" s="7" t="s">
        <v>83</v>
      </c>
      <c r="G98" s="1">
        <v>10</v>
      </c>
      <c r="H98" s="9">
        <f t="shared" si="81"/>
        <v>16.5393648143333</v>
      </c>
      <c r="I98" s="9">
        <f t="shared" si="82"/>
        <v>289.68936481433326</v>
      </c>
      <c r="J98" s="9">
        <f t="shared" si="83"/>
        <v>0.13337377399435357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18.550859282747858</v>
      </c>
      <c r="P98" s="9">
        <f t="shared" si="86"/>
        <v>2.4741981133782689</v>
      </c>
      <c r="Q98" s="12">
        <f t="shared" si="87"/>
        <v>1.113389151020221</v>
      </c>
      <c r="R98" s="9">
        <f t="shared" si="88"/>
        <v>2.3873737500000001</v>
      </c>
      <c r="S98" s="13">
        <f t="shared" si="89"/>
        <v>0.46636566688404818</v>
      </c>
      <c r="T98" s="2">
        <f t="shared" si="90"/>
        <v>0.51</v>
      </c>
      <c r="U98" s="14">
        <f t="shared" si="91"/>
        <v>0.23784649011086459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0.11495971676842567</v>
      </c>
      <c r="AK98" s="9">
        <f t="shared" si="93"/>
        <v>10.4025</v>
      </c>
      <c r="AL98" s="1">
        <f t="shared" si="94"/>
        <v>0.45</v>
      </c>
      <c r="AM98" s="17">
        <f t="shared" si="95"/>
        <v>92554.166666666672</v>
      </c>
      <c r="AN98" s="1">
        <f t="shared" si="96"/>
        <v>1106826081.7363605</v>
      </c>
    </row>
    <row r="99" spans="1:50" x14ac:dyDescent="0.15">
      <c r="C99" s="7">
        <v>10</v>
      </c>
      <c r="D99" s="8">
        <v>13.636701074612899</v>
      </c>
      <c r="E99" s="10">
        <f t="shared" si="97"/>
        <v>16.5393648143333</v>
      </c>
      <c r="F99" s="7" t="s">
        <v>83</v>
      </c>
      <c r="G99" s="1">
        <v>11</v>
      </c>
      <c r="H99" s="9">
        <f t="shared" si="81"/>
        <v>13.636701074612899</v>
      </c>
      <c r="I99" s="9">
        <f t="shared" si="82"/>
        <v>286.78670107461289</v>
      </c>
      <c r="J99" s="9">
        <f t="shared" si="83"/>
        <v>9.4913504301443588E-2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15.272828110901109</v>
      </c>
      <c r="O99" s="9">
        <f t="shared" si="98"/>
        <v>6.1091080584684825</v>
      </c>
      <c r="P99" s="9">
        <f t="shared" si="86"/>
        <v>0.57983685398543194</v>
      </c>
      <c r="Q99" s="12">
        <f t="shared" si="87"/>
        <v>0.2609265842934444</v>
      </c>
      <c r="R99" s="9">
        <f t="shared" si="88"/>
        <v>2.3873737500000001</v>
      </c>
      <c r="S99" s="13">
        <f t="shared" si="89"/>
        <v>0.10929440113574357</v>
      </c>
      <c r="T99" s="2">
        <f t="shared" si="90"/>
        <v>0.51</v>
      </c>
      <c r="U99" s="14">
        <f t="shared" si="91"/>
        <v>5.5740144579229219E-2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4.7142653590637615E-2</v>
      </c>
      <c r="AK99" s="9">
        <f t="shared" si="93"/>
        <v>10.4025</v>
      </c>
      <c r="AL99" s="1">
        <f t="shared" si="94"/>
        <v>0.45</v>
      </c>
      <c r="AM99" s="17">
        <f t="shared" si="95"/>
        <v>92554.166666666672</v>
      </c>
      <c r="AN99" s="1">
        <f t="shared" si="96"/>
        <v>453886979.04926622</v>
      </c>
    </row>
    <row r="100" spans="1:50" x14ac:dyDescent="0.15">
      <c r="C100" s="7">
        <v>11</v>
      </c>
      <c r="D100" s="8">
        <v>8.2802025102333303</v>
      </c>
      <c r="E100" s="10">
        <f t="shared" si="97"/>
        <v>13.636701074612899</v>
      </c>
      <c r="F100" s="7" t="s">
        <v>85</v>
      </c>
      <c r="G100" s="1">
        <v>12</v>
      </c>
      <c r="H100" s="9">
        <f t="shared" si="81"/>
        <v>8.2802025102333303</v>
      </c>
      <c r="I100" s="9">
        <f t="shared" si="82"/>
        <v>281.4302025102333</v>
      </c>
      <c r="J100" s="9">
        <f t="shared" si="83"/>
        <v>4.9737832387517743E-2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10.834546204483051</v>
      </c>
      <c r="P100" s="9">
        <f t="shared" si="86"/>
        <v>0.53888684311339452</v>
      </c>
      <c r="Q100" s="12">
        <f t="shared" si="87"/>
        <v>0.24249907940102755</v>
      </c>
      <c r="R100" s="9">
        <f t="shared" si="88"/>
        <v>2.3873737500000001</v>
      </c>
      <c r="S100" s="13">
        <f t="shared" si="89"/>
        <v>0.1015756663157696</v>
      </c>
      <c r="T100" s="2">
        <f t="shared" si="90"/>
        <v>0.51</v>
      </c>
      <c r="U100" s="14">
        <f t="shared" si="91"/>
        <v>5.1803589821042495E-2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4.5955782331044318E-2</v>
      </c>
      <c r="AK100" s="9">
        <f t="shared" si="93"/>
        <v>10.4025</v>
      </c>
      <c r="AL100" s="1">
        <f t="shared" si="94"/>
        <v>0.45</v>
      </c>
      <c r="AM100" s="17">
        <f t="shared" si="95"/>
        <v>92554.166666666672</v>
      </c>
      <c r="AN100" s="1">
        <f t="shared" si="96"/>
        <v>442459845.24354035</v>
      </c>
      <c r="AO100" s="1">
        <f>SUM(AN89:AN100)</f>
        <v>9385334430.9419308</v>
      </c>
    </row>
    <row r="101" spans="1:50" x14ac:dyDescent="0.15">
      <c r="C101" s="7">
        <v>12</v>
      </c>
      <c r="D101" s="8">
        <v>3.8619781131290298</v>
      </c>
      <c r="E101" s="10">
        <f t="shared" si="97"/>
        <v>8.2802025102333303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4.5370835930967699</v>
      </c>
      <c r="E105" s="7"/>
      <c r="F105" s="7"/>
      <c r="G105" s="1">
        <v>1</v>
      </c>
      <c r="H105" s="9">
        <f t="shared" ref="H105:H116" si="99">E106</f>
        <v>4.5370835930967699</v>
      </c>
      <c r="I105" s="9">
        <f t="shared" ref="I105:I116" si="100">H105+273.15</f>
        <v>277.68708359309676</v>
      </c>
      <c r="J105" s="9">
        <f t="shared" ref="J105:J116" si="101">EXP(($C$15*(I105-$C$13))/($C$16*I105*$C$13))</f>
        <v>3.1199560838389089E-2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2.0213889971492417E-2</v>
      </c>
      <c r="Q105" s="12">
        <f t="shared" ref="Q105:Q116" si="105">P105*$B$107</f>
        <v>6.0641669914477244E-3</v>
      </c>
      <c r="R105" s="9">
        <f t="shared" ref="R105:R116" si="106">L105*$B$107</f>
        <v>0.19436706250000002</v>
      </c>
      <c r="S105" s="13">
        <f t="shared" ref="S105:S116" si="107">Q105/R105</f>
        <v>3.1199560838389085E-2</v>
      </c>
      <c r="T105" s="2">
        <f t="shared" ref="T105:T116" si="108">$B$106/100</f>
        <v>0.01</v>
      </c>
      <c r="U105" s="14">
        <f t="shared" ref="U105:U116" si="109">S105*T105</f>
        <v>3.1199560838389087E-4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5.8019956083838909E-3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1788.9166666666667</v>
      </c>
      <c r="AX105" s="1">
        <f t="shared" ref="AX105:AX116" si="116">AW105*10000*AV105*0.67*AU105*AT105</f>
        <v>1351652.2753820056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2.7765636969999998</v>
      </c>
      <c r="E106" s="10">
        <f t="shared" ref="E106:E117" si="117">D105</f>
        <v>4.5370835930967699</v>
      </c>
      <c r="F106" s="7" t="s">
        <v>83</v>
      </c>
      <c r="G106" s="1">
        <v>2</v>
      </c>
      <c r="H106" s="9">
        <f t="shared" si="99"/>
        <v>2.7765636969999998</v>
      </c>
      <c r="I106" s="9">
        <f t="shared" si="100"/>
        <v>275.92656369699995</v>
      </c>
      <c r="J106" s="9">
        <f t="shared" si="101"/>
        <v>2.4945230169129532E-2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1.2755665266951746</v>
      </c>
      <c r="P106" s="9">
        <f t="shared" si="104"/>
        <v>3.1819300604448236E-2</v>
      </c>
      <c r="Q106" s="12">
        <f t="shared" si="105"/>
        <v>9.5457901813344702E-3</v>
      </c>
      <c r="R106" s="9">
        <f t="shared" si="106"/>
        <v>0.19436706250000002</v>
      </c>
      <c r="S106" s="13">
        <f t="shared" si="107"/>
        <v>4.9112180111969689E-2</v>
      </c>
      <c r="T106" s="2">
        <f t="shared" si="108"/>
        <v>0.01</v>
      </c>
      <c r="U106" s="14">
        <f t="shared" si="109"/>
        <v>4.9112180111969691E-4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5.9811218011196973E-3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1788.9166666666667</v>
      </c>
      <c r="AX106" s="1">
        <f t="shared" si="116"/>
        <v>1393382.1115166643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2.5896790685000002</v>
      </c>
      <c r="E107" s="10">
        <f t="shared" si="117"/>
        <v>2.7765636969999998</v>
      </c>
      <c r="F107" s="7" t="s">
        <v>83</v>
      </c>
      <c r="G107" s="1">
        <v>3</v>
      </c>
      <c r="H107" s="9">
        <f t="shared" si="99"/>
        <v>2.5896790685000002</v>
      </c>
      <c r="I107" s="9">
        <f t="shared" si="100"/>
        <v>275.73967906849998</v>
      </c>
      <c r="J107" s="9">
        <f t="shared" si="101"/>
        <v>2.435570677401987E-2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1.8916374344240598</v>
      </c>
      <c r="P107" s="9">
        <f t="shared" si="104"/>
        <v>4.6072166675591643E-2</v>
      </c>
      <c r="Q107" s="12">
        <f t="shared" si="105"/>
        <v>1.3821650002677493E-2</v>
      </c>
      <c r="R107" s="9">
        <f t="shared" si="106"/>
        <v>0.19436706250000002</v>
      </c>
      <c r="S107" s="13">
        <f t="shared" si="107"/>
        <v>7.1111071108961643E-2</v>
      </c>
      <c r="T107" s="2">
        <f t="shared" si="108"/>
        <v>0.01</v>
      </c>
      <c r="U107" s="14">
        <f t="shared" si="109"/>
        <v>7.1111071108961648E-4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6.2011107110896161E-3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1788.9166666666667</v>
      </c>
      <c r="AX107" s="1">
        <f t="shared" si="116"/>
        <v>1444631.462738161</v>
      </c>
    </row>
    <row r="108" spans="1:50" x14ac:dyDescent="0.15">
      <c r="C108" s="7">
        <v>3</v>
      </c>
      <c r="D108" s="8">
        <v>5.25298144174194</v>
      </c>
      <c r="E108" s="10">
        <f t="shared" si="117"/>
        <v>2.5896790685000002</v>
      </c>
      <c r="F108" s="7" t="s">
        <v>83</v>
      </c>
      <c r="G108" s="1">
        <v>4</v>
      </c>
      <c r="H108" s="9">
        <f t="shared" si="99"/>
        <v>5.25298144174194</v>
      </c>
      <c r="I108" s="9">
        <f t="shared" si="100"/>
        <v>278.40298144174193</v>
      </c>
      <c r="J108" s="9">
        <f t="shared" si="101"/>
        <v>3.4143385178046035E-2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2.4934554760818015</v>
      </c>
      <c r="P108" s="9">
        <f t="shared" si="104"/>
        <v>8.5135010744169098E-2</v>
      </c>
      <c r="Q108" s="12">
        <f t="shared" si="105"/>
        <v>2.554050322325073E-2</v>
      </c>
      <c r="R108" s="9">
        <f t="shared" si="106"/>
        <v>0.19436706250000002</v>
      </c>
      <c r="S108" s="13">
        <f t="shared" si="107"/>
        <v>0.1314034533152999</v>
      </c>
      <c r="T108" s="2">
        <f t="shared" si="108"/>
        <v>0.01</v>
      </c>
      <c r="U108" s="14">
        <f t="shared" si="109"/>
        <v>1.3140345331529991E-3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6.8040345331529988E-3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1788.9166666666667</v>
      </c>
      <c r="AX108" s="1">
        <f t="shared" si="116"/>
        <v>1585090.6100695366</v>
      </c>
    </row>
    <row r="109" spans="1:50" x14ac:dyDescent="0.15">
      <c r="C109" s="7">
        <v>4</v>
      </c>
      <c r="D109" s="8">
        <v>12.543869062600001</v>
      </c>
      <c r="E109" s="10">
        <f t="shared" si="117"/>
        <v>5.25298144174194</v>
      </c>
      <c r="F109" s="7" t="s">
        <v>83</v>
      </c>
      <c r="G109" s="1">
        <v>5</v>
      </c>
      <c r="H109" s="9">
        <f t="shared" si="99"/>
        <v>12.543869062600001</v>
      </c>
      <c r="I109" s="9">
        <f t="shared" si="100"/>
        <v>285.69386906259996</v>
      </c>
      <c r="J109" s="9">
        <f t="shared" si="101"/>
        <v>8.3353939715854197E-2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2.2879044420707508</v>
      </c>
      <c r="O109" s="9">
        <f t="shared" si="118"/>
        <v>0.76830623160021494</v>
      </c>
      <c r="P109" s="9">
        <f t="shared" si="104"/>
        <v>6.4041351312119424E-2</v>
      </c>
      <c r="Q109" s="12">
        <f t="shared" si="105"/>
        <v>1.9212405393635827E-2</v>
      </c>
      <c r="R109" s="9">
        <f t="shared" si="106"/>
        <v>0.19436706250000002</v>
      </c>
      <c r="S109" s="13">
        <f t="shared" si="107"/>
        <v>9.8845993485320208E-2</v>
      </c>
      <c r="T109" s="2">
        <f t="shared" si="108"/>
        <v>0.01</v>
      </c>
      <c r="U109" s="14">
        <f t="shared" si="109"/>
        <v>9.8845993485320214E-4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6.4784599348532024E-3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1788.9166666666667</v>
      </c>
      <c r="AX109" s="1">
        <f t="shared" si="116"/>
        <v>1509243.6642423784</v>
      </c>
    </row>
    <row r="110" spans="1:50" x14ac:dyDescent="0.15">
      <c r="C110" s="7">
        <v>5</v>
      </c>
      <c r="D110" s="8">
        <v>15.631642005483901</v>
      </c>
      <c r="E110" s="10">
        <f t="shared" si="117"/>
        <v>12.543869062600001</v>
      </c>
      <c r="F110" s="7" t="s">
        <v>85</v>
      </c>
      <c r="G110" s="1">
        <v>6</v>
      </c>
      <c r="H110" s="9">
        <f t="shared" si="99"/>
        <v>15.631642005483901</v>
      </c>
      <c r="I110" s="9">
        <f t="shared" si="100"/>
        <v>288.78164200548389</v>
      </c>
      <c r="J110" s="9">
        <f t="shared" si="101"/>
        <v>0.12000172949402918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1.3521550886214291</v>
      </c>
      <c r="P110" s="9">
        <f t="shared" si="104"/>
        <v>0.16226094917872377</v>
      </c>
      <c r="Q110" s="12">
        <f t="shared" si="105"/>
        <v>4.8678284753617129E-2</v>
      </c>
      <c r="R110" s="9">
        <f t="shared" si="106"/>
        <v>0.19436706250000002</v>
      </c>
      <c r="S110" s="13">
        <f t="shared" si="107"/>
        <v>0.25044513266550561</v>
      </c>
      <c r="T110" s="2">
        <f t="shared" si="108"/>
        <v>0.01</v>
      </c>
      <c r="U110" s="14">
        <f t="shared" si="109"/>
        <v>2.5044513266550563E-3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7.9944513266550568E-3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1788.9166666666667</v>
      </c>
      <c r="AX110" s="1">
        <f t="shared" si="116"/>
        <v>1862414.0822322797</v>
      </c>
    </row>
    <row r="111" spans="1:50" x14ac:dyDescent="0.15">
      <c r="C111" s="7">
        <v>6</v>
      </c>
      <c r="D111" s="8">
        <v>19.5308250556667</v>
      </c>
      <c r="E111" s="10">
        <f t="shared" si="117"/>
        <v>15.631642005483901</v>
      </c>
      <c r="F111" s="7" t="s">
        <v>83</v>
      </c>
      <c r="G111" s="1">
        <v>7</v>
      </c>
      <c r="H111" s="9">
        <f t="shared" si="99"/>
        <v>19.5308250556667</v>
      </c>
      <c r="I111" s="9">
        <f t="shared" si="100"/>
        <v>292.68082505566667</v>
      </c>
      <c r="J111" s="9">
        <f t="shared" si="101"/>
        <v>0.18804691065476034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1.8377843477760389</v>
      </c>
      <c r="P111" s="9">
        <f t="shared" si="104"/>
        <v>0.34558966904895783</v>
      </c>
      <c r="Q111" s="12">
        <f t="shared" si="105"/>
        <v>0.10367690071468734</v>
      </c>
      <c r="R111" s="9">
        <f t="shared" si="106"/>
        <v>0.19436706250000002</v>
      </c>
      <c r="S111" s="13">
        <f t="shared" si="107"/>
        <v>0.53340776663066214</v>
      </c>
      <c r="T111" s="2">
        <f t="shared" si="108"/>
        <v>0.01</v>
      </c>
      <c r="U111" s="14">
        <f t="shared" si="109"/>
        <v>5.3340776663066214E-3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1.5284077666306621E-2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1788.9166666666667</v>
      </c>
      <c r="AX111" s="1">
        <f t="shared" si="116"/>
        <v>3560629.7814025762</v>
      </c>
    </row>
    <row r="112" spans="1:50" x14ac:dyDescent="0.15">
      <c r="C112" s="7">
        <v>7</v>
      </c>
      <c r="D112" s="8">
        <v>22.8982077848387</v>
      </c>
      <c r="E112" s="10">
        <f t="shared" si="117"/>
        <v>19.5308250556667</v>
      </c>
      <c r="F112" s="7" t="s">
        <v>83</v>
      </c>
      <c r="G112" s="1">
        <v>8</v>
      </c>
      <c r="H112" s="9">
        <f t="shared" si="99"/>
        <v>22.8982077848387</v>
      </c>
      <c r="I112" s="9">
        <f t="shared" si="100"/>
        <v>296.04820778483867</v>
      </c>
      <c r="J112" s="9">
        <f t="shared" si="101"/>
        <v>0.27453858444742935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2.1400848870604143</v>
      </c>
      <c r="P112" s="9">
        <f t="shared" si="104"/>
        <v>0.5875358754909028</v>
      </c>
      <c r="Q112" s="12">
        <f t="shared" si="105"/>
        <v>0.17626076264727084</v>
      </c>
      <c r="R112" s="9">
        <f t="shared" si="106"/>
        <v>0.19436706250000002</v>
      </c>
      <c r="S112" s="13">
        <f t="shared" si="107"/>
        <v>0.90684481403463524</v>
      </c>
      <c r="T112" s="2">
        <f t="shared" si="108"/>
        <v>0.01</v>
      </c>
      <c r="U112" s="14">
        <f t="shared" si="109"/>
        <v>9.0684481403463524E-3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1.9018448140346353E-2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1788.9166666666667</v>
      </c>
      <c r="AX112" s="1">
        <f t="shared" si="116"/>
        <v>4430601.1996955229</v>
      </c>
    </row>
    <row r="113" spans="1:53" x14ac:dyDescent="0.15">
      <c r="C113" s="7">
        <v>8</v>
      </c>
      <c r="D113" s="8">
        <v>22.576345746129</v>
      </c>
      <c r="E113" s="10">
        <f t="shared" si="117"/>
        <v>22.8982077848387</v>
      </c>
      <c r="F113" s="7" t="s">
        <v>83</v>
      </c>
      <c r="G113" s="1">
        <v>9</v>
      </c>
      <c r="H113" s="9">
        <f t="shared" si="99"/>
        <v>22.576345746129</v>
      </c>
      <c r="I113" s="9">
        <f t="shared" si="100"/>
        <v>295.72634574612897</v>
      </c>
      <c r="J113" s="9">
        <f t="shared" si="101"/>
        <v>0.26488504292826065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2.2004392199028451</v>
      </c>
      <c r="P113" s="9">
        <f t="shared" si="104"/>
        <v>0.58286343722499345</v>
      </c>
      <c r="Q113" s="12">
        <f t="shared" si="105"/>
        <v>0.17485903116749804</v>
      </c>
      <c r="R113" s="9">
        <f t="shared" si="106"/>
        <v>0.19436706250000002</v>
      </c>
      <c r="S113" s="13">
        <f t="shared" si="107"/>
        <v>0.8996330392527182</v>
      </c>
      <c r="T113" s="2">
        <f t="shared" si="108"/>
        <v>0.01</v>
      </c>
      <c r="U113" s="14">
        <f t="shared" si="109"/>
        <v>8.9963303925271829E-3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1.8946330392527182E-2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1788.9166666666667</v>
      </c>
      <c r="AX113" s="1">
        <f t="shared" si="116"/>
        <v>4413800.4082929315</v>
      </c>
    </row>
    <row r="114" spans="1:53" x14ac:dyDescent="0.15">
      <c r="C114" s="7">
        <v>9</v>
      </c>
      <c r="D114" s="8">
        <v>16.5393648143333</v>
      </c>
      <c r="E114" s="10">
        <f t="shared" si="117"/>
        <v>22.576345746129</v>
      </c>
      <c r="F114" s="7" t="s">
        <v>83</v>
      </c>
      <c r="G114" s="1">
        <v>10</v>
      </c>
      <c r="H114" s="9">
        <f t="shared" si="99"/>
        <v>16.5393648143333</v>
      </c>
      <c r="I114" s="9">
        <f t="shared" si="100"/>
        <v>289.68936481433326</v>
      </c>
      <c r="J114" s="9">
        <f t="shared" si="101"/>
        <v>0.13337377399435357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2.265465991011185</v>
      </c>
      <c r="P114" s="9">
        <f t="shared" si="104"/>
        <v>0.30215374907702003</v>
      </c>
      <c r="Q114" s="12">
        <f t="shared" si="105"/>
        <v>9.0646124723106E-2</v>
      </c>
      <c r="R114" s="9">
        <f t="shared" si="106"/>
        <v>0.19436706250000002</v>
      </c>
      <c r="S114" s="13">
        <f t="shared" si="107"/>
        <v>0.46636566688404829</v>
      </c>
      <c r="T114" s="2">
        <f t="shared" si="108"/>
        <v>0.01</v>
      </c>
      <c r="U114" s="14">
        <f t="shared" si="109"/>
        <v>4.6636566688404834E-3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1.4613656668840482E-2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1788.9166666666667</v>
      </c>
      <c r="AX114" s="1">
        <f t="shared" si="116"/>
        <v>3404446.2666512798</v>
      </c>
    </row>
    <row r="115" spans="1:53" x14ac:dyDescent="0.15">
      <c r="C115" s="7">
        <v>10</v>
      </c>
      <c r="D115" s="8">
        <v>13.636701074612899</v>
      </c>
      <c r="E115" s="10">
        <f t="shared" si="117"/>
        <v>16.5393648143333</v>
      </c>
      <c r="F115" s="7" t="s">
        <v>83</v>
      </c>
      <c r="G115" s="1">
        <v>11</v>
      </c>
      <c r="H115" s="9">
        <f t="shared" si="99"/>
        <v>13.636701074612899</v>
      </c>
      <c r="I115" s="9">
        <f t="shared" si="100"/>
        <v>286.78670107461289</v>
      </c>
      <c r="J115" s="9">
        <f t="shared" si="101"/>
        <v>9.4913504301443588E-2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1.8651466298374566</v>
      </c>
      <c r="O115" s="9">
        <f t="shared" si="118"/>
        <v>0.74605582043004182</v>
      </c>
      <c r="P115" s="9">
        <f t="shared" si="104"/>
        <v>7.0810772321503804E-2</v>
      </c>
      <c r="Q115" s="12">
        <f t="shared" si="105"/>
        <v>2.1243231696451141E-2</v>
      </c>
      <c r="R115" s="9">
        <f t="shared" si="106"/>
        <v>0.19436706250000002</v>
      </c>
      <c r="S115" s="13">
        <f t="shared" si="107"/>
        <v>0.10929440113574355</v>
      </c>
      <c r="T115" s="2">
        <f t="shared" si="108"/>
        <v>0.01</v>
      </c>
      <c r="U115" s="14">
        <f t="shared" si="109"/>
        <v>1.0929440113574356E-3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6.5829440113574353E-3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1788.9166666666667</v>
      </c>
      <c r="AX115" s="1">
        <f t="shared" si="116"/>
        <v>1533584.6236777944</v>
      </c>
    </row>
    <row r="116" spans="1:53" x14ac:dyDescent="0.15">
      <c r="C116" s="7">
        <v>11</v>
      </c>
      <c r="D116" s="8">
        <v>8.2802025102333303</v>
      </c>
      <c r="E116" s="10">
        <f t="shared" si="117"/>
        <v>13.636701074612899</v>
      </c>
      <c r="F116" s="7" t="s">
        <v>85</v>
      </c>
      <c r="G116" s="1">
        <v>12</v>
      </c>
      <c r="H116" s="9">
        <f t="shared" si="99"/>
        <v>8.2802025102333303</v>
      </c>
      <c r="I116" s="9">
        <f t="shared" si="100"/>
        <v>281.4302025102333</v>
      </c>
      <c r="J116" s="9">
        <f t="shared" si="101"/>
        <v>4.9737832387517743E-2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1.3231352564418715</v>
      </c>
      <c r="P116" s="9">
        <f t="shared" si="104"/>
        <v>6.5809879610921107E-2</v>
      </c>
      <c r="Q116" s="12">
        <f t="shared" si="105"/>
        <v>1.9742963883276333E-2</v>
      </c>
      <c r="R116" s="9">
        <f t="shared" si="106"/>
        <v>0.19436706250000002</v>
      </c>
      <c r="S116" s="13">
        <f t="shared" si="107"/>
        <v>0.10157566631576959</v>
      </c>
      <c r="T116" s="2">
        <f t="shared" si="108"/>
        <v>0.01</v>
      </c>
      <c r="U116" s="14">
        <f t="shared" si="109"/>
        <v>1.0157566631576959E-3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6.505756663157696E-3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1788.9166666666667</v>
      </c>
      <c r="AX116" s="1">
        <f t="shared" si="116"/>
        <v>1515602.8012382663</v>
      </c>
      <c r="AY116" s="1">
        <f>SUM(AX105:AX116)</f>
        <v>28005079.287139397</v>
      </c>
    </row>
    <row r="117" spans="1:53" x14ac:dyDescent="0.15">
      <c r="C117" s="7">
        <v>12</v>
      </c>
      <c r="D117" s="8">
        <v>3.8619781131290298</v>
      </c>
      <c r="E117" s="10">
        <f t="shared" si="117"/>
        <v>8.2802025102333303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4.5370835930967699</v>
      </c>
      <c r="E121" s="7"/>
      <c r="F121" s="7"/>
      <c r="G121" s="1">
        <v>1</v>
      </c>
      <c r="H121" s="9">
        <f t="shared" ref="H121:H132" si="119">E122</f>
        <v>4.5370835930967699</v>
      </c>
      <c r="I121" s="9">
        <f t="shared" ref="I121:I132" si="120">H121+273.15</f>
        <v>277.68708359309676</v>
      </c>
      <c r="J121" s="9">
        <f t="shared" ref="J121:J132" si="121">EXP(($C$15*(I121-$C$13))/($C$16*I121*$C$13))</f>
        <v>3.1199560838389089E-2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8.8825149706893737E-3</v>
      </c>
      <c r="Q121" s="12">
        <f t="shared" ref="Q121:Q132" si="125">P121*$B$123</f>
        <v>2.9312299403274934E-3</v>
      </c>
      <c r="R121" s="9">
        <f t="shared" ref="R121:R132" si="126">L121*$B$123</f>
        <v>9.3951000000000007E-2</v>
      </c>
      <c r="S121" s="13">
        <f t="shared" ref="S121:S132" si="127">Q121/R121</f>
        <v>3.1199560838389089E-2</v>
      </c>
      <c r="T121" s="2">
        <f t="shared" ref="T121:T132" si="128">$B$122/100</f>
        <v>0.01</v>
      </c>
      <c r="U121" s="14">
        <f t="shared" ref="U121:U132" si="129">S121*T121</f>
        <v>3.1199560838389087E-4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5.8019956083838909E-3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246.91666666666666</v>
      </c>
      <c r="AX121" s="1">
        <f t="shared" ref="AX121:AX132" si="136">AW121*10000*AV121*0.67*AU121*AT121</f>
        <v>90178.708429689621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2.7765636969999998</v>
      </c>
      <c r="E122" s="10">
        <f t="shared" ref="E122:E133" si="139">D121</f>
        <v>4.5370835930967699</v>
      </c>
      <c r="F122" s="7" t="s">
        <v>83</v>
      </c>
      <c r="G122" s="1">
        <v>2</v>
      </c>
      <c r="H122" s="9">
        <f t="shared" si="119"/>
        <v>2.7765636969999998</v>
      </c>
      <c r="I122" s="9">
        <f t="shared" si="120"/>
        <v>275.92656369699995</v>
      </c>
      <c r="J122" s="9">
        <f t="shared" si="121"/>
        <v>2.4945230169129532E-2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0.56051748502931065</v>
      </c>
      <c r="P122" s="9">
        <f t="shared" si="124"/>
        <v>1.3982237677877771E-2</v>
      </c>
      <c r="Q122" s="12">
        <f t="shared" si="125"/>
        <v>4.614138433699665E-3</v>
      </c>
      <c r="R122" s="9">
        <f t="shared" si="126"/>
        <v>9.3951000000000007E-2</v>
      </c>
      <c r="S122" s="13">
        <f t="shared" si="127"/>
        <v>4.9112180111969696E-2</v>
      </c>
      <c r="T122" s="2">
        <f t="shared" si="128"/>
        <v>0.01</v>
      </c>
      <c r="U122" s="14">
        <f t="shared" si="129"/>
        <v>4.9112180111969702E-4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5.9811218011196973E-3</v>
      </c>
      <c r="AU122" s="9">
        <f t="shared" si="133"/>
        <v>28.47</v>
      </c>
      <c r="AV122" s="1">
        <f t="shared" si="134"/>
        <v>0.33</v>
      </c>
      <c r="AW122" s="1">
        <f t="shared" si="135"/>
        <v>246.91666666666666</v>
      </c>
      <c r="AX122" s="1">
        <f t="shared" si="136"/>
        <v>92962.814071462431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2.5896790685000002</v>
      </c>
      <c r="E123" s="10">
        <f t="shared" si="139"/>
        <v>2.7765636969999998</v>
      </c>
      <c r="F123" s="7" t="s">
        <v>83</v>
      </c>
      <c r="G123" s="1">
        <v>3</v>
      </c>
      <c r="H123" s="9">
        <f t="shared" si="119"/>
        <v>2.5896790685000002</v>
      </c>
      <c r="I123" s="9">
        <f t="shared" si="120"/>
        <v>275.73967906849998</v>
      </c>
      <c r="J123" s="9">
        <f t="shared" si="121"/>
        <v>2.435570677401987E-2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0.83123524735143284</v>
      </c>
      <c r="P123" s="9">
        <f t="shared" si="124"/>
        <v>2.0245321944721374E-2</v>
      </c>
      <c r="Q123" s="12">
        <f t="shared" si="125"/>
        <v>6.6809562417580537E-3</v>
      </c>
      <c r="R123" s="9">
        <f t="shared" si="126"/>
        <v>9.3951000000000007E-2</v>
      </c>
      <c r="S123" s="13">
        <f t="shared" si="127"/>
        <v>7.1111071108961615E-2</v>
      </c>
      <c r="T123" s="2">
        <f t="shared" si="128"/>
        <v>0.01</v>
      </c>
      <c r="U123" s="14">
        <f t="shared" si="129"/>
        <v>7.1111071108961616E-4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6.2011107110896161E-3</v>
      </c>
      <c r="AU123" s="9">
        <f t="shared" si="133"/>
        <v>28.47</v>
      </c>
      <c r="AV123" s="1">
        <f t="shared" si="134"/>
        <v>0.33</v>
      </c>
      <c r="AW123" s="1">
        <f t="shared" si="135"/>
        <v>246.91666666666666</v>
      </c>
      <c r="AX123" s="1">
        <f t="shared" si="136"/>
        <v>96382.036888742092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5.25298144174194</v>
      </c>
      <c r="E124" s="10">
        <f t="shared" si="139"/>
        <v>2.5896790685000002</v>
      </c>
      <c r="F124" s="7" t="s">
        <v>83</v>
      </c>
      <c r="G124" s="1">
        <v>4</v>
      </c>
      <c r="H124" s="9">
        <f t="shared" si="119"/>
        <v>5.25298144174194</v>
      </c>
      <c r="I124" s="9">
        <f t="shared" si="120"/>
        <v>278.40298144174193</v>
      </c>
      <c r="J124" s="9">
        <f t="shared" si="121"/>
        <v>3.4143385178046035E-2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1.0956899254067114</v>
      </c>
      <c r="P124" s="9">
        <f t="shared" si="124"/>
        <v>3.7410563158865873E-2</v>
      </c>
      <c r="Q124" s="12">
        <f t="shared" si="125"/>
        <v>1.2345485842425738E-2</v>
      </c>
      <c r="R124" s="9">
        <f t="shared" si="126"/>
        <v>9.3951000000000007E-2</v>
      </c>
      <c r="S124" s="13">
        <f t="shared" si="127"/>
        <v>0.13140345331529987</v>
      </c>
      <c r="T124" s="2">
        <f t="shared" si="128"/>
        <v>0.01</v>
      </c>
      <c r="U124" s="14">
        <f t="shared" si="129"/>
        <v>1.3140345331529987E-3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6.8040345331529988E-3</v>
      </c>
      <c r="AU124" s="9">
        <f t="shared" si="133"/>
        <v>28.47</v>
      </c>
      <c r="AV124" s="1">
        <f t="shared" si="134"/>
        <v>0.33</v>
      </c>
      <c r="AW124" s="1">
        <f t="shared" si="135"/>
        <v>246.91666666666666</v>
      </c>
      <c r="AX124" s="1">
        <f t="shared" si="136"/>
        <v>105753.10422919334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12.543869062600001</v>
      </c>
      <c r="E125" s="10">
        <f t="shared" si="139"/>
        <v>5.25298144174194</v>
      </c>
      <c r="F125" s="7" t="s">
        <v>83</v>
      </c>
      <c r="G125" s="1">
        <v>5</v>
      </c>
      <c r="H125" s="9">
        <f t="shared" si="119"/>
        <v>12.543869062600001</v>
      </c>
      <c r="I125" s="9">
        <f t="shared" si="120"/>
        <v>285.69386906259996</v>
      </c>
      <c r="J125" s="9">
        <f t="shared" si="121"/>
        <v>8.3353939715854197E-2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1.0053653941354532</v>
      </c>
      <c r="O125" s="9">
        <f t="shared" si="140"/>
        <v>0.33761396811239219</v>
      </c>
      <c r="P125" s="9">
        <f t="shared" si="124"/>
        <v>2.8141454345270659E-2</v>
      </c>
      <c r="Q125" s="12">
        <f t="shared" si="125"/>
        <v>9.2866799339393173E-3</v>
      </c>
      <c r="R125" s="9">
        <f t="shared" si="126"/>
        <v>9.3951000000000007E-2</v>
      </c>
      <c r="S125" s="13">
        <f t="shared" si="127"/>
        <v>9.884599348532018E-2</v>
      </c>
      <c r="T125" s="2">
        <f t="shared" si="128"/>
        <v>0.01</v>
      </c>
      <c r="U125" s="14">
        <f t="shared" si="129"/>
        <v>9.8845993485320192E-4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6.4784599348532016E-3</v>
      </c>
      <c r="AU125" s="9">
        <f t="shared" si="133"/>
        <v>28.47</v>
      </c>
      <c r="AV125" s="1">
        <f t="shared" si="134"/>
        <v>0.33</v>
      </c>
      <c r="AW125" s="1">
        <f t="shared" si="135"/>
        <v>246.91666666666666</v>
      </c>
      <c r="AX125" s="1">
        <f t="shared" si="136"/>
        <v>100692.79416453805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15.631642005483901</v>
      </c>
      <c r="E126" s="10">
        <f t="shared" si="139"/>
        <v>12.543869062600001</v>
      </c>
      <c r="F126" s="7" t="s">
        <v>85</v>
      </c>
      <c r="G126" s="1">
        <v>6</v>
      </c>
      <c r="H126" s="9">
        <f t="shared" si="119"/>
        <v>15.631642005483901</v>
      </c>
      <c r="I126" s="9">
        <f t="shared" si="120"/>
        <v>288.78164200548389</v>
      </c>
      <c r="J126" s="9">
        <f t="shared" si="121"/>
        <v>0.12000172949402918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0.59417251376712144</v>
      </c>
      <c r="P126" s="9">
        <f t="shared" si="124"/>
        <v>7.130172926986944E-2</v>
      </c>
      <c r="Q126" s="12">
        <f t="shared" si="125"/>
        <v>2.3529570659056916E-2</v>
      </c>
      <c r="R126" s="9">
        <f t="shared" si="126"/>
        <v>9.3951000000000007E-2</v>
      </c>
      <c r="S126" s="13">
        <f t="shared" si="127"/>
        <v>0.25044513266550555</v>
      </c>
      <c r="T126" s="2">
        <f t="shared" si="128"/>
        <v>0.01</v>
      </c>
      <c r="U126" s="14">
        <f t="shared" si="129"/>
        <v>2.5044513266550554E-3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7.9944513266550568E-3</v>
      </c>
      <c r="AU126" s="9">
        <f t="shared" si="133"/>
        <v>28.47</v>
      </c>
      <c r="AV126" s="1">
        <f t="shared" si="134"/>
        <v>0.33</v>
      </c>
      <c r="AW126" s="1">
        <f t="shared" si="135"/>
        <v>246.91666666666666</v>
      </c>
      <c r="AX126" s="1">
        <f t="shared" si="136"/>
        <v>124255.40174488034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19.5308250556667</v>
      </c>
      <c r="E127" s="10">
        <f t="shared" si="139"/>
        <v>15.631642005483901</v>
      </c>
      <c r="F127" s="7" t="s">
        <v>83</v>
      </c>
      <c r="G127" s="1">
        <v>7</v>
      </c>
      <c r="H127" s="9">
        <f t="shared" si="119"/>
        <v>19.5308250556667</v>
      </c>
      <c r="I127" s="9">
        <f t="shared" si="120"/>
        <v>292.68082505566667</v>
      </c>
      <c r="J127" s="9">
        <f t="shared" si="121"/>
        <v>0.18804691065476034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0.80757078449725195</v>
      </c>
      <c r="P127" s="9">
        <f t="shared" si="124"/>
        <v>0.15186119115974944</v>
      </c>
      <c r="Q127" s="12">
        <f t="shared" si="125"/>
        <v>5.011419308271732E-2</v>
      </c>
      <c r="R127" s="9">
        <f t="shared" si="126"/>
        <v>9.3951000000000007E-2</v>
      </c>
      <c r="S127" s="13">
        <f t="shared" si="127"/>
        <v>0.53340776663066192</v>
      </c>
      <c r="T127" s="2">
        <f t="shared" si="128"/>
        <v>0.01</v>
      </c>
      <c r="U127" s="14">
        <f t="shared" si="129"/>
        <v>5.3340776663066197E-3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1.5284077666306621E-2</v>
      </c>
      <c r="AU127" s="9">
        <f t="shared" si="133"/>
        <v>28.47</v>
      </c>
      <c r="AV127" s="1">
        <f t="shared" si="134"/>
        <v>0.33</v>
      </c>
      <c r="AW127" s="1">
        <f t="shared" si="135"/>
        <v>246.91666666666666</v>
      </c>
      <c r="AX127" s="1">
        <f t="shared" si="136"/>
        <v>237555.91636349272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22.8982077848387</v>
      </c>
      <c r="E128" s="10">
        <f t="shared" si="139"/>
        <v>19.5308250556667</v>
      </c>
      <c r="F128" s="7" t="s">
        <v>83</v>
      </c>
      <c r="G128" s="1">
        <v>8</v>
      </c>
      <c r="H128" s="9">
        <f t="shared" si="119"/>
        <v>22.8982077848387</v>
      </c>
      <c r="I128" s="9">
        <f t="shared" si="120"/>
        <v>296.04820778483867</v>
      </c>
      <c r="J128" s="9">
        <f t="shared" si="121"/>
        <v>0.27453858444742935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0.94040959333750251</v>
      </c>
      <c r="P128" s="9">
        <f t="shared" si="124"/>
        <v>0.2581787185556606</v>
      </c>
      <c r="Q128" s="12">
        <f t="shared" si="125"/>
        <v>8.5198977123368005E-2</v>
      </c>
      <c r="R128" s="9">
        <f t="shared" si="126"/>
        <v>9.3951000000000007E-2</v>
      </c>
      <c r="S128" s="13">
        <f t="shared" si="127"/>
        <v>0.90684481403463502</v>
      </c>
      <c r="T128" s="2">
        <f t="shared" si="128"/>
        <v>0.01</v>
      </c>
      <c r="U128" s="14">
        <f t="shared" si="129"/>
        <v>9.0684481403463506E-3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1.9018448140346353E-2</v>
      </c>
      <c r="AU128" s="9">
        <f t="shared" si="133"/>
        <v>28.47</v>
      </c>
      <c r="AV128" s="1">
        <f t="shared" si="134"/>
        <v>0.33</v>
      </c>
      <c r="AW128" s="1">
        <f t="shared" si="135"/>
        <v>246.91666666666666</v>
      </c>
      <c r="AX128" s="1">
        <f t="shared" si="136"/>
        <v>295598.13646794285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22.576345746129</v>
      </c>
      <c r="E129" s="10">
        <f t="shared" si="139"/>
        <v>22.8982077848387</v>
      </c>
      <c r="F129" s="7" t="s">
        <v>83</v>
      </c>
      <c r="G129" s="1">
        <v>9</v>
      </c>
      <c r="H129" s="9">
        <f t="shared" si="119"/>
        <v>22.576345746129</v>
      </c>
      <c r="I129" s="9">
        <f t="shared" si="120"/>
        <v>295.72634574612897</v>
      </c>
      <c r="J129" s="9">
        <f t="shared" si="121"/>
        <v>0.26488504292826065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0.96693087478184192</v>
      </c>
      <c r="P129" s="9">
        <f t="shared" si="124"/>
        <v>0.25612552627524882</v>
      </c>
      <c r="Q129" s="12">
        <f t="shared" si="125"/>
        <v>8.452142367083211E-2</v>
      </c>
      <c r="R129" s="9">
        <f t="shared" si="126"/>
        <v>9.3951000000000007E-2</v>
      </c>
      <c r="S129" s="13">
        <f t="shared" si="127"/>
        <v>0.89963303925271798</v>
      </c>
      <c r="T129" s="2">
        <f t="shared" si="128"/>
        <v>0.01</v>
      </c>
      <c r="U129" s="14">
        <f t="shared" si="129"/>
        <v>8.9963303925271795E-3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1.8946330392527182E-2</v>
      </c>
      <c r="AU129" s="9">
        <f t="shared" si="133"/>
        <v>28.47</v>
      </c>
      <c r="AV129" s="1">
        <f t="shared" si="134"/>
        <v>0.33</v>
      </c>
      <c r="AW129" s="1">
        <f t="shared" si="135"/>
        <v>246.91666666666666</v>
      </c>
      <c r="AX129" s="1">
        <f t="shared" si="136"/>
        <v>294477.23156001884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16.5393648143333</v>
      </c>
      <c r="E130" s="10">
        <f t="shared" si="139"/>
        <v>22.576345746129</v>
      </c>
      <c r="F130" s="7" t="s">
        <v>83</v>
      </c>
      <c r="G130" s="1">
        <v>10</v>
      </c>
      <c r="H130" s="9">
        <f t="shared" si="119"/>
        <v>16.5393648143333</v>
      </c>
      <c r="I130" s="9">
        <f t="shared" si="120"/>
        <v>289.68936481433326</v>
      </c>
      <c r="J130" s="9">
        <f t="shared" si="121"/>
        <v>0.13337377399435357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0.995505348506593</v>
      </c>
      <c r="P130" s="9">
        <f t="shared" si="124"/>
        <v>0.13277430536188853</v>
      </c>
      <c r="Q130" s="12">
        <f t="shared" si="125"/>
        <v>4.3815520769423216E-2</v>
      </c>
      <c r="R130" s="9">
        <f t="shared" si="126"/>
        <v>9.3951000000000007E-2</v>
      </c>
      <c r="S130" s="13">
        <f t="shared" si="127"/>
        <v>0.46636566688404818</v>
      </c>
      <c r="T130" s="2">
        <f t="shared" si="128"/>
        <v>0.01</v>
      </c>
      <c r="U130" s="14">
        <f t="shared" si="129"/>
        <v>4.6636566688404817E-3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1.4613656668840482E-2</v>
      </c>
      <c r="AU130" s="9">
        <f t="shared" si="133"/>
        <v>28.47</v>
      </c>
      <c r="AV130" s="1">
        <f t="shared" si="134"/>
        <v>0.33</v>
      </c>
      <c r="AW130" s="1">
        <f t="shared" si="135"/>
        <v>246.91666666666666</v>
      </c>
      <c r="AX130" s="1">
        <f t="shared" si="136"/>
        <v>227135.76031093055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13.636701074612899</v>
      </c>
      <c r="E131" s="10">
        <f t="shared" si="139"/>
        <v>16.5393648143333</v>
      </c>
      <c r="F131" s="7" t="s">
        <v>83</v>
      </c>
      <c r="G131" s="1">
        <v>11</v>
      </c>
      <c r="H131" s="9">
        <f t="shared" si="119"/>
        <v>13.636701074612899</v>
      </c>
      <c r="I131" s="9">
        <f t="shared" si="120"/>
        <v>286.78670107461289</v>
      </c>
      <c r="J131" s="9">
        <f t="shared" si="121"/>
        <v>9.4913504301443588E-2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0.81959449098746928</v>
      </c>
      <c r="O131" s="9">
        <f t="shared" si="140"/>
        <v>0.32783655215723506</v>
      </c>
      <c r="P131" s="9">
        <f t="shared" si="124"/>
        <v>3.1116116003346166E-2</v>
      </c>
      <c r="Q131" s="12">
        <f t="shared" si="125"/>
        <v>1.0268318281104236E-2</v>
      </c>
      <c r="R131" s="9">
        <f t="shared" si="126"/>
        <v>9.3951000000000007E-2</v>
      </c>
      <c r="S131" s="13">
        <f t="shared" si="127"/>
        <v>0.10929440113574347</v>
      </c>
      <c r="T131" s="2">
        <f t="shared" si="128"/>
        <v>0.01</v>
      </c>
      <c r="U131" s="14">
        <f t="shared" si="129"/>
        <v>1.0929440113574347E-3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6.5829440113574353E-3</v>
      </c>
      <c r="AU131" s="9">
        <f t="shared" si="133"/>
        <v>28.47</v>
      </c>
      <c r="AV131" s="1">
        <f t="shared" si="134"/>
        <v>0.33</v>
      </c>
      <c r="AW131" s="1">
        <f t="shared" si="135"/>
        <v>246.91666666666666</v>
      </c>
      <c r="AX131" s="1">
        <f t="shared" si="136"/>
        <v>102316.75938385079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8.2802025102333303</v>
      </c>
      <c r="E132" s="10">
        <f t="shared" si="139"/>
        <v>13.636701074612899</v>
      </c>
      <c r="F132" s="7" t="s">
        <v>85</v>
      </c>
      <c r="G132" s="1">
        <v>12</v>
      </c>
      <c r="H132" s="9">
        <f t="shared" si="119"/>
        <v>8.2802025102333303</v>
      </c>
      <c r="I132" s="9">
        <f t="shared" si="120"/>
        <v>281.4302025102333</v>
      </c>
      <c r="J132" s="9">
        <f t="shared" si="121"/>
        <v>4.9737832387517743E-2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0.58142043615388883</v>
      </c>
      <c r="P132" s="9">
        <f t="shared" si="124"/>
        <v>2.8918592200099583E-2</v>
      </c>
      <c r="Q132" s="12">
        <f t="shared" si="125"/>
        <v>9.543135426032863E-3</v>
      </c>
      <c r="R132" s="9">
        <f t="shared" si="126"/>
        <v>9.3951000000000007E-2</v>
      </c>
      <c r="S132" s="13">
        <f t="shared" si="127"/>
        <v>0.10157566631576952</v>
      </c>
      <c r="T132" s="2">
        <f t="shared" si="128"/>
        <v>0.01</v>
      </c>
      <c r="U132" s="14">
        <f t="shared" si="129"/>
        <v>1.0157566631576952E-3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6.5057566631576951E-3</v>
      </c>
      <c r="AU132" s="9">
        <f t="shared" si="133"/>
        <v>28.47</v>
      </c>
      <c r="AV132" s="1">
        <f t="shared" si="134"/>
        <v>0.33</v>
      </c>
      <c r="AW132" s="1">
        <f t="shared" si="135"/>
        <v>246.91666666666666</v>
      </c>
      <c r="AX132" s="1">
        <f t="shared" si="136"/>
        <v>101117.05917075391</v>
      </c>
      <c r="AY132" s="1">
        <f>SUM(AX121:AX132)</f>
        <v>1868425.7227854955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3.8619781131290298</v>
      </c>
      <c r="E133" s="10">
        <f t="shared" si="139"/>
        <v>8.2802025102333303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4.5370835930967699</v>
      </c>
      <c r="E136" s="7"/>
      <c r="F136" s="7"/>
      <c r="G136" s="1">
        <v>1</v>
      </c>
      <c r="H136" s="9">
        <f t="shared" ref="H136:H147" si="141">E137</f>
        <v>4.5370835930967699</v>
      </c>
      <c r="I136" s="9">
        <f t="shared" ref="I136:I147" si="142">H136+273.15</f>
        <v>277.68708359309676</v>
      </c>
      <c r="J136" s="9">
        <f t="shared" ref="J136:J147" si="143">EXP(($C$15*(I136-$C$13))/($C$16*I136*$C$13))</f>
        <v>3.1199560838389089E-2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2.3681961655294161E-2</v>
      </c>
      <c r="Q136" s="12">
        <f t="shared" ref="Q136:Q147" si="147">P136*$B$138</f>
        <v>6.1573100303764818E-3</v>
      </c>
      <c r="R136" s="9">
        <f t="shared" ref="R136:R147" si="148">L136*$B$138</f>
        <v>0.19735245833333334</v>
      </c>
      <c r="S136" s="13">
        <f t="shared" ref="S136:S147" si="149">Q136/R136</f>
        <v>3.1199560838389092E-2</v>
      </c>
      <c r="T136" s="2">
        <f t="shared" ref="T136:T147" si="150">$B$137/100</f>
        <v>0.01</v>
      </c>
      <c r="U136" s="14">
        <f t="shared" ref="U136:U147" si="151">S136*T136</f>
        <v>3.1199560838389092E-4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5.8019956083838909E-3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2.7765636969999998</v>
      </c>
      <c r="E137" s="10">
        <f t="shared" ref="E137:E148" si="159">D136</f>
        <v>4.5370835930967699</v>
      </c>
      <c r="F137" s="7" t="s">
        <v>83</v>
      </c>
      <c r="G137" s="1">
        <v>2</v>
      </c>
      <c r="H137" s="9">
        <f t="shared" si="141"/>
        <v>2.7765636969999998</v>
      </c>
      <c r="I137" s="9">
        <f t="shared" si="142"/>
        <v>275.92656369699995</v>
      </c>
      <c r="J137" s="9">
        <f t="shared" si="143"/>
        <v>2.4945230169129532E-2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1.4944138716780393</v>
      </c>
      <c r="P137" s="9">
        <f t="shared" si="146"/>
        <v>3.7278497996948698E-2</v>
      </c>
      <c r="Q137" s="12">
        <f t="shared" si="147"/>
        <v>9.6924094792066613E-3</v>
      </c>
      <c r="R137" s="9">
        <f t="shared" si="148"/>
        <v>0.19735245833333334</v>
      </c>
      <c r="S137" s="13">
        <f t="shared" si="149"/>
        <v>4.9112180111969696E-2</v>
      </c>
      <c r="T137" s="2">
        <f t="shared" si="150"/>
        <v>0.01</v>
      </c>
      <c r="U137" s="14">
        <f t="shared" si="151"/>
        <v>4.9112180111969702E-4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5.9811218011196973E-3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2.5896790685000002</v>
      </c>
      <c r="E138" s="10">
        <f t="shared" si="159"/>
        <v>2.7765636969999998</v>
      </c>
      <c r="F138" s="7" t="s">
        <v>83</v>
      </c>
      <c r="G138" s="1">
        <v>3</v>
      </c>
      <c r="H138" s="9">
        <f t="shared" si="141"/>
        <v>2.5896790685000002</v>
      </c>
      <c r="I138" s="9">
        <f t="shared" si="142"/>
        <v>275.73967906849998</v>
      </c>
      <c r="J138" s="9">
        <f t="shared" si="143"/>
        <v>2.435570677401987E-2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2.2161832903477574</v>
      </c>
      <c r="P138" s="9">
        <f t="shared" si="146"/>
        <v>5.3976710377192517E-2</v>
      </c>
      <c r="Q138" s="12">
        <f t="shared" si="147"/>
        <v>1.4033944698070054E-2</v>
      </c>
      <c r="R138" s="9">
        <f t="shared" si="148"/>
        <v>0.19735245833333334</v>
      </c>
      <c r="S138" s="13">
        <f t="shared" si="149"/>
        <v>7.1111071108961629E-2</v>
      </c>
      <c r="T138" s="2">
        <f t="shared" si="150"/>
        <v>0.01</v>
      </c>
      <c r="U138" s="14">
        <f t="shared" si="151"/>
        <v>7.1111071108961627E-4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6.2011107110896161E-3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5.25298144174194</v>
      </c>
      <c r="E139" s="10">
        <f t="shared" si="159"/>
        <v>2.5896790685000002</v>
      </c>
      <c r="F139" s="7" t="s">
        <v>83</v>
      </c>
      <c r="G139" s="1">
        <v>4</v>
      </c>
      <c r="H139" s="9">
        <f t="shared" si="141"/>
        <v>5.25298144174194</v>
      </c>
      <c r="I139" s="9">
        <f t="shared" si="142"/>
        <v>278.40298144174193</v>
      </c>
      <c r="J139" s="9">
        <f t="shared" si="143"/>
        <v>3.4143385178046035E-2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2.9212544966372316</v>
      </c>
      <c r="P139" s="9">
        <f t="shared" si="146"/>
        <v>9.9741517481783976E-2</v>
      </c>
      <c r="Q139" s="12">
        <f t="shared" si="147"/>
        <v>2.5932794545263836E-2</v>
      </c>
      <c r="R139" s="9">
        <f t="shared" si="148"/>
        <v>0.19735245833333334</v>
      </c>
      <c r="S139" s="13">
        <f t="shared" si="149"/>
        <v>0.1314034533152999</v>
      </c>
      <c r="T139" s="2">
        <f t="shared" si="150"/>
        <v>0.01</v>
      </c>
      <c r="U139" s="14">
        <f t="shared" si="151"/>
        <v>1.3140345331529991E-3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6.8040345331529988E-3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12.543869062600001</v>
      </c>
      <c r="E140" s="10">
        <f t="shared" si="159"/>
        <v>5.25298144174194</v>
      </c>
      <c r="F140" s="7" t="s">
        <v>83</v>
      </c>
      <c r="G140" s="1">
        <v>5</v>
      </c>
      <c r="H140" s="9">
        <f t="shared" si="141"/>
        <v>12.543869062600001</v>
      </c>
      <c r="I140" s="9">
        <f t="shared" si="142"/>
        <v>285.69386906259996</v>
      </c>
      <c r="J140" s="9">
        <f t="shared" si="143"/>
        <v>8.3353939715854197E-2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3.5805608958221145</v>
      </c>
      <c r="P140" s="9">
        <f t="shared" si="146"/>
        <v>0.29845385705930144</v>
      </c>
      <c r="Q140" s="12">
        <f t="shared" si="147"/>
        <v>7.7598002835418373E-2</v>
      </c>
      <c r="R140" s="9">
        <f t="shared" si="148"/>
        <v>0.19735245833333334</v>
      </c>
      <c r="S140" s="13">
        <f t="shared" si="149"/>
        <v>0.39319501510517474</v>
      </c>
      <c r="T140" s="2">
        <f t="shared" si="150"/>
        <v>0.01</v>
      </c>
      <c r="U140" s="14">
        <f t="shared" si="151"/>
        <v>3.9319501510517475E-3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9.4219501510517494E-3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15.631642005483901</v>
      </c>
      <c r="E141" s="10">
        <f t="shared" si="159"/>
        <v>12.543869062600001</v>
      </c>
      <c r="F141" s="7" t="s">
        <v>85</v>
      </c>
      <c r="G141" s="1">
        <v>6</v>
      </c>
      <c r="H141" s="9">
        <f t="shared" si="141"/>
        <v>15.631642005483901</v>
      </c>
      <c r="I141" s="9">
        <f t="shared" si="142"/>
        <v>288.78164200548389</v>
      </c>
      <c r="J141" s="9">
        <f t="shared" si="143"/>
        <v>0.12000172949402918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4.0411549554294801</v>
      </c>
      <c r="P141" s="9">
        <f t="shared" si="146"/>
        <v>0.48494558380490405</v>
      </c>
      <c r="Q141" s="12">
        <f t="shared" si="147"/>
        <v>0.12608585178927506</v>
      </c>
      <c r="R141" s="9">
        <f t="shared" si="148"/>
        <v>0.19735245833333334</v>
      </c>
      <c r="S141" s="13">
        <f t="shared" si="149"/>
        <v>0.63888665413183165</v>
      </c>
      <c r="T141" s="2">
        <f t="shared" si="150"/>
        <v>0.01</v>
      </c>
      <c r="U141" s="14">
        <f t="shared" si="151"/>
        <v>6.3888665413183165E-3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1.1878866541318318E-2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19.5308250556667</v>
      </c>
      <c r="E142" s="10">
        <f t="shared" si="159"/>
        <v>15.631642005483901</v>
      </c>
      <c r="F142" s="7" t="s">
        <v>83</v>
      </c>
      <c r="G142" s="1">
        <v>7</v>
      </c>
      <c r="H142" s="9">
        <f t="shared" si="141"/>
        <v>19.5308250556667</v>
      </c>
      <c r="I142" s="9">
        <f t="shared" si="142"/>
        <v>292.68082505566667</v>
      </c>
      <c r="J142" s="9">
        <f t="shared" si="143"/>
        <v>0.18804691065476034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4.3152572882912432</v>
      </c>
      <c r="P142" s="9">
        <f t="shared" si="146"/>
        <v>0.81147080174360675</v>
      </c>
      <c r="Q142" s="12">
        <f t="shared" si="147"/>
        <v>0.21098240845333777</v>
      </c>
      <c r="R142" s="9">
        <f t="shared" si="148"/>
        <v>0.19735245833333334</v>
      </c>
      <c r="S142" s="13">
        <f t="shared" si="149"/>
        <v>1.0690639996841746</v>
      </c>
      <c r="T142" s="2">
        <f t="shared" si="150"/>
        <v>0.01</v>
      </c>
      <c r="U142" s="14">
        <f t="shared" si="151"/>
        <v>1.0690639996841746E-2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2.0640639996841747E-2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22.8982077848387</v>
      </c>
      <c r="E143" s="10">
        <f t="shared" si="159"/>
        <v>19.5308250556667</v>
      </c>
      <c r="F143" s="7" t="s">
        <v>83</v>
      </c>
      <c r="G143" s="1">
        <v>8</v>
      </c>
      <c r="H143" s="9">
        <f t="shared" si="141"/>
        <v>22.8982077848387</v>
      </c>
      <c r="I143" s="9">
        <f t="shared" si="142"/>
        <v>296.04820778483867</v>
      </c>
      <c r="J143" s="9">
        <f t="shared" si="143"/>
        <v>0.27453858444742935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4.2628344032143035</v>
      </c>
      <c r="P143" s="9">
        <f t="shared" si="146"/>
        <v>1.1703125227922571</v>
      </c>
      <c r="Q143" s="12">
        <f t="shared" si="147"/>
        <v>0.30428125592598687</v>
      </c>
      <c r="R143" s="9">
        <f t="shared" si="148"/>
        <v>0.19735245833333334</v>
      </c>
      <c r="S143" s="13">
        <f t="shared" si="149"/>
        <v>1.541816395375466</v>
      </c>
      <c r="T143" s="2">
        <f t="shared" si="150"/>
        <v>0.01</v>
      </c>
      <c r="U143" s="14">
        <f t="shared" si="151"/>
        <v>1.5418163953754661E-2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2.5368163953754661E-2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22.576345746129</v>
      </c>
      <c r="E144" s="10">
        <f t="shared" si="159"/>
        <v>22.8982077848387</v>
      </c>
      <c r="F144" s="7" t="s">
        <v>83</v>
      </c>
      <c r="G144" s="1">
        <v>9</v>
      </c>
      <c r="H144" s="9">
        <f t="shared" si="141"/>
        <v>22.576345746129</v>
      </c>
      <c r="I144" s="9">
        <f t="shared" si="142"/>
        <v>295.72634574612897</v>
      </c>
      <c r="J144" s="9">
        <f t="shared" si="143"/>
        <v>0.26488504292826065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3.8515697970887133</v>
      </c>
      <c r="P144" s="9">
        <f t="shared" si="146"/>
        <v>1.0202232310430359</v>
      </c>
      <c r="Q144" s="12">
        <f t="shared" si="147"/>
        <v>0.26525804007118936</v>
      </c>
      <c r="R144" s="9">
        <f t="shared" si="148"/>
        <v>0.19735245833333334</v>
      </c>
      <c r="S144" s="13">
        <f t="shared" si="149"/>
        <v>1.3440827761221081</v>
      </c>
      <c r="T144" s="2">
        <f t="shared" si="150"/>
        <v>0.01</v>
      </c>
      <c r="U144" s="14">
        <f t="shared" si="151"/>
        <v>1.3440827761221082E-2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2.3390827761221082E-2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16.5393648143333</v>
      </c>
      <c r="E145" s="10">
        <f t="shared" si="159"/>
        <v>22.576345746129</v>
      </c>
      <c r="F145" s="7" t="s">
        <v>83</v>
      </c>
      <c r="G145" s="1">
        <v>10</v>
      </c>
      <c r="H145" s="9">
        <f t="shared" si="141"/>
        <v>16.5393648143333</v>
      </c>
      <c r="I145" s="9">
        <f t="shared" si="142"/>
        <v>289.68936481433326</v>
      </c>
      <c r="J145" s="9">
        <f t="shared" si="143"/>
        <v>0.13337377399435357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3.5903944827123437</v>
      </c>
      <c r="P145" s="9">
        <f t="shared" si="146"/>
        <v>0.47886446228785012</v>
      </c>
      <c r="Q145" s="12">
        <f t="shared" si="147"/>
        <v>0.12450476019484104</v>
      </c>
      <c r="R145" s="9">
        <f t="shared" si="148"/>
        <v>0.19735245833333334</v>
      </c>
      <c r="S145" s="13">
        <f t="shared" si="149"/>
        <v>0.63087514210007622</v>
      </c>
      <c r="T145" s="2">
        <f t="shared" si="150"/>
        <v>0.01</v>
      </c>
      <c r="U145" s="14">
        <f t="shared" si="151"/>
        <v>6.3087514210007625E-3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1.6258751421000764E-2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13.636701074612899</v>
      </c>
      <c r="E146" s="10">
        <f t="shared" si="159"/>
        <v>16.5393648143333</v>
      </c>
      <c r="F146" s="7" t="s">
        <v>83</v>
      </c>
      <c r="G146" s="1">
        <v>11</v>
      </c>
      <c r="H146" s="9">
        <f t="shared" si="141"/>
        <v>13.636701074612899</v>
      </c>
      <c r="I146" s="9">
        <f t="shared" si="142"/>
        <v>286.78670107461289</v>
      </c>
      <c r="J146" s="9">
        <f t="shared" si="143"/>
        <v>9.4913504301443588E-2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3.8705779370911606</v>
      </c>
      <c r="P146" s="9">
        <f t="shared" si="146"/>
        <v>0.3673701156811745</v>
      </c>
      <c r="Q146" s="12">
        <f t="shared" si="147"/>
        <v>9.5516230077105371E-2</v>
      </c>
      <c r="R146" s="9">
        <f t="shared" si="148"/>
        <v>0.19735245833333334</v>
      </c>
      <c r="S146" s="13">
        <f t="shared" si="149"/>
        <v>0.48398804293471742</v>
      </c>
      <c r="T146" s="2">
        <f t="shared" si="150"/>
        <v>0.01</v>
      </c>
      <c r="U146" s="14">
        <f t="shared" si="151"/>
        <v>4.8398804293471745E-3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1.0329880429347175E-2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8.2802025102333303</v>
      </c>
      <c r="E147" s="10">
        <f t="shared" si="159"/>
        <v>13.636701074612899</v>
      </c>
      <c r="F147" s="7" t="s">
        <v>85</v>
      </c>
      <c r="G147" s="1">
        <v>12</v>
      </c>
      <c r="H147" s="9">
        <f t="shared" si="141"/>
        <v>8.2802025102333303</v>
      </c>
      <c r="I147" s="9">
        <f t="shared" si="142"/>
        <v>281.4302025102333</v>
      </c>
      <c r="J147" s="9">
        <f t="shared" si="143"/>
        <v>4.9737832387517743E-2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4.2622557380766528</v>
      </c>
      <c r="P147" s="9">
        <f t="shared" si="146"/>
        <v>0.21199536149319229</v>
      </c>
      <c r="Q147" s="12">
        <f t="shared" si="147"/>
        <v>5.5118793988229997E-2</v>
      </c>
      <c r="R147" s="9">
        <f t="shared" si="148"/>
        <v>0.19735245833333334</v>
      </c>
      <c r="S147" s="13">
        <f t="shared" si="149"/>
        <v>0.2792911446541646</v>
      </c>
      <c r="T147" s="2">
        <f t="shared" si="150"/>
        <v>0.01</v>
      </c>
      <c r="U147" s="14">
        <f t="shared" si="151"/>
        <v>2.792911446541646E-3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8.2829114465416461E-3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3.8619781131290298</v>
      </c>
      <c r="E148" s="10">
        <f t="shared" si="159"/>
        <v>8.2802025102333303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760000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89000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1185000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2989000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76000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4000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200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4801983.1406530933</v>
      </c>
      <c r="J13" s="6" t="s">
        <v>37</v>
      </c>
      <c r="K13" s="6">
        <f>I13/(10000*1000)</f>
        <v>0.48019831406530933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2.6996779897419398</v>
      </c>
      <c r="E26" s="7"/>
      <c r="F26" s="7"/>
      <c r="G26" s="1">
        <v>1</v>
      </c>
      <c r="H26" s="9">
        <f t="shared" ref="H26:H37" si="0">E27</f>
        <v>2.6996779897419398</v>
      </c>
      <c r="I26" s="9">
        <f t="shared" ref="I26:I37" si="1">H26+273.15</f>
        <v>275.84967798974191</v>
      </c>
      <c r="J26" s="9">
        <f t="shared" ref="J26:J37" si="2">EXP(($C$15*(I26-$C$13))/($C$16*I26*$C$13))</f>
        <v>2.4701084567865066E-2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1.0011866857235037</v>
      </c>
      <c r="Q26" s="12">
        <f t="shared" ref="Q26:Q37" si="6">P26*$B$28</f>
        <v>0.10011866857235037</v>
      </c>
      <c r="R26" s="9">
        <f t="shared" ref="R26:R37" si="7">L26*$B$28</f>
        <v>4.0532094166666672</v>
      </c>
      <c r="S26" s="13">
        <f t="shared" ref="S26:S37" si="8">Q26/R26</f>
        <v>2.4701084567865062E-2</v>
      </c>
      <c r="T26" s="2">
        <f t="shared" ref="T26:T37" si="9">$B$27/100</f>
        <v>0.34</v>
      </c>
      <c r="U26" s="14">
        <f t="shared" ref="U26:U37" si="10">S26*T26</f>
        <v>8.398368753074122E-3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2.1298368753074122E-2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0.18810875503225799</v>
      </c>
      <c r="E27" s="10">
        <f t="shared" ref="E27:E38" si="18">D26</f>
        <v>2.6996779897419398</v>
      </c>
      <c r="F27" s="7" t="s">
        <v>83</v>
      </c>
      <c r="G27" s="1">
        <v>2</v>
      </c>
      <c r="H27" s="9">
        <f t="shared" si="0"/>
        <v>0.18810875503225799</v>
      </c>
      <c r="I27" s="9">
        <f t="shared" si="1"/>
        <v>273.33810875503224</v>
      </c>
      <c r="J27" s="9">
        <f t="shared" si="2"/>
        <v>1.7859155823672798E-2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80.063001647609823</v>
      </c>
      <c r="P27" s="9">
        <f t="shared" si="5"/>
        <v>1.4298576221356358</v>
      </c>
      <c r="Q27" s="12">
        <f t="shared" si="6"/>
        <v>0.1429857622135636</v>
      </c>
      <c r="R27" s="9">
        <f t="shared" si="7"/>
        <v>4.0532094166666672</v>
      </c>
      <c r="S27" s="13">
        <f t="shared" si="8"/>
        <v>3.527717112903437E-2</v>
      </c>
      <c r="T27" s="2">
        <f t="shared" si="9"/>
        <v>0.34</v>
      </c>
      <c r="U27" s="14">
        <f t="shared" si="10"/>
        <v>1.1994238183871686E-2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2.4894238183871688E-2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2.2447194068571399</v>
      </c>
      <c r="E28" s="10">
        <f t="shared" si="18"/>
        <v>0.18810875503225799</v>
      </c>
      <c r="F28" s="7" t="s">
        <v>83</v>
      </c>
      <c r="G28" s="1">
        <v>3</v>
      </c>
      <c r="H28" s="9">
        <f t="shared" si="0"/>
        <v>2.2447194068571399</v>
      </c>
      <c r="I28" s="9">
        <f t="shared" si="1"/>
        <v>275.39471940685712</v>
      </c>
      <c r="J28" s="9">
        <f t="shared" si="2"/>
        <v>2.3301900819473254E-2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119.16523819214085</v>
      </c>
      <c r="P28" s="9">
        <f t="shared" si="5"/>
        <v>2.7767765614821722</v>
      </c>
      <c r="Q28" s="12">
        <f t="shared" si="6"/>
        <v>0.27767765614821721</v>
      </c>
      <c r="R28" s="9">
        <f t="shared" si="7"/>
        <v>4.0532094166666672</v>
      </c>
      <c r="S28" s="13">
        <f t="shared" si="8"/>
        <v>6.8508095092845583E-2</v>
      </c>
      <c r="T28" s="2">
        <f t="shared" si="9"/>
        <v>0.34</v>
      </c>
      <c r="U28" s="14">
        <f t="shared" si="10"/>
        <v>2.3292752331567499E-2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3.6192752331567497E-2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3.6941290170645198</v>
      </c>
      <c r="E29" s="10">
        <f t="shared" si="18"/>
        <v>2.2447194068571399</v>
      </c>
      <c r="F29" s="7" t="s">
        <v>83</v>
      </c>
      <c r="G29" s="1">
        <v>4</v>
      </c>
      <c r="H29" s="9">
        <f t="shared" si="0"/>
        <v>3.6941290170645198</v>
      </c>
      <c r="I29" s="9">
        <f t="shared" si="1"/>
        <v>276.84412901706452</v>
      </c>
      <c r="J29" s="9">
        <f t="shared" si="2"/>
        <v>2.8040194826462576E-2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156.92055579732533</v>
      </c>
      <c r="P29" s="9">
        <f t="shared" si="5"/>
        <v>4.4000829568337938</v>
      </c>
      <c r="Q29" s="12">
        <f t="shared" si="6"/>
        <v>0.4400082956833794</v>
      </c>
      <c r="R29" s="9">
        <f t="shared" si="7"/>
        <v>4.0532094166666672</v>
      </c>
      <c r="S29" s="13">
        <f t="shared" si="8"/>
        <v>0.10855799699716462</v>
      </c>
      <c r="T29" s="2">
        <f t="shared" si="9"/>
        <v>0.34</v>
      </c>
      <c r="U29" s="14">
        <f t="shared" si="10"/>
        <v>3.6909718979035971E-2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4.9809718979035973E-2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12.494348196766699</v>
      </c>
      <c r="E30" s="10">
        <f t="shared" si="18"/>
        <v>3.6941290170645198</v>
      </c>
      <c r="F30" s="7" t="s">
        <v>83</v>
      </c>
      <c r="G30" s="1">
        <v>5</v>
      </c>
      <c r="H30" s="9">
        <f t="shared" si="0"/>
        <v>12.494348196766699</v>
      </c>
      <c r="I30" s="9">
        <f t="shared" si="1"/>
        <v>285.64434819676666</v>
      </c>
      <c r="J30" s="9">
        <f t="shared" si="2"/>
        <v>8.286289483706101E-2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144.89444919846699</v>
      </c>
      <c r="O30" s="9">
        <f t="shared" si="19"/>
        <v>48.15811780869123</v>
      </c>
      <c r="P30" s="9">
        <f t="shared" si="5"/>
        <v>3.9905210515323764</v>
      </c>
      <c r="Q30" s="12">
        <f t="shared" si="6"/>
        <v>0.39905210515323764</v>
      </c>
      <c r="R30" s="9">
        <f t="shared" si="7"/>
        <v>4.0532094166666672</v>
      </c>
      <c r="S30" s="13">
        <f t="shared" si="8"/>
        <v>9.8453364761353843E-2</v>
      </c>
      <c r="T30" s="2">
        <f t="shared" si="9"/>
        <v>0.34</v>
      </c>
      <c r="U30" s="14">
        <f t="shared" si="10"/>
        <v>3.3474144018860306E-2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4.6374144018860308E-2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16.458699735483901</v>
      </c>
      <c r="E31" s="10">
        <f t="shared" si="18"/>
        <v>12.494348196766699</v>
      </c>
      <c r="F31" s="7" t="s">
        <v>85</v>
      </c>
      <c r="G31" s="1">
        <v>6</v>
      </c>
      <c r="H31" s="9">
        <f t="shared" si="0"/>
        <v>16.458699735483901</v>
      </c>
      <c r="I31" s="9">
        <f t="shared" si="1"/>
        <v>289.60869973548387</v>
      </c>
      <c r="J31" s="9">
        <f t="shared" si="2"/>
        <v>0.13213098808850626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84.699690923825514</v>
      </c>
      <c r="P31" s="9">
        <f t="shared" si="5"/>
        <v>11.191453852556151</v>
      </c>
      <c r="Q31" s="12">
        <f t="shared" si="6"/>
        <v>1.1191453852556152</v>
      </c>
      <c r="R31" s="9">
        <f t="shared" si="7"/>
        <v>4.0532094166666672</v>
      </c>
      <c r="S31" s="13">
        <f t="shared" si="8"/>
        <v>0.27611338823346393</v>
      </c>
      <c r="T31" s="2">
        <f t="shared" si="9"/>
        <v>0.34</v>
      </c>
      <c r="U31" s="14">
        <f t="shared" si="10"/>
        <v>9.3878551999377738E-2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0.10677855199937773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19.856967510333298</v>
      </c>
      <c r="E32" s="10">
        <f t="shared" si="18"/>
        <v>16.458699735483901</v>
      </c>
      <c r="F32" s="7" t="s">
        <v>83</v>
      </c>
      <c r="G32" s="1">
        <v>7</v>
      </c>
      <c r="H32" s="9">
        <f t="shared" si="0"/>
        <v>19.856967510333298</v>
      </c>
      <c r="I32" s="9">
        <f t="shared" si="1"/>
        <v>293.00696751033325</v>
      </c>
      <c r="J32" s="9">
        <f t="shared" si="2"/>
        <v>0.19514077382129374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114.04033123793603</v>
      </c>
      <c r="P32" s="9">
        <f t="shared" si="5"/>
        <v>22.253918484607496</v>
      </c>
      <c r="Q32" s="12">
        <f t="shared" si="6"/>
        <v>2.2253918484607498</v>
      </c>
      <c r="R32" s="9">
        <f t="shared" si="7"/>
        <v>4.0532094166666672</v>
      </c>
      <c r="S32" s="13">
        <f t="shared" si="8"/>
        <v>0.54904437932814665</v>
      </c>
      <c r="T32" s="2">
        <f t="shared" si="9"/>
        <v>0.34</v>
      </c>
      <c r="U32" s="14">
        <f t="shared" si="10"/>
        <v>0.18667508897156987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0.21232508897156988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22.7845696141936</v>
      </c>
      <c r="E33" s="10">
        <f t="shared" si="18"/>
        <v>19.856967510333298</v>
      </c>
      <c r="F33" s="7" t="s">
        <v>83</v>
      </c>
      <c r="G33" s="1">
        <v>8</v>
      </c>
      <c r="H33" s="9">
        <f t="shared" si="0"/>
        <v>22.7845696141936</v>
      </c>
      <c r="I33" s="9">
        <f t="shared" si="1"/>
        <v>295.93456961419361</v>
      </c>
      <c r="J33" s="9">
        <f t="shared" si="2"/>
        <v>0.27109313641234717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132.31850691999523</v>
      </c>
      <c r="P33" s="9">
        <f t="shared" si="5"/>
        <v>35.870639046340372</v>
      </c>
      <c r="Q33" s="12">
        <f t="shared" si="6"/>
        <v>3.5870639046340376</v>
      </c>
      <c r="R33" s="9">
        <f t="shared" si="7"/>
        <v>4.0532094166666672</v>
      </c>
      <c r="S33" s="13">
        <f t="shared" si="8"/>
        <v>0.88499347945954776</v>
      </c>
      <c r="T33" s="2">
        <f t="shared" si="9"/>
        <v>0.34</v>
      </c>
      <c r="U33" s="14">
        <f t="shared" si="10"/>
        <v>0.30089778301624626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0.32654778301624626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22.5195838887097</v>
      </c>
      <c r="E34" s="10">
        <f t="shared" si="18"/>
        <v>22.7845696141936</v>
      </c>
      <c r="F34" s="7" t="s">
        <v>83</v>
      </c>
      <c r="G34" s="1">
        <v>9</v>
      </c>
      <c r="H34" s="9">
        <f t="shared" si="0"/>
        <v>22.5195838887097</v>
      </c>
      <c r="I34" s="9">
        <f t="shared" si="1"/>
        <v>295.66958388870967</v>
      </c>
      <c r="J34" s="9">
        <f t="shared" si="2"/>
        <v>0.2632160238568384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136.97996204032154</v>
      </c>
      <c r="P34" s="9">
        <f t="shared" si="5"/>
        <v>36.055320956314091</v>
      </c>
      <c r="Q34" s="12">
        <f t="shared" si="6"/>
        <v>3.6055320956314092</v>
      </c>
      <c r="R34" s="9">
        <f t="shared" si="7"/>
        <v>4.0532094166666672</v>
      </c>
      <c r="S34" s="13">
        <f t="shared" si="8"/>
        <v>0.88954991587791565</v>
      </c>
      <c r="T34" s="2">
        <f t="shared" si="9"/>
        <v>0.34</v>
      </c>
      <c r="U34" s="14">
        <f t="shared" si="10"/>
        <v>0.30244697139849136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0.32809697139849137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15.101949726000001</v>
      </c>
      <c r="E35" s="10">
        <f t="shared" si="18"/>
        <v>22.5195838887097</v>
      </c>
      <c r="F35" s="7" t="s">
        <v>83</v>
      </c>
      <c r="G35" s="1">
        <v>10</v>
      </c>
      <c r="H35" s="9">
        <f t="shared" si="0"/>
        <v>15.101949726000001</v>
      </c>
      <c r="I35" s="9">
        <f t="shared" si="1"/>
        <v>288.25194972599996</v>
      </c>
      <c r="J35" s="9">
        <f t="shared" si="2"/>
        <v>0.1127923061827741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141.45673525067411</v>
      </c>
      <c r="P35" s="9">
        <f t="shared" si="5"/>
        <v>15.955231394009648</v>
      </c>
      <c r="Q35" s="12">
        <f t="shared" si="6"/>
        <v>1.5955231394009648</v>
      </c>
      <c r="R35" s="9">
        <f t="shared" si="7"/>
        <v>4.0532094166666672</v>
      </c>
      <c r="S35" s="13">
        <f t="shared" si="8"/>
        <v>0.39364438778816235</v>
      </c>
      <c r="T35" s="2">
        <f t="shared" si="9"/>
        <v>0.34</v>
      </c>
      <c r="U35" s="14">
        <f t="shared" si="10"/>
        <v>0.13383909184797521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0.15948909184797522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12.6347644907742</v>
      </c>
      <c r="E36" s="10">
        <f t="shared" si="18"/>
        <v>15.101949726000001</v>
      </c>
      <c r="F36" s="7" t="s">
        <v>83</v>
      </c>
      <c r="G36" s="1">
        <v>11</v>
      </c>
      <c r="H36" s="9">
        <f t="shared" si="0"/>
        <v>12.6347644907742</v>
      </c>
      <c r="I36" s="9">
        <f t="shared" si="1"/>
        <v>285.78476449077419</v>
      </c>
      <c r="J36" s="9">
        <f t="shared" si="2"/>
        <v>8.4262387318270821E-2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119.22642866383124</v>
      </c>
      <c r="O36" s="9">
        <f t="shared" si="19"/>
        <v>46.807169359499895</v>
      </c>
      <c r="P36" s="9">
        <f t="shared" si="5"/>
        <v>3.9440838338420785</v>
      </c>
      <c r="Q36" s="12">
        <f t="shared" si="6"/>
        <v>0.39440838338420786</v>
      </c>
      <c r="R36" s="9">
        <f t="shared" si="7"/>
        <v>4.0532094166666672</v>
      </c>
      <c r="S36" s="13">
        <f t="shared" si="8"/>
        <v>9.7307674694135773E-2</v>
      </c>
      <c r="T36" s="2">
        <f t="shared" si="9"/>
        <v>0.34</v>
      </c>
      <c r="U36" s="14">
        <f t="shared" si="10"/>
        <v>3.3084609396006166E-2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4.5984609396006168E-2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7.4170320095333304</v>
      </c>
      <c r="E37" s="10">
        <f t="shared" si="18"/>
        <v>12.6347644907742</v>
      </c>
      <c r="F37" s="7" t="s">
        <v>85</v>
      </c>
      <c r="G37" s="1">
        <v>12</v>
      </c>
      <c r="H37" s="9">
        <f t="shared" si="0"/>
        <v>7.4170320095333304</v>
      </c>
      <c r="I37" s="9">
        <f t="shared" si="1"/>
        <v>280.56703200953331</v>
      </c>
      <c r="J37" s="9">
        <f t="shared" si="2"/>
        <v>4.4715751517612985E-2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83.39517969232449</v>
      </c>
      <c r="P37" s="9">
        <f t="shared" si="5"/>
        <v>3.7290781328886666</v>
      </c>
      <c r="Q37" s="12">
        <f t="shared" si="6"/>
        <v>0.37290781328886669</v>
      </c>
      <c r="R37" s="9">
        <f t="shared" si="7"/>
        <v>4.0532094166666672</v>
      </c>
      <c r="S37" s="13">
        <f t="shared" si="8"/>
        <v>9.2003095560639361E-2</v>
      </c>
      <c r="T37" s="2">
        <f t="shared" si="9"/>
        <v>0.34</v>
      </c>
      <c r="U37" s="14">
        <f t="shared" si="10"/>
        <v>3.1281052490617384E-2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4.4181052490617385E-2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1.7649279756774201</v>
      </c>
      <c r="E38" s="10">
        <f t="shared" si="18"/>
        <v>7.4170320095333304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2.6996779897419398</v>
      </c>
      <c r="E42" s="7"/>
      <c r="F42" s="7"/>
      <c r="G42" s="1">
        <v>1</v>
      </c>
      <c r="H42" s="9">
        <f t="shared" ref="H42:H53" si="20">E43</f>
        <v>2.6996779897419398</v>
      </c>
      <c r="I42" s="9">
        <f t="shared" ref="I42:I53" si="21">H42+273.15</f>
        <v>275.84967798974191</v>
      </c>
      <c r="J42" s="9">
        <f t="shared" ref="J42:J53" si="22">EXP(($C$15*(I42-$C$13))/($C$16*I42*$C$13))</f>
        <v>2.4701084567865066E-2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1.4538132085974083</v>
      </c>
      <c r="Q42" s="12">
        <f t="shared" ref="Q42:Q53" si="26">P42*$B$44</f>
        <v>0.34891517006337797</v>
      </c>
      <c r="R42" s="9">
        <f t="shared" ref="R42:R53" si="27">L42*$B$44</f>
        <v>14.125500000000001</v>
      </c>
      <c r="S42" s="13">
        <f t="shared" ref="S42:S53" si="28">Q42/R42</f>
        <v>2.4701084567865062E-2</v>
      </c>
      <c r="T42" s="2">
        <f t="shared" ref="T42:T53" si="29">$B$43/100</f>
        <v>0.43</v>
      </c>
      <c r="U42" s="14">
        <f t="shared" ref="U42:U53" si="30">S42*T42</f>
        <v>1.0621466364181976E-2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1.9041466364181976E-2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63333.333333333336</v>
      </c>
      <c r="AU42" s="1">
        <f t="shared" ref="AU42:AU53" si="38">AT42*10000*AS42*0.67*AR42*AQ42</f>
        <v>265425664.16356003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0.18810875503225799</v>
      </c>
      <c r="E43" s="10">
        <f t="shared" ref="E43:E54" si="39">D42</f>
        <v>2.6996779897419398</v>
      </c>
      <c r="F43" s="7" t="s">
        <v>83</v>
      </c>
      <c r="G43" s="1">
        <v>2</v>
      </c>
      <c r="H43" s="9">
        <f t="shared" si="20"/>
        <v>0.18810875503225799</v>
      </c>
      <c r="I43" s="9">
        <f t="shared" si="21"/>
        <v>273.33810875503224</v>
      </c>
      <c r="J43" s="9">
        <f t="shared" si="22"/>
        <v>1.7859155823672798E-2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116.2586867914026</v>
      </c>
      <c r="P43" s="9">
        <f t="shared" si="25"/>
        <v>2.0762820032632296</v>
      </c>
      <c r="Q43" s="12">
        <f t="shared" si="26"/>
        <v>0.49830768078317511</v>
      </c>
      <c r="R43" s="9">
        <f t="shared" si="27"/>
        <v>14.125500000000001</v>
      </c>
      <c r="S43" s="13">
        <f t="shared" si="28"/>
        <v>3.5277171129034376E-2</v>
      </c>
      <c r="T43" s="2">
        <f t="shared" si="29"/>
        <v>0.43</v>
      </c>
      <c r="U43" s="14">
        <f t="shared" si="30"/>
        <v>1.5169183585484781E-2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2.3589183585484778E-2</v>
      </c>
      <c r="AR43" s="9">
        <f t="shared" si="35"/>
        <v>136.875</v>
      </c>
      <c r="AS43" s="1">
        <f t="shared" si="36"/>
        <v>0.24</v>
      </c>
      <c r="AT43" s="1">
        <f t="shared" si="37"/>
        <v>63333.333333333336</v>
      </c>
      <c r="AU43" s="1">
        <f t="shared" si="38"/>
        <v>328817886.21232724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2.2447194068571399</v>
      </c>
      <c r="E44" s="10">
        <f t="shared" si="39"/>
        <v>0.18810875503225799</v>
      </c>
      <c r="F44" s="7" t="s">
        <v>83</v>
      </c>
      <c r="G44" s="1">
        <v>3</v>
      </c>
      <c r="H44" s="9">
        <f t="shared" si="20"/>
        <v>2.2447194068571399</v>
      </c>
      <c r="I44" s="9">
        <f t="shared" si="21"/>
        <v>275.39471940685712</v>
      </c>
      <c r="J44" s="9">
        <f t="shared" si="22"/>
        <v>2.3301900819473254E-2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173.03865478813938</v>
      </c>
      <c r="P44" s="9">
        <f t="shared" si="25"/>
        <v>4.0321295718082943</v>
      </c>
      <c r="Q44" s="12">
        <f t="shared" si="26"/>
        <v>0.96771109723399062</v>
      </c>
      <c r="R44" s="9">
        <f t="shared" si="27"/>
        <v>14.125500000000001</v>
      </c>
      <c r="S44" s="13">
        <f t="shared" si="28"/>
        <v>6.8508095092845611E-2</v>
      </c>
      <c r="T44" s="2">
        <f t="shared" si="29"/>
        <v>0.43</v>
      </c>
      <c r="U44" s="14">
        <f t="shared" si="30"/>
        <v>2.9458480889923613E-2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3.7878480889923613E-2</v>
      </c>
      <c r="AR44" s="9">
        <f t="shared" si="35"/>
        <v>136.875</v>
      </c>
      <c r="AS44" s="1">
        <f t="shared" si="36"/>
        <v>0.24</v>
      </c>
      <c r="AT44" s="1">
        <f t="shared" si="37"/>
        <v>63333.333333333336</v>
      </c>
      <c r="AU44" s="1">
        <f t="shared" si="38"/>
        <v>528001402.59295672</v>
      </c>
    </row>
    <row r="45" spans="1:48" x14ac:dyDescent="0.15">
      <c r="C45" s="7">
        <v>3</v>
      </c>
      <c r="D45" s="8">
        <v>3.6941290170645198</v>
      </c>
      <c r="E45" s="10">
        <f t="shared" si="39"/>
        <v>2.2447194068571399</v>
      </c>
      <c r="F45" s="7" t="s">
        <v>83</v>
      </c>
      <c r="G45" s="1">
        <v>4</v>
      </c>
      <c r="H45" s="9">
        <f t="shared" si="20"/>
        <v>3.6941290170645198</v>
      </c>
      <c r="I45" s="9">
        <f t="shared" si="21"/>
        <v>276.84412901706452</v>
      </c>
      <c r="J45" s="9">
        <f t="shared" si="22"/>
        <v>2.8040194826462576E-2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227.8627752163311</v>
      </c>
      <c r="P45" s="9">
        <f t="shared" si="25"/>
        <v>6.3893166107643724</v>
      </c>
      <c r="Q45" s="12">
        <f t="shared" si="26"/>
        <v>1.5334359865834493</v>
      </c>
      <c r="R45" s="9">
        <f t="shared" si="27"/>
        <v>14.125500000000001</v>
      </c>
      <c r="S45" s="13">
        <f t="shared" si="28"/>
        <v>0.10855799699716465</v>
      </c>
      <c r="T45" s="2">
        <f t="shared" si="29"/>
        <v>0.43</v>
      </c>
      <c r="U45" s="14">
        <f t="shared" si="30"/>
        <v>4.6679938708780795E-2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5.5099938708780792E-2</v>
      </c>
      <c r="AR45" s="9">
        <f t="shared" si="35"/>
        <v>136.875</v>
      </c>
      <c r="AS45" s="1">
        <f t="shared" si="36"/>
        <v>0.24</v>
      </c>
      <c r="AT45" s="1">
        <f t="shared" si="37"/>
        <v>63333.333333333336</v>
      </c>
      <c r="AU45" s="1">
        <f t="shared" si="38"/>
        <v>768057330.64024353</v>
      </c>
    </row>
    <row r="46" spans="1:48" x14ac:dyDescent="0.15">
      <c r="C46" s="7">
        <v>4</v>
      </c>
      <c r="D46" s="8">
        <v>12.494348196766699</v>
      </c>
      <c r="E46" s="10">
        <f t="shared" si="39"/>
        <v>3.6941290170645198</v>
      </c>
      <c r="F46" s="7" t="s">
        <v>83</v>
      </c>
      <c r="G46" s="1">
        <v>5</v>
      </c>
      <c r="H46" s="9">
        <f t="shared" si="20"/>
        <v>12.494348196766699</v>
      </c>
      <c r="I46" s="9">
        <f t="shared" si="21"/>
        <v>285.64434819676666</v>
      </c>
      <c r="J46" s="9">
        <f t="shared" si="22"/>
        <v>8.286289483706101E-2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210.39978567528837</v>
      </c>
      <c r="O46" s="9">
        <f t="shared" si="40"/>
        <v>69.929922930278366</v>
      </c>
      <c r="P46" s="9">
        <f t="shared" si="25"/>
        <v>5.7945958497354377</v>
      </c>
      <c r="Q46" s="12">
        <f t="shared" si="26"/>
        <v>1.3907030039365049</v>
      </c>
      <c r="R46" s="9">
        <f t="shared" si="27"/>
        <v>14.125500000000001</v>
      </c>
      <c r="S46" s="13">
        <f t="shared" si="28"/>
        <v>9.8453364761353926E-2</v>
      </c>
      <c r="T46" s="2">
        <f t="shared" si="29"/>
        <v>0.43</v>
      </c>
      <c r="U46" s="14">
        <f t="shared" si="30"/>
        <v>4.233494684738219E-2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5.0754946847382187E-2</v>
      </c>
      <c r="AR46" s="9">
        <f t="shared" si="35"/>
        <v>136.875</v>
      </c>
      <c r="AS46" s="1">
        <f t="shared" si="36"/>
        <v>0.24</v>
      </c>
      <c r="AT46" s="1">
        <f t="shared" si="37"/>
        <v>63333.333333333336</v>
      </c>
      <c r="AU46" s="1">
        <f t="shared" si="38"/>
        <v>707490968.33705688</v>
      </c>
    </row>
    <row r="47" spans="1:48" x14ac:dyDescent="0.15">
      <c r="C47" s="7">
        <v>5</v>
      </c>
      <c r="D47" s="8">
        <v>16.458699735483901</v>
      </c>
      <c r="E47" s="10">
        <f t="shared" si="39"/>
        <v>12.494348196766699</v>
      </c>
      <c r="F47" s="7" t="s">
        <v>85</v>
      </c>
      <c r="G47" s="1">
        <v>6</v>
      </c>
      <c r="H47" s="9">
        <f t="shared" si="20"/>
        <v>16.458699735483901</v>
      </c>
      <c r="I47" s="9">
        <f t="shared" si="21"/>
        <v>289.60869973548387</v>
      </c>
      <c r="J47" s="9">
        <f t="shared" si="22"/>
        <v>0.13213098808850626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122.99157708054294</v>
      </c>
      <c r="P47" s="9">
        <f t="shared" si="25"/>
        <v>16.25099860621582</v>
      </c>
      <c r="Q47" s="12">
        <f t="shared" si="26"/>
        <v>3.9002396654917968</v>
      </c>
      <c r="R47" s="9">
        <f t="shared" si="27"/>
        <v>14.125500000000001</v>
      </c>
      <c r="S47" s="13">
        <f t="shared" si="28"/>
        <v>0.27611338823346404</v>
      </c>
      <c r="T47" s="2">
        <f t="shared" si="29"/>
        <v>0.43</v>
      </c>
      <c r="U47" s="14">
        <f t="shared" si="30"/>
        <v>0.11872875694038953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0.12714875694038952</v>
      </c>
      <c r="AR47" s="9">
        <f t="shared" si="35"/>
        <v>136.875</v>
      </c>
      <c r="AS47" s="1">
        <f t="shared" si="36"/>
        <v>0.24</v>
      </c>
      <c r="AT47" s="1">
        <f t="shared" si="37"/>
        <v>63333.333333333336</v>
      </c>
      <c r="AU47" s="1">
        <f t="shared" si="38"/>
        <v>1772371025.0570185</v>
      </c>
    </row>
    <row r="48" spans="1:48" x14ac:dyDescent="0.15">
      <c r="C48" s="7">
        <v>6</v>
      </c>
      <c r="D48" s="8">
        <v>19.856967510333298</v>
      </c>
      <c r="E48" s="10">
        <f t="shared" si="39"/>
        <v>16.458699735483901</v>
      </c>
      <c r="F48" s="7" t="s">
        <v>83</v>
      </c>
      <c r="G48" s="1">
        <v>7</v>
      </c>
      <c r="H48" s="9">
        <f t="shared" si="20"/>
        <v>19.856967510333298</v>
      </c>
      <c r="I48" s="9">
        <f t="shared" si="21"/>
        <v>293.00696751033325</v>
      </c>
      <c r="J48" s="9">
        <f t="shared" si="22"/>
        <v>0.19514077382129374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165.59682847432711</v>
      </c>
      <c r="P48" s="9">
        <f t="shared" si="25"/>
        <v>32.314693250832242</v>
      </c>
      <c r="Q48" s="12">
        <f t="shared" si="26"/>
        <v>7.7555263801997381</v>
      </c>
      <c r="R48" s="9">
        <f t="shared" si="27"/>
        <v>14.125500000000001</v>
      </c>
      <c r="S48" s="13">
        <f t="shared" si="28"/>
        <v>0.54904437932814676</v>
      </c>
      <c r="T48" s="2">
        <f t="shared" si="29"/>
        <v>0.43</v>
      </c>
      <c r="U48" s="14">
        <f t="shared" si="30"/>
        <v>0.2360890831111031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0.25168908311110311</v>
      </c>
      <c r="AR48" s="9">
        <f t="shared" si="35"/>
        <v>136.875</v>
      </c>
      <c r="AS48" s="1">
        <f t="shared" si="36"/>
        <v>0.24</v>
      </c>
      <c r="AT48" s="1">
        <f t="shared" si="37"/>
        <v>63333.333333333336</v>
      </c>
      <c r="AU48" s="1">
        <f t="shared" si="38"/>
        <v>3508382220.6647549</v>
      </c>
    </row>
    <row r="49" spans="1:48" x14ac:dyDescent="0.15">
      <c r="C49" s="7">
        <v>7</v>
      </c>
      <c r="D49" s="8">
        <v>22.7845696141936</v>
      </c>
      <c r="E49" s="10">
        <f t="shared" si="39"/>
        <v>19.856967510333298</v>
      </c>
      <c r="F49" s="7" t="s">
        <v>83</v>
      </c>
      <c r="G49" s="1">
        <v>8</v>
      </c>
      <c r="H49" s="9">
        <f t="shared" si="20"/>
        <v>22.7845696141936</v>
      </c>
      <c r="I49" s="9">
        <f t="shared" si="21"/>
        <v>295.93456961419361</v>
      </c>
      <c r="J49" s="9">
        <f t="shared" si="22"/>
        <v>0.27109313641234717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192.13838522349488</v>
      </c>
      <c r="P49" s="9">
        <f t="shared" si="25"/>
        <v>52.087397475441009</v>
      </c>
      <c r="Q49" s="12">
        <f t="shared" si="26"/>
        <v>12.500975394105842</v>
      </c>
      <c r="R49" s="9">
        <f t="shared" si="27"/>
        <v>14.125500000000001</v>
      </c>
      <c r="S49" s="13">
        <f t="shared" si="28"/>
        <v>0.88499347945954776</v>
      </c>
      <c r="T49" s="2">
        <f t="shared" si="29"/>
        <v>0.43</v>
      </c>
      <c r="U49" s="14">
        <f t="shared" si="30"/>
        <v>0.38054719616760552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0.39614719616760552</v>
      </c>
      <c r="AR49" s="9">
        <f t="shared" si="35"/>
        <v>136.875</v>
      </c>
      <c r="AS49" s="1">
        <f t="shared" si="36"/>
        <v>0.24</v>
      </c>
      <c r="AT49" s="1">
        <f t="shared" si="37"/>
        <v>63333.333333333336</v>
      </c>
      <c r="AU49" s="1">
        <f t="shared" si="38"/>
        <v>5522034418.8989124</v>
      </c>
    </row>
    <row r="50" spans="1:48" x14ac:dyDescent="0.15">
      <c r="C50" s="7">
        <v>8</v>
      </c>
      <c r="D50" s="8">
        <v>22.5195838887097</v>
      </c>
      <c r="E50" s="10">
        <f t="shared" si="39"/>
        <v>22.7845696141936</v>
      </c>
      <c r="F50" s="7" t="s">
        <v>83</v>
      </c>
      <c r="G50" s="1">
        <v>9</v>
      </c>
      <c r="H50" s="9">
        <f t="shared" si="20"/>
        <v>22.5195838887097</v>
      </c>
      <c r="I50" s="9">
        <f t="shared" si="21"/>
        <v>295.66958388870967</v>
      </c>
      <c r="J50" s="9">
        <f t="shared" si="22"/>
        <v>0.2632160238568384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198.90723774805386</v>
      </c>
      <c r="P50" s="9">
        <f t="shared" si="25"/>
        <v>52.35557223638957</v>
      </c>
      <c r="Q50" s="12">
        <f t="shared" si="26"/>
        <v>12.565337336733496</v>
      </c>
      <c r="R50" s="9">
        <f t="shared" si="27"/>
        <v>14.125500000000001</v>
      </c>
      <c r="S50" s="13">
        <f t="shared" si="28"/>
        <v>0.88954991587791543</v>
      </c>
      <c r="T50" s="2">
        <f t="shared" si="29"/>
        <v>0.43</v>
      </c>
      <c r="U50" s="14">
        <f t="shared" si="30"/>
        <v>0.38250646382750364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0.39810646382750364</v>
      </c>
      <c r="AR50" s="9">
        <f t="shared" si="35"/>
        <v>136.875</v>
      </c>
      <c r="AS50" s="1">
        <f t="shared" si="36"/>
        <v>0.24</v>
      </c>
      <c r="AT50" s="1">
        <f t="shared" si="37"/>
        <v>63333.333333333336</v>
      </c>
      <c r="AU50" s="1">
        <f t="shared" si="38"/>
        <v>5549345336.5539131</v>
      </c>
    </row>
    <row r="51" spans="1:48" x14ac:dyDescent="0.15">
      <c r="C51" s="7">
        <v>9</v>
      </c>
      <c r="D51" s="8">
        <v>15.101949726000001</v>
      </c>
      <c r="E51" s="10">
        <f t="shared" si="39"/>
        <v>22.5195838887097</v>
      </c>
      <c r="F51" s="7" t="s">
        <v>83</v>
      </c>
      <c r="G51" s="1">
        <v>10</v>
      </c>
      <c r="H51" s="9">
        <f t="shared" si="20"/>
        <v>15.101949726000001</v>
      </c>
      <c r="I51" s="9">
        <f t="shared" si="21"/>
        <v>288.25194972599996</v>
      </c>
      <c r="J51" s="9">
        <f t="shared" si="22"/>
        <v>0.1127923061827741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205.4079155116643</v>
      </c>
      <c r="P51" s="9">
        <f t="shared" si="25"/>
        <v>23.168432498757031</v>
      </c>
      <c r="Q51" s="12">
        <f t="shared" si="26"/>
        <v>5.5604237997016872</v>
      </c>
      <c r="R51" s="9">
        <f t="shared" si="27"/>
        <v>14.125500000000001</v>
      </c>
      <c r="S51" s="13">
        <f t="shared" si="28"/>
        <v>0.39364438778816235</v>
      </c>
      <c r="T51" s="2">
        <f t="shared" si="29"/>
        <v>0.43</v>
      </c>
      <c r="U51" s="14">
        <f t="shared" si="30"/>
        <v>0.16926708674890981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0.18486708674890978</v>
      </c>
      <c r="AR51" s="9">
        <f t="shared" si="35"/>
        <v>136.875</v>
      </c>
      <c r="AS51" s="1">
        <f t="shared" si="36"/>
        <v>0.24</v>
      </c>
      <c r="AT51" s="1">
        <f t="shared" si="37"/>
        <v>63333.333333333336</v>
      </c>
      <c r="AU51" s="1">
        <f t="shared" si="38"/>
        <v>2576927025.6734157</v>
      </c>
    </row>
    <row r="52" spans="1:48" x14ac:dyDescent="0.15">
      <c r="C52" s="7">
        <v>10</v>
      </c>
      <c r="D52" s="8">
        <v>12.6347644907742</v>
      </c>
      <c r="E52" s="10">
        <f t="shared" si="39"/>
        <v>15.101949726000001</v>
      </c>
      <c r="F52" s="7" t="s">
        <v>83</v>
      </c>
      <c r="G52" s="1">
        <v>11</v>
      </c>
      <c r="H52" s="9">
        <f t="shared" si="20"/>
        <v>12.6347644907742</v>
      </c>
      <c r="I52" s="9">
        <f t="shared" si="21"/>
        <v>285.78476449077419</v>
      </c>
      <c r="J52" s="9">
        <f t="shared" si="22"/>
        <v>8.4262387318270821E-2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173.12750886226189</v>
      </c>
      <c r="O52" s="9">
        <f t="shared" si="40"/>
        <v>67.968224150645398</v>
      </c>
      <c r="P52" s="9">
        <f t="shared" si="25"/>
        <v>5.7271648287167309</v>
      </c>
      <c r="Q52" s="12">
        <f t="shared" si="26"/>
        <v>1.3745195588920154</v>
      </c>
      <c r="R52" s="9">
        <f t="shared" si="27"/>
        <v>14.125500000000001</v>
      </c>
      <c r="S52" s="13">
        <f t="shared" si="28"/>
        <v>9.7307674694135801E-2</v>
      </c>
      <c r="T52" s="2">
        <f t="shared" si="29"/>
        <v>0.43</v>
      </c>
      <c r="U52" s="14">
        <f t="shared" si="30"/>
        <v>4.1842300118478393E-2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5.026230011847839E-2</v>
      </c>
      <c r="AR52" s="9">
        <f t="shared" si="35"/>
        <v>136.875</v>
      </c>
      <c r="AS52" s="1">
        <f t="shared" si="36"/>
        <v>0.24</v>
      </c>
      <c r="AT52" s="1">
        <f t="shared" si="37"/>
        <v>63333.333333333336</v>
      </c>
      <c r="AU52" s="1">
        <f t="shared" si="38"/>
        <v>700623793.15651178</v>
      </c>
    </row>
    <row r="53" spans="1:48" x14ac:dyDescent="0.15">
      <c r="C53" s="7">
        <v>11</v>
      </c>
      <c r="D53" s="8">
        <v>7.4170320095333304</v>
      </c>
      <c r="E53" s="10">
        <f t="shared" si="39"/>
        <v>12.6347644907742</v>
      </c>
      <c r="F53" s="7" t="s">
        <v>85</v>
      </c>
      <c r="G53" s="1">
        <v>12</v>
      </c>
      <c r="H53" s="9">
        <f t="shared" si="20"/>
        <v>7.4170320095333304</v>
      </c>
      <c r="I53" s="9">
        <f t="shared" si="21"/>
        <v>280.56703200953331</v>
      </c>
      <c r="J53" s="9">
        <f t="shared" si="22"/>
        <v>4.4715751517612985E-2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121.09730932192866</v>
      </c>
      <c r="P53" s="9">
        <f t="shared" si="25"/>
        <v>5.4149571930908804</v>
      </c>
      <c r="Q53" s="12">
        <f t="shared" si="26"/>
        <v>1.2995897263418112</v>
      </c>
      <c r="R53" s="9">
        <f t="shared" si="27"/>
        <v>14.125500000000001</v>
      </c>
      <c r="S53" s="13">
        <f t="shared" si="28"/>
        <v>9.2003095560639347E-2</v>
      </c>
      <c r="T53" s="2">
        <f t="shared" si="29"/>
        <v>0.43</v>
      </c>
      <c r="U53" s="14">
        <f t="shared" si="30"/>
        <v>3.9561331091074917E-2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4.7981331091074914E-2</v>
      </c>
      <c r="AR53" s="9">
        <f t="shared" si="35"/>
        <v>136.875</v>
      </c>
      <c r="AS53" s="1">
        <f t="shared" si="36"/>
        <v>0.24</v>
      </c>
      <c r="AT53" s="1">
        <f t="shared" si="37"/>
        <v>63333.333333333336</v>
      </c>
      <c r="AU53" s="1">
        <f t="shared" si="38"/>
        <v>668828567.54437506</v>
      </c>
      <c r="AV53" s="1">
        <f>SUM(AU42:AU53)</f>
        <v>22896305639.495049</v>
      </c>
    </row>
    <row r="54" spans="1:48" x14ac:dyDescent="0.15">
      <c r="C54" s="7">
        <v>12</v>
      </c>
      <c r="D54" s="8">
        <v>1.7649279756774201</v>
      </c>
      <c r="E54" s="10">
        <f t="shared" si="39"/>
        <v>7.4170320095333304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2.6996779897419398</v>
      </c>
      <c r="E58" s="7"/>
      <c r="F58" s="7"/>
      <c r="G58" s="1">
        <v>1</v>
      </c>
      <c r="H58" s="9">
        <f t="shared" ref="H58:H69" si="41">E59</f>
        <v>2.6996779897419398</v>
      </c>
      <c r="I58" s="9">
        <f t="shared" ref="I58:I69" si="42">H58+273.15</f>
        <v>275.84967798974191</v>
      </c>
      <c r="J58" s="9">
        <f t="shared" ref="J58:J69" si="43">EXP(($C$15*(I58-$C$13))/($C$16*I58*$C$13))</f>
        <v>2.4701084567865066E-2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2.464344870387338E-3</v>
      </c>
      <c r="Q58" s="12">
        <f t="shared" ref="Q58:Q69" si="47">P58*$B$60</f>
        <v>4.6822552537359425E-4</v>
      </c>
      <c r="R58" s="9">
        <f t="shared" ref="R58:R69" si="48">L58*$B$60</f>
        <v>1.8955666666666669E-2</v>
      </c>
      <c r="S58" s="13">
        <f t="shared" ref="S58:S69" si="49">Q58/R58</f>
        <v>2.4701084567865062E-2</v>
      </c>
      <c r="T58" s="2">
        <f t="shared" ref="T58:T69" si="50">$B$59/100</f>
        <v>0.01</v>
      </c>
      <c r="U58" s="14">
        <f t="shared" ref="U58:U69" si="51">S58*T58</f>
        <v>2.4701084567865062E-4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1.2247010845678651E-2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98750</v>
      </c>
      <c r="AU58" s="1">
        <f t="shared" ref="AU58:AU69" si="58">AT58*10000*AS58*0.67*AR58*AQ58</f>
        <v>15359641.263225308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0.18810875503225799</v>
      </c>
      <c r="E59" s="10">
        <f t="shared" ref="E59:E70" si="59">D58</f>
        <v>2.6996779897419398</v>
      </c>
      <c r="F59" s="7" t="s">
        <v>83</v>
      </c>
      <c r="G59" s="1">
        <v>2</v>
      </c>
      <c r="H59" s="9">
        <f t="shared" si="41"/>
        <v>0.18810875503225799</v>
      </c>
      <c r="I59" s="9">
        <f t="shared" si="42"/>
        <v>273.33810875503224</v>
      </c>
      <c r="J59" s="9">
        <f t="shared" si="43"/>
        <v>1.7859155823672798E-2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0.19706898846294602</v>
      </c>
      <c r="P59" s="9">
        <f t="shared" si="46"/>
        <v>3.51948577297333E-3</v>
      </c>
      <c r="Q59" s="12">
        <f t="shared" si="47"/>
        <v>6.6870229686493267E-4</v>
      </c>
      <c r="R59" s="9">
        <f t="shared" si="48"/>
        <v>1.8955666666666669E-2</v>
      </c>
      <c r="S59" s="13">
        <f t="shared" si="49"/>
        <v>3.5277171129034376E-2</v>
      </c>
      <c r="T59" s="2">
        <f t="shared" si="50"/>
        <v>0.01</v>
      </c>
      <c r="U59" s="14">
        <f t="shared" si="51"/>
        <v>3.5277171129034378E-4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1.2352771711290345E-2</v>
      </c>
      <c r="AR59" s="9">
        <f t="shared" si="55"/>
        <v>9.9766666666666666</v>
      </c>
      <c r="AS59" s="1">
        <f t="shared" si="56"/>
        <v>0.19</v>
      </c>
      <c r="AT59" s="1">
        <f t="shared" si="57"/>
        <v>98750</v>
      </c>
      <c r="AU59" s="1">
        <f t="shared" si="58"/>
        <v>15492281.707163263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2.2447194068571399</v>
      </c>
      <c r="E60" s="10">
        <f t="shared" si="59"/>
        <v>0.18810875503225799</v>
      </c>
      <c r="F60" s="7" t="s">
        <v>83</v>
      </c>
      <c r="G60" s="1">
        <v>3</v>
      </c>
      <c r="H60" s="9">
        <f t="shared" si="41"/>
        <v>2.2447194068571399</v>
      </c>
      <c r="I60" s="9">
        <f t="shared" si="42"/>
        <v>275.39471940685712</v>
      </c>
      <c r="J60" s="9">
        <f t="shared" si="43"/>
        <v>2.3301900819473254E-2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0.29331616935663934</v>
      </c>
      <c r="P60" s="9">
        <f t="shared" si="46"/>
        <v>6.8348242870962302E-3</v>
      </c>
      <c r="Q60" s="12">
        <f t="shared" si="47"/>
        <v>1.2986166145482838E-3</v>
      </c>
      <c r="R60" s="9">
        <f t="shared" si="48"/>
        <v>1.8955666666666669E-2</v>
      </c>
      <c r="S60" s="13">
        <f t="shared" si="49"/>
        <v>6.8508095092845611E-2</v>
      </c>
      <c r="T60" s="2">
        <f t="shared" si="50"/>
        <v>0.01</v>
      </c>
      <c r="U60" s="14">
        <f t="shared" si="51"/>
        <v>6.8508095092845612E-4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1.2685080950928457E-2</v>
      </c>
      <c r="AR60" s="9">
        <f t="shared" si="55"/>
        <v>9.9766666666666666</v>
      </c>
      <c r="AS60" s="1">
        <f t="shared" si="56"/>
        <v>0.19</v>
      </c>
      <c r="AT60" s="1">
        <f t="shared" si="57"/>
        <v>98750</v>
      </c>
      <c r="AU60" s="1">
        <f t="shared" si="58"/>
        <v>15909048.767600512</v>
      </c>
    </row>
    <row r="61" spans="1:48" x14ac:dyDescent="0.15">
      <c r="C61" s="7">
        <v>3</v>
      </c>
      <c r="D61" s="8">
        <v>3.6941290170645198</v>
      </c>
      <c r="E61" s="10">
        <f t="shared" si="59"/>
        <v>2.2447194068571399</v>
      </c>
      <c r="F61" s="7" t="s">
        <v>83</v>
      </c>
      <c r="G61" s="1">
        <v>4</v>
      </c>
      <c r="H61" s="9">
        <f t="shared" si="41"/>
        <v>3.6941290170645198</v>
      </c>
      <c r="I61" s="9">
        <f t="shared" si="42"/>
        <v>276.84412901706452</v>
      </c>
      <c r="J61" s="9">
        <f t="shared" si="43"/>
        <v>2.8040194826462576E-2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0.38624801173620976</v>
      </c>
      <c r="P61" s="9">
        <f t="shared" si="46"/>
        <v>1.0830469500417125E-2</v>
      </c>
      <c r="Q61" s="12">
        <f t="shared" si="47"/>
        <v>2.0577892050792539E-3</v>
      </c>
      <c r="R61" s="9">
        <f t="shared" si="48"/>
        <v>1.8955666666666669E-2</v>
      </c>
      <c r="S61" s="13">
        <f t="shared" si="49"/>
        <v>0.10855799699716463</v>
      </c>
      <c r="T61" s="2">
        <f t="shared" si="50"/>
        <v>0.01</v>
      </c>
      <c r="U61" s="14">
        <f t="shared" si="51"/>
        <v>1.0855799699716463E-3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1.3085579969971646E-2</v>
      </c>
      <c r="AR61" s="9">
        <f t="shared" si="55"/>
        <v>9.9766666666666666</v>
      </c>
      <c r="AS61" s="1">
        <f t="shared" si="56"/>
        <v>0.19</v>
      </c>
      <c r="AT61" s="1">
        <f t="shared" si="57"/>
        <v>98750</v>
      </c>
      <c r="AU61" s="1">
        <f t="shared" si="58"/>
        <v>16411336.332810564</v>
      </c>
    </row>
    <row r="62" spans="1:48" x14ac:dyDescent="0.15">
      <c r="C62" s="7">
        <v>4</v>
      </c>
      <c r="D62" s="8">
        <v>12.494348196766699</v>
      </c>
      <c r="E62" s="10">
        <f t="shared" si="59"/>
        <v>3.6941290170645198</v>
      </c>
      <c r="F62" s="7" t="s">
        <v>83</v>
      </c>
      <c r="G62" s="1">
        <v>5</v>
      </c>
      <c r="H62" s="9">
        <f t="shared" si="41"/>
        <v>12.494348196766699</v>
      </c>
      <c r="I62" s="9">
        <f t="shared" si="42"/>
        <v>285.64434819676666</v>
      </c>
      <c r="J62" s="9">
        <f t="shared" si="43"/>
        <v>8.286289483706101E-2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0.356646665124003</v>
      </c>
      <c r="O62" s="9">
        <f t="shared" si="60"/>
        <v>0.11853754377845632</v>
      </c>
      <c r="P62" s="9">
        <f t="shared" si="46"/>
        <v>9.8223640243577416E-3</v>
      </c>
      <c r="Q62" s="12">
        <f t="shared" si="47"/>
        <v>1.8662491646279709E-3</v>
      </c>
      <c r="R62" s="9">
        <f t="shared" si="48"/>
        <v>1.8955666666666669E-2</v>
      </c>
      <c r="S62" s="13">
        <f t="shared" si="49"/>
        <v>9.8453364761353898E-2</v>
      </c>
      <c r="T62" s="2">
        <f t="shared" si="50"/>
        <v>0.01</v>
      </c>
      <c r="U62" s="14">
        <f t="shared" si="51"/>
        <v>9.8453364761353908E-4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1.2984533647613539E-2</v>
      </c>
      <c r="AR62" s="9">
        <f t="shared" si="55"/>
        <v>9.9766666666666666</v>
      </c>
      <c r="AS62" s="1">
        <f t="shared" si="56"/>
        <v>0.19</v>
      </c>
      <c r="AT62" s="1">
        <f t="shared" si="57"/>
        <v>98750</v>
      </c>
      <c r="AU62" s="1">
        <f t="shared" si="58"/>
        <v>16284608.653546983</v>
      </c>
    </row>
    <row r="63" spans="1:48" x14ac:dyDescent="0.15">
      <c r="C63" s="7">
        <v>5</v>
      </c>
      <c r="D63" s="8">
        <v>16.458699735483901</v>
      </c>
      <c r="E63" s="10">
        <f t="shared" si="59"/>
        <v>12.494348196766699</v>
      </c>
      <c r="F63" s="7" t="s">
        <v>85</v>
      </c>
      <c r="G63" s="1">
        <v>6</v>
      </c>
      <c r="H63" s="9">
        <f t="shared" si="41"/>
        <v>16.458699735483901</v>
      </c>
      <c r="I63" s="9">
        <f t="shared" si="42"/>
        <v>289.60869973548387</v>
      </c>
      <c r="J63" s="9">
        <f t="shared" si="43"/>
        <v>0.13213098808850626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0.20848184642076525</v>
      </c>
      <c r="P63" s="9">
        <f t="shared" si="46"/>
        <v>2.7546912366091927E-2</v>
      </c>
      <c r="Q63" s="12">
        <f t="shared" si="47"/>
        <v>5.2339133495574661E-3</v>
      </c>
      <c r="R63" s="9">
        <f t="shared" si="48"/>
        <v>1.8955666666666669E-2</v>
      </c>
      <c r="S63" s="13">
        <f t="shared" si="49"/>
        <v>0.27611338823346399</v>
      </c>
      <c r="T63" s="2">
        <f t="shared" si="50"/>
        <v>0.01</v>
      </c>
      <c r="U63" s="14">
        <f t="shared" si="51"/>
        <v>2.7611338823346401E-3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1.476113388233464E-2</v>
      </c>
      <c r="AR63" s="9">
        <f t="shared" si="55"/>
        <v>9.9766666666666666</v>
      </c>
      <c r="AS63" s="1">
        <f t="shared" si="56"/>
        <v>0.19</v>
      </c>
      <c r="AT63" s="1">
        <f t="shared" si="57"/>
        <v>98750</v>
      </c>
      <c r="AU63" s="1">
        <f t="shared" si="58"/>
        <v>18512739.469900962</v>
      </c>
    </row>
    <row r="64" spans="1:48" x14ac:dyDescent="0.15">
      <c r="C64" s="7">
        <v>6</v>
      </c>
      <c r="D64" s="8">
        <v>19.856967510333298</v>
      </c>
      <c r="E64" s="10">
        <f t="shared" si="59"/>
        <v>16.458699735483901</v>
      </c>
      <c r="F64" s="7" t="s">
        <v>83</v>
      </c>
      <c r="G64" s="1">
        <v>7</v>
      </c>
      <c r="H64" s="9">
        <f t="shared" si="41"/>
        <v>19.856967510333298</v>
      </c>
      <c r="I64" s="9">
        <f t="shared" si="42"/>
        <v>293.00696751033325</v>
      </c>
      <c r="J64" s="9">
        <f t="shared" si="43"/>
        <v>0.19514077382129374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0.28070160072134004</v>
      </c>
      <c r="P64" s="9">
        <f t="shared" si="46"/>
        <v>5.4776327577638124E-2</v>
      </c>
      <c r="Q64" s="12">
        <f t="shared" si="47"/>
        <v>1.0407502239751244E-2</v>
      </c>
      <c r="R64" s="9">
        <f t="shared" si="48"/>
        <v>1.8955666666666669E-2</v>
      </c>
      <c r="S64" s="13">
        <f t="shared" si="49"/>
        <v>0.54904437932814687</v>
      </c>
      <c r="T64" s="2">
        <f t="shared" si="50"/>
        <v>0.01</v>
      </c>
      <c r="U64" s="14">
        <f t="shared" si="51"/>
        <v>5.4904437932814685E-3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2.5590443793281469E-2</v>
      </c>
      <c r="AR64" s="9">
        <f t="shared" si="55"/>
        <v>9.9766666666666666</v>
      </c>
      <c r="AS64" s="1">
        <f t="shared" si="56"/>
        <v>0.19</v>
      </c>
      <c r="AT64" s="1">
        <f t="shared" si="57"/>
        <v>98750</v>
      </c>
      <c r="AU64" s="1">
        <f t="shared" si="58"/>
        <v>32094365.015625421</v>
      </c>
    </row>
    <row r="65" spans="1:48" x14ac:dyDescent="0.15">
      <c r="C65" s="7">
        <v>7</v>
      </c>
      <c r="D65" s="8">
        <v>22.7845696141936</v>
      </c>
      <c r="E65" s="10">
        <f t="shared" si="59"/>
        <v>19.856967510333298</v>
      </c>
      <c r="F65" s="7" t="s">
        <v>83</v>
      </c>
      <c r="G65" s="1">
        <v>8</v>
      </c>
      <c r="H65" s="9">
        <f t="shared" si="41"/>
        <v>22.7845696141936</v>
      </c>
      <c r="I65" s="9">
        <f t="shared" si="42"/>
        <v>295.93456961419361</v>
      </c>
      <c r="J65" s="9">
        <f t="shared" si="43"/>
        <v>0.27109313641234717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0.32569193981036859</v>
      </c>
      <c r="P65" s="9">
        <f t="shared" si="46"/>
        <v>8.8292849467414211E-2</v>
      </c>
      <c r="Q65" s="12">
        <f t="shared" si="47"/>
        <v>1.6775641398808699E-2</v>
      </c>
      <c r="R65" s="9">
        <f t="shared" si="48"/>
        <v>1.8955666666666669E-2</v>
      </c>
      <c r="S65" s="13">
        <f t="shared" si="49"/>
        <v>0.88499347945954754</v>
      </c>
      <c r="T65" s="2">
        <f t="shared" si="50"/>
        <v>0.01</v>
      </c>
      <c r="U65" s="14">
        <f t="shared" si="51"/>
        <v>8.8499347945954748E-3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2.8949934794595476E-2</v>
      </c>
      <c r="AR65" s="9">
        <f t="shared" si="55"/>
        <v>9.9766666666666666</v>
      </c>
      <c r="AS65" s="1">
        <f t="shared" si="56"/>
        <v>0.19</v>
      </c>
      <c r="AT65" s="1">
        <f t="shared" si="57"/>
        <v>98750</v>
      </c>
      <c r="AU65" s="1">
        <f t="shared" si="58"/>
        <v>36307685.086736813</v>
      </c>
    </row>
    <row r="66" spans="1:48" x14ac:dyDescent="0.15">
      <c r="C66" s="7">
        <v>8</v>
      </c>
      <c r="D66" s="8">
        <v>22.5195838887097</v>
      </c>
      <c r="E66" s="10">
        <f t="shared" si="59"/>
        <v>22.7845696141936</v>
      </c>
      <c r="F66" s="7" t="s">
        <v>83</v>
      </c>
      <c r="G66" s="1">
        <v>9</v>
      </c>
      <c r="H66" s="9">
        <f t="shared" si="41"/>
        <v>22.5195838887097</v>
      </c>
      <c r="I66" s="9">
        <f t="shared" si="42"/>
        <v>295.66958388870967</v>
      </c>
      <c r="J66" s="9">
        <f t="shared" si="43"/>
        <v>0.2632160238568384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0.33716575700962104</v>
      </c>
      <c r="P66" s="9">
        <f t="shared" si="46"/>
        <v>8.8747429940753395E-2</v>
      </c>
      <c r="Q66" s="12">
        <f t="shared" si="47"/>
        <v>1.6862011688743146E-2</v>
      </c>
      <c r="R66" s="9">
        <f t="shared" si="48"/>
        <v>1.8955666666666669E-2</v>
      </c>
      <c r="S66" s="13">
        <f t="shared" si="49"/>
        <v>0.88954991587791565</v>
      </c>
      <c r="T66" s="2">
        <f t="shared" si="50"/>
        <v>0.01</v>
      </c>
      <c r="U66" s="14">
        <f t="shared" si="51"/>
        <v>8.8954991587791559E-3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2.8995499158779157E-2</v>
      </c>
      <c r="AR66" s="9">
        <f t="shared" si="55"/>
        <v>9.9766666666666666</v>
      </c>
      <c r="AS66" s="1">
        <f t="shared" si="56"/>
        <v>0.19</v>
      </c>
      <c r="AT66" s="1">
        <f t="shared" si="57"/>
        <v>98750</v>
      </c>
      <c r="AU66" s="1">
        <f t="shared" si="58"/>
        <v>36364829.829814687</v>
      </c>
    </row>
    <row r="67" spans="1:48" x14ac:dyDescent="0.15">
      <c r="C67" s="7">
        <v>9</v>
      </c>
      <c r="D67" s="8">
        <v>15.101949726000001</v>
      </c>
      <c r="E67" s="10">
        <f t="shared" si="59"/>
        <v>22.5195838887097</v>
      </c>
      <c r="F67" s="7" t="s">
        <v>83</v>
      </c>
      <c r="G67" s="1">
        <v>10</v>
      </c>
      <c r="H67" s="9">
        <f t="shared" si="41"/>
        <v>15.101949726000001</v>
      </c>
      <c r="I67" s="9">
        <f t="shared" si="42"/>
        <v>288.25194972599996</v>
      </c>
      <c r="J67" s="9">
        <f t="shared" si="43"/>
        <v>0.1127923061827741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0.3481849937355343</v>
      </c>
      <c r="P67" s="9">
        <f t="shared" si="46"/>
        <v>3.9272588421665665E-2</v>
      </c>
      <c r="Q67" s="12">
        <f t="shared" si="47"/>
        <v>7.4617918001164763E-3</v>
      </c>
      <c r="R67" s="9">
        <f t="shared" si="48"/>
        <v>1.8955666666666669E-2</v>
      </c>
      <c r="S67" s="13">
        <f t="shared" si="49"/>
        <v>0.3936443877881623</v>
      </c>
      <c r="T67" s="2">
        <f t="shared" si="50"/>
        <v>0.01</v>
      </c>
      <c r="U67" s="14">
        <f t="shared" si="51"/>
        <v>3.9364438778816228E-3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2.4036443877881623E-2</v>
      </c>
      <c r="AR67" s="9">
        <f t="shared" si="55"/>
        <v>9.9766666666666666</v>
      </c>
      <c r="AS67" s="1">
        <f t="shared" si="56"/>
        <v>0.19</v>
      </c>
      <c r="AT67" s="1">
        <f t="shared" si="57"/>
        <v>98750</v>
      </c>
      <c r="AU67" s="1">
        <f t="shared" si="58"/>
        <v>30145409.346002065</v>
      </c>
    </row>
    <row r="68" spans="1:48" x14ac:dyDescent="0.15">
      <c r="C68" s="7">
        <v>10</v>
      </c>
      <c r="D68" s="8">
        <v>12.6347644907742</v>
      </c>
      <c r="E68" s="10">
        <f t="shared" si="59"/>
        <v>15.101949726000001</v>
      </c>
      <c r="F68" s="7" t="s">
        <v>83</v>
      </c>
      <c r="G68" s="1">
        <v>11</v>
      </c>
      <c r="H68" s="9">
        <f t="shared" si="41"/>
        <v>12.6347644907742</v>
      </c>
      <c r="I68" s="9">
        <f t="shared" si="42"/>
        <v>285.78476449077419</v>
      </c>
      <c r="J68" s="9">
        <f t="shared" si="43"/>
        <v>8.4262387318270821E-2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0.29346678504817519</v>
      </c>
      <c r="O68" s="9">
        <f t="shared" si="60"/>
        <v>0.11521228693236013</v>
      </c>
      <c r="P68" s="9">
        <f t="shared" si="46"/>
        <v>9.7080623453182809E-3</v>
      </c>
      <c r="Q68" s="12">
        <f t="shared" si="47"/>
        <v>1.8445318456104733E-3</v>
      </c>
      <c r="R68" s="9">
        <f t="shared" si="48"/>
        <v>1.8955666666666669E-2</v>
      </c>
      <c r="S68" s="13">
        <f t="shared" si="49"/>
        <v>9.7307674694135773E-2</v>
      </c>
      <c r="T68" s="2">
        <f t="shared" si="50"/>
        <v>0.01</v>
      </c>
      <c r="U68" s="14">
        <f t="shared" si="51"/>
        <v>9.7307674694135774E-4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1.2973076746941358E-2</v>
      </c>
      <c r="AR68" s="9">
        <f t="shared" si="55"/>
        <v>9.9766666666666666</v>
      </c>
      <c r="AS68" s="1">
        <f t="shared" si="56"/>
        <v>0.19</v>
      </c>
      <c r="AT68" s="1">
        <f t="shared" si="57"/>
        <v>98750</v>
      </c>
      <c r="AU68" s="1">
        <f t="shared" si="58"/>
        <v>16270239.932352031</v>
      </c>
    </row>
    <row r="69" spans="1:48" x14ac:dyDescent="0.15">
      <c r="C69" s="7">
        <v>11</v>
      </c>
      <c r="D69" s="8">
        <v>7.4170320095333304</v>
      </c>
      <c r="E69" s="10">
        <f t="shared" si="59"/>
        <v>12.6347644907742</v>
      </c>
      <c r="F69" s="7" t="s">
        <v>85</v>
      </c>
      <c r="G69" s="1">
        <v>12</v>
      </c>
      <c r="H69" s="9">
        <f t="shared" si="41"/>
        <v>7.4170320095333304</v>
      </c>
      <c r="I69" s="9">
        <f t="shared" si="42"/>
        <v>280.56703200953331</v>
      </c>
      <c r="J69" s="9">
        <f t="shared" si="43"/>
        <v>4.4715751517612985E-2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0.20527089125370851</v>
      </c>
      <c r="P69" s="9">
        <f t="shared" si="46"/>
        <v>9.1788421670997867E-3</v>
      </c>
      <c r="Q69" s="12">
        <f t="shared" si="47"/>
        <v>1.7439800117489595E-3</v>
      </c>
      <c r="R69" s="9">
        <f t="shared" si="48"/>
        <v>1.8955666666666669E-2</v>
      </c>
      <c r="S69" s="13">
        <f t="shared" si="49"/>
        <v>9.2003095560639347E-2</v>
      </c>
      <c r="T69" s="2">
        <f t="shared" si="50"/>
        <v>0.01</v>
      </c>
      <c r="U69" s="14">
        <f t="shared" si="51"/>
        <v>9.2003095560639345E-4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1.2920030955606393E-2</v>
      </c>
      <c r="AR69" s="9">
        <f t="shared" si="55"/>
        <v>9.9766666666666666</v>
      </c>
      <c r="AS69" s="1">
        <f t="shared" si="56"/>
        <v>0.19</v>
      </c>
      <c r="AT69" s="1">
        <f t="shared" si="57"/>
        <v>98750</v>
      </c>
      <c r="AU69" s="1">
        <f t="shared" si="58"/>
        <v>16203712.325273408</v>
      </c>
      <c r="AV69" s="1">
        <f>SUM(AU58:AU69)</f>
        <v>265355897.73005199</v>
      </c>
    </row>
    <row r="70" spans="1:48" x14ac:dyDescent="0.15">
      <c r="C70" s="7">
        <v>12</v>
      </c>
      <c r="D70" s="8">
        <v>1.7649279756774201</v>
      </c>
      <c r="E70" s="10">
        <f t="shared" si="59"/>
        <v>7.4170320095333304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2.6996779897419398</v>
      </c>
      <c r="E73" s="7"/>
      <c r="F73" s="7"/>
      <c r="G73" s="1">
        <v>1</v>
      </c>
      <c r="H73" s="9">
        <f t="shared" ref="H73:H84" si="61">E74</f>
        <v>2.6996779897419398</v>
      </c>
      <c r="I73" s="9">
        <f t="shared" ref="I73:I84" si="62">H73+273.15</f>
        <v>275.84967798974191</v>
      </c>
      <c r="J73" s="9">
        <f t="shared" ref="J73:J84" si="63">EXP(($C$15*(I73-$C$13))/($C$16*I73*$C$13))</f>
        <v>2.4701084567865066E-2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2.704768760181225E-3</v>
      </c>
      <c r="Q73" s="12">
        <f t="shared" ref="Q73:Q84" si="67">P73*$B$75</f>
        <v>4.8685837683262051E-4</v>
      </c>
      <c r="R73" s="9">
        <f t="shared" ref="R73:R84" si="68">L73*$B$75</f>
        <v>1.9710000000000002E-2</v>
      </c>
      <c r="S73" s="13">
        <f t="shared" ref="S73:S84" si="69">Q73/R73</f>
        <v>2.4701084567865066E-2</v>
      </c>
      <c r="T73" s="2">
        <f t="shared" ref="T73:T84" si="70">$B$74/100</f>
        <v>0.01</v>
      </c>
      <c r="U73" s="14">
        <f t="shared" ref="U73:U84" si="71">S73*T73</f>
        <v>2.4701084567865068E-4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1.2847010845678651E-2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7416.666666666667</v>
      </c>
      <c r="AU73" s="1">
        <f t="shared" ref="AU73:AU84" si="78">AT73*10000*AS73*0.67*AR73*AQ73</f>
        <v>1258265.4691754412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0.18810875503225799</v>
      </c>
      <c r="E74" s="10">
        <f t="shared" ref="E74:E85" si="79">D73</f>
        <v>2.6996779897419398</v>
      </c>
      <c r="F74" s="7" t="s">
        <v>83</v>
      </c>
      <c r="G74" s="1">
        <v>2</v>
      </c>
      <c r="H74" s="9">
        <f t="shared" si="61"/>
        <v>0.18810875503225799</v>
      </c>
      <c r="I74" s="9">
        <f t="shared" si="62"/>
        <v>273.33810875503224</v>
      </c>
      <c r="J74" s="9">
        <f t="shared" si="63"/>
        <v>1.7859155823672798E-2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0.21629523123981881</v>
      </c>
      <c r="P74" s="9">
        <f t="shared" si="66"/>
        <v>3.8628502386292645E-3</v>
      </c>
      <c r="Q74" s="12">
        <f t="shared" si="67"/>
        <v>6.953130429532676E-4</v>
      </c>
      <c r="R74" s="9">
        <f t="shared" si="68"/>
        <v>1.9710000000000002E-2</v>
      </c>
      <c r="S74" s="13">
        <f t="shared" si="69"/>
        <v>3.5277171129034376E-2</v>
      </c>
      <c r="T74" s="2">
        <f t="shared" si="70"/>
        <v>0.01</v>
      </c>
      <c r="U74" s="14">
        <f t="shared" si="71"/>
        <v>3.5277171129034378E-4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1.2952771711290344E-2</v>
      </c>
      <c r="AR74" s="9">
        <f t="shared" si="75"/>
        <v>10.950000000000001</v>
      </c>
      <c r="AS74" s="1">
        <f t="shared" si="76"/>
        <v>0.18</v>
      </c>
      <c r="AT74" s="1">
        <f t="shared" si="77"/>
        <v>7416.666666666667</v>
      </c>
      <c r="AU74" s="1">
        <f t="shared" si="78"/>
        <v>1268623.9289594197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2.2447194068571399</v>
      </c>
      <c r="E75" s="10">
        <f t="shared" si="79"/>
        <v>0.18810875503225799</v>
      </c>
      <c r="F75" s="7" t="s">
        <v>83</v>
      </c>
      <c r="G75" s="1">
        <v>3</v>
      </c>
      <c r="H75" s="9">
        <f t="shared" si="61"/>
        <v>2.2447194068571399</v>
      </c>
      <c r="I75" s="9">
        <f t="shared" si="62"/>
        <v>275.39471940685712</v>
      </c>
      <c r="J75" s="9">
        <f t="shared" si="63"/>
        <v>2.3301900819473254E-2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0.32193238100118954</v>
      </c>
      <c r="P75" s="9">
        <f t="shared" si="66"/>
        <v>7.5016364126665944E-3</v>
      </c>
      <c r="Q75" s="12">
        <f t="shared" si="67"/>
        <v>1.3502945542799869E-3</v>
      </c>
      <c r="R75" s="9">
        <f t="shared" si="68"/>
        <v>1.9710000000000002E-2</v>
      </c>
      <c r="S75" s="13">
        <f t="shared" si="69"/>
        <v>6.8508095092845597E-2</v>
      </c>
      <c r="T75" s="2">
        <f t="shared" si="70"/>
        <v>0.01</v>
      </c>
      <c r="U75" s="14">
        <f t="shared" si="71"/>
        <v>6.8508095092845601E-4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1.3285080950928455E-2</v>
      </c>
      <c r="AR75" s="9">
        <f t="shared" si="75"/>
        <v>10.950000000000001</v>
      </c>
      <c r="AS75" s="1">
        <f t="shared" si="76"/>
        <v>0.18</v>
      </c>
      <c r="AT75" s="1">
        <f t="shared" si="77"/>
        <v>7416.666666666667</v>
      </c>
      <c r="AU75" s="1">
        <f t="shared" si="78"/>
        <v>1301171.0518930964</v>
      </c>
    </row>
    <row r="76" spans="1:48" x14ac:dyDescent="0.15">
      <c r="C76" s="7">
        <v>3</v>
      </c>
      <c r="D76" s="8">
        <v>3.6941290170645198</v>
      </c>
      <c r="E76" s="10">
        <f t="shared" si="79"/>
        <v>2.2447194068571399</v>
      </c>
      <c r="F76" s="7" t="s">
        <v>83</v>
      </c>
      <c r="G76" s="1">
        <v>4</v>
      </c>
      <c r="H76" s="9">
        <f t="shared" si="61"/>
        <v>3.6941290170645198</v>
      </c>
      <c r="I76" s="9">
        <f t="shared" si="62"/>
        <v>276.84412901706452</v>
      </c>
      <c r="J76" s="9">
        <f t="shared" si="63"/>
        <v>2.8040194826462576E-2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0.42393074458852292</v>
      </c>
      <c r="P76" s="9">
        <f t="shared" si="66"/>
        <v>1.1887100671189529E-2</v>
      </c>
      <c r="Q76" s="12">
        <f t="shared" si="67"/>
        <v>2.1396781208141151E-3</v>
      </c>
      <c r="R76" s="9">
        <f t="shared" si="68"/>
        <v>1.9710000000000002E-2</v>
      </c>
      <c r="S76" s="13">
        <f t="shared" si="69"/>
        <v>0.10855799699716463</v>
      </c>
      <c r="T76" s="2">
        <f t="shared" si="70"/>
        <v>0.01</v>
      </c>
      <c r="U76" s="14">
        <f t="shared" si="71"/>
        <v>1.0855799699716463E-3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1.3685579969971646E-2</v>
      </c>
      <c r="AR76" s="9">
        <f t="shared" si="75"/>
        <v>10.950000000000001</v>
      </c>
      <c r="AS76" s="1">
        <f t="shared" si="76"/>
        <v>0.18</v>
      </c>
      <c r="AT76" s="1">
        <f t="shared" si="77"/>
        <v>7416.666666666667</v>
      </c>
      <c r="AU76" s="1">
        <f t="shared" si="78"/>
        <v>1340396.8369534549</v>
      </c>
    </row>
    <row r="77" spans="1:48" x14ac:dyDescent="0.15">
      <c r="C77" s="7">
        <v>4</v>
      </c>
      <c r="D77" s="8">
        <v>12.494348196766699</v>
      </c>
      <c r="E77" s="10">
        <f t="shared" si="79"/>
        <v>3.6941290170645198</v>
      </c>
      <c r="F77" s="7" t="s">
        <v>83</v>
      </c>
      <c r="G77" s="1">
        <v>5</v>
      </c>
      <c r="H77" s="9">
        <f t="shared" si="61"/>
        <v>12.494348196766699</v>
      </c>
      <c r="I77" s="9">
        <f t="shared" si="62"/>
        <v>285.64434819676666</v>
      </c>
      <c r="J77" s="9">
        <f t="shared" si="63"/>
        <v>8.286289483706101E-2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0.39144146172146671</v>
      </c>
      <c r="O77" s="9">
        <f t="shared" si="80"/>
        <v>0.13010218219586672</v>
      </c>
      <c r="P77" s="9">
        <f t="shared" si="66"/>
        <v>1.0780643441368256E-2</v>
      </c>
      <c r="Q77" s="12">
        <f t="shared" si="67"/>
        <v>1.9405158194462859E-3</v>
      </c>
      <c r="R77" s="9">
        <f t="shared" si="68"/>
        <v>1.9710000000000002E-2</v>
      </c>
      <c r="S77" s="13">
        <f t="shared" si="69"/>
        <v>9.8453364761353912E-2</v>
      </c>
      <c r="T77" s="2">
        <f t="shared" si="70"/>
        <v>0.01</v>
      </c>
      <c r="U77" s="14">
        <f t="shared" si="71"/>
        <v>9.8453364761353908E-4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1.3584533647613539E-2</v>
      </c>
      <c r="AR77" s="9">
        <f t="shared" si="75"/>
        <v>10.950000000000001</v>
      </c>
      <c r="AS77" s="1">
        <f t="shared" si="76"/>
        <v>0.18</v>
      </c>
      <c r="AT77" s="1">
        <f t="shared" si="77"/>
        <v>7416.666666666667</v>
      </c>
      <c r="AU77" s="1">
        <f t="shared" si="78"/>
        <v>1330500.1302613185</v>
      </c>
    </row>
    <row r="78" spans="1:48" x14ac:dyDescent="0.15">
      <c r="C78" s="7">
        <v>5</v>
      </c>
      <c r="D78" s="8">
        <v>16.458699735483901</v>
      </c>
      <c r="E78" s="10">
        <f t="shared" si="79"/>
        <v>12.494348196766699</v>
      </c>
      <c r="F78" s="7" t="s">
        <v>85</v>
      </c>
      <c r="G78" s="1">
        <v>6</v>
      </c>
      <c r="H78" s="9">
        <f t="shared" si="61"/>
        <v>16.458699735483901</v>
      </c>
      <c r="I78" s="9">
        <f t="shared" si="62"/>
        <v>289.60869973548387</v>
      </c>
      <c r="J78" s="9">
        <f t="shared" si="63"/>
        <v>0.13213098808850626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0.22882153875449848</v>
      </c>
      <c r="P78" s="9">
        <f t="shared" si="66"/>
        <v>3.0234416011564312E-2</v>
      </c>
      <c r="Q78" s="12">
        <f t="shared" si="67"/>
        <v>5.4421948820815762E-3</v>
      </c>
      <c r="R78" s="9">
        <f t="shared" si="68"/>
        <v>1.9710000000000002E-2</v>
      </c>
      <c r="S78" s="13">
        <f t="shared" si="69"/>
        <v>0.27611338823346404</v>
      </c>
      <c r="T78" s="2">
        <f t="shared" si="70"/>
        <v>0.01</v>
      </c>
      <c r="U78" s="14">
        <f t="shared" si="71"/>
        <v>2.7611338823346405E-3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1.536113388233464E-2</v>
      </c>
      <c r="AR78" s="9">
        <f t="shared" si="75"/>
        <v>10.950000000000001</v>
      </c>
      <c r="AS78" s="1">
        <f t="shared" si="76"/>
        <v>0.18</v>
      </c>
      <c r="AT78" s="1">
        <f t="shared" si="77"/>
        <v>7416.666666666667</v>
      </c>
      <c r="AU78" s="1">
        <f t="shared" si="78"/>
        <v>1504504.3990154371</v>
      </c>
    </row>
    <row r="79" spans="1:48" x14ac:dyDescent="0.15">
      <c r="C79" s="7">
        <v>6</v>
      </c>
      <c r="D79" s="8">
        <v>19.856967510333298</v>
      </c>
      <c r="E79" s="10">
        <f t="shared" si="79"/>
        <v>16.458699735483901</v>
      </c>
      <c r="F79" s="7" t="s">
        <v>83</v>
      </c>
      <c r="G79" s="1">
        <v>7</v>
      </c>
      <c r="H79" s="9">
        <f t="shared" si="61"/>
        <v>19.856967510333298</v>
      </c>
      <c r="I79" s="9">
        <f t="shared" si="62"/>
        <v>293.00696751033325</v>
      </c>
      <c r="J79" s="9">
        <f t="shared" si="63"/>
        <v>0.19514077382129374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0.30808712274293421</v>
      </c>
      <c r="P79" s="9">
        <f t="shared" si="66"/>
        <v>6.0120359536432084E-2</v>
      </c>
      <c r="Q79" s="12">
        <f t="shared" si="67"/>
        <v>1.0821664716557775E-2</v>
      </c>
      <c r="R79" s="9">
        <f t="shared" si="68"/>
        <v>1.9710000000000002E-2</v>
      </c>
      <c r="S79" s="13">
        <f t="shared" si="69"/>
        <v>0.54904437932814687</v>
      </c>
      <c r="T79" s="2">
        <f t="shared" si="70"/>
        <v>0.01</v>
      </c>
      <c r="U79" s="14">
        <f t="shared" si="71"/>
        <v>5.4904437932814685E-3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2.7090443793281471E-2</v>
      </c>
      <c r="AR79" s="9">
        <f t="shared" si="75"/>
        <v>10.950000000000001</v>
      </c>
      <c r="AS79" s="1">
        <f t="shared" si="76"/>
        <v>0.18</v>
      </c>
      <c r="AT79" s="1">
        <f t="shared" si="77"/>
        <v>7416.666666666667</v>
      </c>
      <c r="AU79" s="1">
        <f t="shared" si="78"/>
        <v>2653299.6958736172</v>
      </c>
    </row>
    <row r="80" spans="1:48" x14ac:dyDescent="0.15">
      <c r="C80" s="7">
        <v>7</v>
      </c>
      <c r="D80" s="8">
        <v>22.7845696141936</v>
      </c>
      <c r="E80" s="10">
        <f t="shared" si="79"/>
        <v>19.856967510333298</v>
      </c>
      <c r="F80" s="7" t="s">
        <v>83</v>
      </c>
      <c r="G80" s="1">
        <v>8</v>
      </c>
      <c r="H80" s="9">
        <f t="shared" si="61"/>
        <v>22.7845696141936</v>
      </c>
      <c r="I80" s="9">
        <f t="shared" si="62"/>
        <v>295.93456961419361</v>
      </c>
      <c r="J80" s="9">
        <f t="shared" si="63"/>
        <v>0.27109313641234717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0.35746676320650211</v>
      </c>
      <c r="P80" s="9">
        <f t="shared" si="66"/>
        <v>9.6906786000820477E-2</v>
      </c>
      <c r="Q80" s="12">
        <f t="shared" si="67"/>
        <v>1.7443221480147684E-2</v>
      </c>
      <c r="R80" s="9">
        <f t="shared" si="68"/>
        <v>1.9710000000000002E-2</v>
      </c>
      <c r="S80" s="13">
        <f t="shared" si="69"/>
        <v>0.88499347945954754</v>
      </c>
      <c r="T80" s="2">
        <f t="shared" si="70"/>
        <v>0.01</v>
      </c>
      <c r="U80" s="14">
        <f t="shared" si="71"/>
        <v>8.8499347945954748E-3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3.0449934794595478E-2</v>
      </c>
      <c r="AR80" s="9">
        <f t="shared" si="75"/>
        <v>10.950000000000001</v>
      </c>
      <c r="AS80" s="1">
        <f t="shared" si="76"/>
        <v>0.18</v>
      </c>
      <c r="AT80" s="1">
        <f t="shared" si="77"/>
        <v>7416.666666666667</v>
      </c>
      <c r="AU80" s="1">
        <f t="shared" si="78"/>
        <v>2982335.8873843392</v>
      </c>
    </row>
    <row r="81" spans="1:48" x14ac:dyDescent="0.15">
      <c r="C81" s="7">
        <v>8</v>
      </c>
      <c r="D81" s="8">
        <v>22.5195838887097</v>
      </c>
      <c r="E81" s="10">
        <f t="shared" si="79"/>
        <v>22.7845696141936</v>
      </c>
      <c r="F81" s="7" t="s">
        <v>83</v>
      </c>
      <c r="G81" s="1">
        <v>9</v>
      </c>
      <c r="H81" s="9">
        <f t="shared" si="61"/>
        <v>22.5195838887097</v>
      </c>
      <c r="I81" s="9">
        <f t="shared" si="62"/>
        <v>295.66958388870967</v>
      </c>
      <c r="J81" s="9">
        <f t="shared" si="63"/>
        <v>0.2632160238568384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0.37005997720568162</v>
      </c>
      <c r="P81" s="9">
        <f t="shared" si="66"/>
        <v>9.7405715788631775E-2</v>
      </c>
      <c r="Q81" s="12">
        <f t="shared" si="67"/>
        <v>1.7533028841953718E-2</v>
      </c>
      <c r="R81" s="9">
        <f t="shared" si="68"/>
        <v>1.9710000000000002E-2</v>
      </c>
      <c r="S81" s="13">
        <f t="shared" si="69"/>
        <v>0.88954991587791554</v>
      </c>
      <c r="T81" s="2">
        <f t="shared" si="70"/>
        <v>0.01</v>
      </c>
      <c r="U81" s="14">
        <f t="shared" si="71"/>
        <v>8.8954991587791559E-3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3.0495499158779159E-2</v>
      </c>
      <c r="AR81" s="9">
        <f t="shared" si="75"/>
        <v>10.950000000000001</v>
      </c>
      <c r="AS81" s="1">
        <f t="shared" si="76"/>
        <v>0.18</v>
      </c>
      <c r="AT81" s="1">
        <f t="shared" si="77"/>
        <v>7416.666666666667</v>
      </c>
      <c r="AU81" s="1">
        <f t="shared" si="78"/>
        <v>2986798.5648714174</v>
      </c>
    </row>
    <row r="82" spans="1:48" x14ac:dyDescent="0.15">
      <c r="C82" s="7">
        <v>9</v>
      </c>
      <c r="D82" s="8">
        <v>15.101949726000001</v>
      </c>
      <c r="E82" s="10">
        <f t="shared" si="79"/>
        <v>22.5195838887097</v>
      </c>
      <c r="F82" s="7" t="s">
        <v>83</v>
      </c>
      <c r="G82" s="1">
        <v>10</v>
      </c>
      <c r="H82" s="9">
        <f t="shared" si="61"/>
        <v>15.101949726000001</v>
      </c>
      <c r="I82" s="9">
        <f t="shared" si="62"/>
        <v>288.25194972599996</v>
      </c>
      <c r="J82" s="9">
        <f t="shared" si="63"/>
        <v>0.1127923061827741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0.38215426141704989</v>
      </c>
      <c r="P82" s="9">
        <f t="shared" si="66"/>
        <v>4.3104060462803788E-2</v>
      </c>
      <c r="Q82" s="12">
        <f t="shared" si="67"/>
        <v>7.7587308833046813E-3</v>
      </c>
      <c r="R82" s="9">
        <f t="shared" si="68"/>
        <v>1.9710000000000002E-2</v>
      </c>
      <c r="S82" s="13">
        <f t="shared" si="69"/>
        <v>0.39364438778816241</v>
      </c>
      <c r="T82" s="2">
        <f t="shared" si="70"/>
        <v>0.01</v>
      </c>
      <c r="U82" s="14">
        <f t="shared" si="71"/>
        <v>3.9364438778816246E-3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2.5536443877881627E-2</v>
      </c>
      <c r="AR82" s="9">
        <f t="shared" si="75"/>
        <v>10.950000000000001</v>
      </c>
      <c r="AS82" s="1">
        <f t="shared" si="76"/>
        <v>0.18</v>
      </c>
      <c r="AT82" s="1">
        <f t="shared" si="77"/>
        <v>7416.666666666667</v>
      </c>
      <c r="AU82" s="1">
        <f t="shared" si="78"/>
        <v>2501097.4088095492</v>
      </c>
    </row>
    <row r="83" spans="1:48" x14ac:dyDescent="0.15">
      <c r="C83" s="7">
        <v>10</v>
      </c>
      <c r="D83" s="8">
        <v>12.6347644907742</v>
      </c>
      <c r="E83" s="10">
        <f t="shared" si="79"/>
        <v>15.101949726000001</v>
      </c>
      <c r="F83" s="7" t="s">
        <v>83</v>
      </c>
      <c r="G83" s="1">
        <v>11</v>
      </c>
      <c r="H83" s="9">
        <f t="shared" si="61"/>
        <v>12.6347644907742</v>
      </c>
      <c r="I83" s="9">
        <f t="shared" si="62"/>
        <v>285.78476449077419</v>
      </c>
      <c r="J83" s="9">
        <f t="shared" si="63"/>
        <v>8.4262387318270821E-2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0.32209769090653384</v>
      </c>
      <c r="O83" s="9">
        <f t="shared" si="80"/>
        <v>0.1264525100477123</v>
      </c>
      <c r="P83" s="9">
        <f t="shared" si="66"/>
        <v>1.0655190379007867E-2</v>
      </c>
      <c r="Q83" s="12">
        <f t="shared" si="67"/>
        <v>1.917934268221416E-3</v>
      </c>
      <c r="R83" s="9">
        <f t="shared" si="68"/>
        <v>1.9710000000000002E-2</v>
      </c>
      <c r="S83" s="13">
        <f t="shared" si="69"/>
        <v>9.730767469413576E-2</v>
      </c>
      <c r="T83" s="2">
        <f t="shared" si="70"/>
        <v>0.01</v>
      </c>
      <c r="U83" s="14">
        <f t="shared" si="71"/>
        <v>9.7307674694135763E-4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1.3573076746941358E-2</v>
      </c>
      <c r="AR83" s="9">
        <f t="shared" si="75"/>
        <v>10.950000000000001</v>
      </c>
      <c r="AS83" s="1">
        <f t="shared" si="76"/>
        <v>0.18</v>
      </c>
      <c r="AT83" s="1">
        <f t="shared" si="77"/>
        <v>7416.666666666667</v>
      </c>
      <c r="AU83" s="1">
        <f t="shared" si="78"/>
        <v>1329378.0153450361</v>
      </c>
    </row>
    <row r="84" spans="1:48" x14ac:dyDescent="0.15">
      <c r="C84" s="7">
        <v>11</v>
      </c>
      <c r="D84" s="8">
        <v>7.4170320095333304</v>
      </c>
      <c r="E84" s="10">
        <f t="shared" si="79"/>
        <v>12.6347644907742</v>
      </c>
      <c r="F84" s="7" t="s">
        <v>85</v>
      </c>
      <c r="G84" s="1">
        <v>12</v>
      </c>
      <c r="H84" s="9">
        <f t="shared" si="61"/>
        <v>7.4170320095333304</v>
      </c>
      <c r="I84" s="9">
        <f t="shared" si="62"/>
        <v>280.56703200953331</v>
      </c>
      <c r="J84" s="9">
        <f t="shared" si="63"/>
        <v>4.4715751517612985E-2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0.22529731966870445</v>
      </c>
      <c r="P84" s="9">
        <f t="shared" si="66"/>
        <v>1.0074338963890008E-2</v>
      </c>
      <c r="Q84" s="12">
        <f t="shared" si="67"/>
        <v>1.8133810135002014E-3</v>
      </c>
      <c r="R84" s="9">
        <f t="shared" si="68"/>
        <v>1.9710000000000002E-2</v>
      </c>
      <c r="S84" s="13">
        <f t="shared" si="69"/>
        <v>9.2003095560639334E-2</v>
      </c>
      <c r="T84" s="2">
        <f t="shared" si="70"/>
        <v>0.01</v>
      </c>
      <c r="U84" s="14">
        <f t="shared" si="71"/>
        <v>9.2003095560639334E-4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1.3520030955606393E-2</v>
      </c>
      <c r="AR84" s="9">
        <f t="shared" si="75"/>
        <v>10.950000000000001</v>
      </c>
      <c r="AS84" s="1">
        <f t="shared" si="76"/>
        <v>0.18</v>
      </c>
      <c r="AT84" s="1">
        <f t="shared" si="77"/>
        <v>7416.666666666667</v>
      </c>
      <c r="AU84" s="1">
        <f t="shared" si="78"/>
        <v>1324182.5898625143</v>
      </c>
      <c r="AV84" s="1">
        <f>SUM(AU73:AU84)</f>
        <v>21780553.978404641</v>
      </c>
    </row>
    <row r="85" spans="1:48" x14ac:dyDescent="0.15">
      <c r="C85" s="7">
        <v>12</v>
      </c>
      <c r="D85" s="8">
        <v>1.7649279756774201</v>
      </c>
      <c r="E85" s="10">
        <f t="shared" si="79"/>
        <v>7.4170320095333304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2.6996779897419398</v>
      </c>
      <c r="E89" s="7"/>
      <c r="F89" s="7"/>
      <c r="G89" s="1">
        <v>1</v>
      </c>
      <c r="H89" s="9">
        <f t="shared" ref="H89:H100" si="81">E90</f>
        <v>2.6996779897419398</v>
      </c>
      <c r="I89" s="9">
        <f t="shared" ref="I89:I100" si="82">H89+273.15</f>
        <v>275.84967798974191</v>
      </c>
      <c r="J89" s="9">
        <f t="shared" ref="J89:J100" si="83">EXP(($C$15*(I89-$C$13))/($C$16*I89*$C$13))</f>
        <v>2.4701084567865066E-2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0.13104604643078033</v>
      </c>
      <c r="Q89" s="12">
        <f t="shared" ref="Q89:Q100" si="87">P89*$B$91</f>
        <v>5.897072089385115E-2</v>
      </c>
      <c r="R89" s="9">
        <f t="shared" ref="R89:R100" si="88">L89*$B$91</f>
        <v>2.3873737500000001</v>
      </c>
      <c r="S89" s="13">
        <f t="shared" ref="S89:S100" si="89">Q89/R89</f>
        <v>2.4701084567865066E-2</v>
      </c>
      <c r="T89" s="2">
        <f t="shared" ref="T89:T100" si="90">$B$90/100</f>
        <v>0.51</v>
      </c>
      <c r="U89" s="14">
        <f t="shared" ref="U89:U100" si="91">S89*T89</f>
        <v>1.2597553129611184E-2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3.4135162268577775E-2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249083.33333333334</v>
      </c>
      <c r="AN89" s="1">
        <f t="shared" ref="AN89:AN100" si="96">AM89*10000*AK89*AJ89</f>
        <v>884472562.68012774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0.18810875503225799</v>
      </c>
      <c r="E90" s="10">
        <f t="shared" ref="E90:E101" si="97">D89</f>
        <v>2.6996779897419398</v>
      </c>
      <c r="F90" s="7" t="s">
        <v>83</v>
      </c>
      <c r="G90" s="1">
        <v>2</v>
      </c>
      <c r="H90" s="9">
        <f t="shared" si="81"/>
        <v>0.18810875503225799</v>
      </c>
      <c r="I90" s="9">
        <f t="shared" si="82"/>
        <v>273.33810875503224</v>
      </c>
      <c r="J90" s="9">
        <f t="shared" si="83"/>
        <v>1.7859155823672798E-2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10.479503953569219</v>
      </c>
      <c r="P90" s="9">
        <f t="shared" si="86"/>
        <v>0.18715509406158784</v>
      </c>
      <c r="Q90" s="12">
        <f t="shared" si="87"/>
        <v>8.4219792327714524E-2</v>
      </c>
      <c r="R90" s="9">
        <f t="shared" si="88"/>
        <v>2.3873737500000001</v>
      </c>
      <c r="S90" s="13">
        <f t="shared" si="89"/>
        <v>3.527717112903437E-2</v>
      </c>
      <c r="T90" s="2">
        <f t="shared" si="90"/>
        <v>0.51</v>
      </c>
      <c r="U90" s="14">
        <f t="shared" si="91"/>
        <v>1.7991357275807529E-2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3.576139421865597E-2</v>
      </c>
      <c r="AK90" s="9">
        <f t="shared" si="93"/>
        <v>10.4025</v>
      </c>
      <c r="AL90" s="1">
        <f t="shared" si="94"/>
        <v>0.45</v>
      </c>
      <c r="AM90" s="17">
        <f t="shared" si="95"/>
        <v>249083.33333333334</v>
      </c>
      <c r="AN90" s="1">
        <f t="shared" si="96"/>
        <v>926609685.95145917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2.2447194068571399</v>
      </c>
      <c r="E91" s="10">
        <f t="shared" si="97"/>
        <v>0.18810875503225799</v>
      </c>
      <c r="F91" s="7" t="s">
        <v>83</v>
      </c>
      <c r="G91" s="1">
        <v>3</v>
      </c>
      <c r="H91" s="9">
        <f t="shared" si="81"/>
        <v>2.2447194068571399</v>
      </c>
      <c r="I91" s="9">
        <f t="shared" si="82"/>
        <v>275.39471940685712</v>
      </c>
      <c r="J91" s="9">
        <f t="shared" si="83"/>
        <v>2.3301900819473254E-2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15.597623859507632</v>
      </c>
      <c r="P91" s="9">
        <f t="shared" si="86"/>
        <v>0.36345428419369646</v>
      </c>
      <c r="Q91" s="12">
        <f t="shared" si="87"/>
        <v>0.1635544278871634</v>
      </c>
      <c r="R91" s="9">
        <f t="shared" si="88"/>
        <v>2.3873737500000001</v>
      </c>
      <c r="S91" s="13">
        <f t="shared" si="89"/>
        <v>6.8508095092845597E-2</v>
      </c>
      <c r="T91" s="2">
        <f t="shared" si="90"/>
        <v>0.51</v>
      </c>
      <c r="U91" s="14">
        <f t="shared" si="91"/>
        <v>3.4939128497351257E-2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4.0871147241951407E-2</v>
      </c>
      <c r="AK91" s="9">
        <f t="shared" si="93"/>
        <v>10.4025</v>
      </c>
      <c r="AL91" s="1">
        <f t="shared" si="94"/>
        <v>0.45</v>
      </c>
      <c r="AM91" s="17">
        <f t="shared" si="95"/>
        <v>249083.33333333334</v>
      </c>
      <c r="AN91" s="1">
        <f t="shared" si="96"/>
        <v>1059007953.6268084</v>
      </c>
    </row>
    <row r="92" spans="1:48" x14ac:dyDescent="0.15">
      <c r="C92" s="7">
        <v>3</v>
      </c>
      <c r="D92" s="8">
        <v>3.6941290170645198</v>
      </c>
      <c r="E92" s="10">
        <f t="shared" si="97"/>
        <v>2.2447194068571399</v>
      </c>
      <c r="F92" s="7" t="s">
        <v>83</v>
      </c>
      <c r="G92" s="1">
        <v>4</v>
      </c>
      <c r="H92" s="9">
        <f t="shared" si="81"/>
        <v>3.6941290170645198</v>
      </c>
      <c r="I92" s="9">
        <f t="shared" si="82"/>
        <v>276.84412901706452</v>
      </c>
      <c r="J92" s="9">
        <f t="shared" si="83"/>
        <v>2.8040194826462576E-2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20.539444575313933</v>
      </c>
      <c r="P92" s="9">
        <f t="shared" si="86"/>
        <v>0.57593002751913258</v>
      </c>
      <c r="Q92" s="12">
        <f t="shared" si="87"/>
        <v>0.25916851238360966</v>
      </c>
      <c r="R92" s="9">
        <f t="shared" si="88"/>
        <v>2.3873737500000001</v>
      </c>
      <c r="S92" s="13">
        <f t="shared" si="89"/>
        <v>0.10855799699716463</v>
      </c>
      <c r="T92" s="2">
        <f t="shared" si="90"/>
        <v>0.51</v>
      </c>
      <c r="U92" s="14">
        <f t="shared" si="91"/>
        <v>5.5364578468553964E-2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4.7029420408269018E-2</v>
      </c>
      <c r="AK92" s="9">
        <f t="shared" si="93"/>
        <v>10.4025</v>
      </c>
      <c r="AL92" s="1">
        <f t="shared" si="94"/>
        <v>0.45</v>
      </c>
      <c r="AM92" s="17">
        <f t="shared" si="95"/>
        <v>249083.33333333334</v>
      </c>
      <c r="AN92" s="1">
        <f t="shared" si="96"/>
        <v>1218574315.3227401</v>
      </c>
    </row>
    <row r="93" spans="1:48" x14ac:dyDescent="0.15">
      <c r="C93" s="7">
        <v>4</v>
      </c>
      <c r="D93" s="8">
        <v>12.494348196766699</v>
      </c>
      <c r="E93" s="10">
        <f t="shared" si="97"/>
        <v>3.6941290170645198</v>
      </c>
      <c r="F93" s="7" t="s">
        <v>83</v>
      </c>
      <c r="G93" s="1">
        <v>5</v>
      </c>
      <c r="H93" s="9">
        <f t="shared" si="81"/>
        <v>12.494348196766699</v>
      </c>
      <c r="I93" s="9">
        <f t="shared" si="82"/>
        <v>285.64434819676666</v>
      </c>
      <c r="J93" s="9">
        <f t="shared" si="83"/>
        <v>8.286289483706101E-2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18.965338820405062</v>
      </c>
      <c r="O93" s="9">
        <f t="shared" si="98"/>
        <v>6.3034507273897376</v>
      </c>
      <c r="P93" s="9">
        <f t="shared" si="86"/>
        <v>0.52232217473429154</v>
      </c>
      <c r="Q93" s="12">
        <f t="shared" si="87"/>
        <v>0.23504497863043119</v>
      </c>
      <c r="R93" s="9">
        <f t="shared" si="88"/>
        <v>2.3873737500000001</v>
      </c>
      <c r="S93" s="13">
        <f t="shared" si="89"/>
        <v>9.8453364761353843E-2</v>
      </c>
      <c r="T93" s="2">
        <f t="shared" si="90"/>
        <v>0.51</v>
      </c>
      <c r="U93" s="14">
        <f t="shared" si="91"/>
        <v>5.0211216028290463E-2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3.8049681632529572E-2</v>
      </c>
      <c r="AK93" s="9">
        <f t="shared" si="93"/>
        <v>10.4025</v>
      </c>
      <c r="AL93" s="1">
        <f t="shared" si="94"/>
        <v>0.45</v>
      </c>
      <c r="AM93" s="17">
        <f t="shared" si="95"/>
        <v>249083.33333333334</v>
      </c>
      <c r="AN93" s="1">
        <f t="shared" si="96"/>
        <v>985901258.0018003</v>
      </c>
    </row>
    <row r="94" spans="1:48" x14ac:dyDescent="0.15">
      <c r="C94" s="7">
        <v>5</v>
      </c>
      <c r="D94" s="8">
        <v>16.458699735483901</v>
      </c>
      <c r="E94" s="10">
        <f t="shared" si="97"/>
        <v>12.494348196766699</v>
      </c>
      <c r="F94" s="7" t="s">
        <v>85</v>
      </c>
      <c r="G94" s="1">
        <v>6</v>
      </c>
      <c r="H94" s="9">
        <f t="shared" si="81"/>
        <v>16.458699735483901</v>
      </c>
      <c r="I94" s="9">
        <f t="shared" si="82"/>
        <v>289.60869973548387</v>
      </c>
      <c r="J94" s="9">
        <f t="shared" si="83"/>
        <v>0.13213098808850626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11.086403552655446</v>
      </c>
      <c r="P94" s="9">
        <f t="shared" si="86"/>
        <v>1.4648574557602903</v>
      </c>
      <c r="Q94" s="12">
        <f t="shared" si="87"/>
        <v>0.65918585509213068</v>
      </c>
      <c r="R94" s="9">
        <f t="shared" si="88"/>
        <v>2.3873737500000001</v>
      </c>
      <c r="S94" s="13">
        <f t="shared" si="89"/>
        <v>0.27611338823346393</v>
      </c>
      <c r="T94" s="2">
        <f t="shared" si="90"/>
        <v>0.51</v>
      </c>
      <c r="U94" s="14">
        <f t="shared" si="91"/>
        <v>0.14081782799906661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6.8585575141718591E-2</v>
      </c>
      <c r="AK94" s="9">
        <f t="shared" si="93"/>
        <v>10.4025</v>
      </c>
      <c r="AL94" s="1">
        <f t="shared" si="94"/>
        <v>0.45</v>
      </c>
      <c r="AM94" s="17">
        <f t="shared" si="95"/>
        <v>249083.33333333334</v>
      </c>
      <c r="AN94" s="1">
        <f t="shared" si="96"/>
        <v>1777113550.2797117</v>
      </c>
    </row>
    <row r="95" spans="1:48" x14ac:dyDescent="0.15">
      <c r="C95" s="7">
        <v>6</v>
      </c>
      <c r="D95" s="8">
        <v>19.856967510333298</v>
      </c>
      <c r="E95" s="10">
        <f t="shared" si="97"/>
        <v>16.458699735483901</v>
      </c>
      <c r="F95" s="7" t="s">
        <v>83</v>
      </c>
      <c r="G95" s="1">
        <v>7</v>
      </c>
      <c r="H95" s="9">
        <f t="shared" si="81"/>
        <v>19.856967510333298</v>
      </c>
      <c r="I95" s="9">
        <f t="shared" si="82"/>
        <v>293.00696751033325</v>
      </c>
      <c r="J95" s="9">
        <f t="shared" si="83"/>
        <v>0.19514077382129374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14.926821096895155</v>
      </c>
      <c r="P95" s="9">
        <f t="shared" si="86"/>
        <v>2.9128314195401335</v>
      </c>
      <c r="Q95" s="12">
        <f t="shared" si="87"/>
        <v>1.31077413879306</v>
      </c>
      <c r="R95" s="9">
        <f t="shared" si="88"/>
        <v>2.3873737500000001</v>
      </c>
      <c r="S95" s="13">
        <f t="shared" si="89"/>
        <v>0.54904437932814665</v>
      </c>
      <c r="T95" s="2">
        <f t="shared" si="90"/>
        <v>0.51</v>
      </c>
      <c r="U95" s="14">
        <f t="shared" si="91"/>
        <v>0.28001263345735478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0.13087880898739246</v>
      </c>
      <c r="AK95" s="9">
        <f t="shared" si="93"/>
        <v>10.4025</v>
      </c>
      <c r="AL95" s="1">
        <f t="shared" si="94"/>
        <v>0.45</v>
      </c>
      <c r="AM95" s="17">
        <f t="shared" si="95"/>
        <v>249083.33333333334</v>
      </c>
      <c r="AN95" s="1">
        <f t="shared" si="96"/>
        <v>3391186913.798871</v>
      </c>
    </row>
    <row r="96" spans="1:48" x14ac:dyDescent="0.15">
      <c r="C96" s="7">
        <v>7</v>
      </c>
      <c r="D96" s="8">
        <v>22.7845696141936</v>
      </c>
      <c r="E96" s="10">
        <f t="shared" si="97"/>
        <v>19.856967510333298</v>
      </c>
      <c r="F96" s="7" t="s">
        <v>83</v>
      </c>
      <c r="G96" s="1">
        <v>8</v>
      </c>
      <c r="H96" s="9">
        <f t="shared" si="81"/>
        <v>22.7845696141936</v>
      </c>
      <c r="I96" s="9">
        <f t="shared" si="82"/>
        <v>295.93456961419361</v>
      </c>
      <c r="J96" s="9">
        <f t="shared" si="83"/>
        <v>0.27109313641234717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17.319264677355022</v>
      </c>
      <c r="P96" s="9">
        <f t="shared" si="86"/>
        <v>4.6951337817397505</v>
      </c>
      <c r="Q96" s="12">
        <f t="shared" si="87"/>
        <v>2.1128102017828878</v>
      </c>
      <c r="R96" s="9">
        <f t="shared" si="88"/>
        <v>2.3873737500000001</v>
      </c>
      <c r="S96" s="13">
        <f t="shared" si="89"/>
        <v>0.88499347945954743</v>
      </c>
      <c r="T96" s="2">
        <f t="shared" si="90"/>
        <v>0.51</v>
      </c>
      <c r="U96" s="14">
        <f t="shared" si="91"/>
        <v>0.45134667452436922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0.18253602236909733</v>
      </c>
      <c r="AK96" s="9">
        <f t="shared" si="93"/>
        <v>10.4025</v>
      </c>
      <c r="AL96" s="1">
        <f t="shared" si="94"/>
        <v>0.45</v>
      </c>
      <c r="AM96" s="17">
        <f t="shared" si="95"/>
        <v>249083.33333333334</v>
      </c>
      <c r="AN96" s="1">
        <f t="shared" si="96"/>
        <v>4729671481.1533041</v>
      </c>
    </row>
    <row r="97" spans="1:50" x14ac:dyDescent="0.15">
      <c r="C97" s="7">
        <v>8</v>
      </c>
      <c r="D97" s="8">
        <v>22.5195838887097</v>
      </c>
      <c r="E97" s="10">
        <f t="shared" si="97"/>
        <v>22.7845696141936</v>
      </c>
      <c r="F97" s="7" t="s">
        <v>83</v>
      </c>
      <c r="G97" s="1">
        <v>9</v>
      </c>
      <c r="H97" s="9">
        <f t="shared" si="81"/>
        <v>22.5195838887097</v>
      </c>
      <c r="I97" s="9">
        <f t="shared" si="82"/>
        <v>295.66958388870967</v>
      </c>
      <c r="J97" s="9">
        <f t="shared" si="83"/>
        <v>0.2632160238568384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17.929405895615275</v>
      </c>
      <c r="P97" s="9">
        <f t="shared" si="86"/>
        <v>4.7193069299592096</v>
      </c>
      <c r="Q97" s="12">
        <f t="shared" si="87"/>
        <v>2.1236881184816445</v>
      </c>
      <c r="R97" s="9">
        <f t="shared" si="88"/>
        <v>2.3873737500000001</v>
      </c>
      <c r="S97" s="13">
        <f t="shared" si="89"/>
        <v>0.88954991587791588</v>
      </c>
      <c r="T97" s="2">
        <f t="shared" si="90"/>
        <v>0.51</v>
      </c>
      <c r="U97" s="14">
        <f t="shared" si="91"/>
        <v>0.45367045709773712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0.18323664281496777</v>
      </c>
      <c r="AK97" s="9">
        <f t="shared" si="93"/>
        <v>10.4025</v>
      </c>
      <c r="AL97" s="1">
        <f t="shared" si="94"/>
        <v>0.45</v>
      </c>
      <c r="AM97" s="17">
        <f t="shared" si="95"/>
        <v>249083.33333333334</v>
      </c>
      <c r="AN97" s="1">
        <f t="shared" si="96"/>
        <v>4747825183.085331</v>
      </c>
    </row>
    <row r="98" spans="1:50" x14ac:dyDescent="0.15">
      <c r="C98" s="7">
        <v>9</v>
      </c>
      <c r="D98" s="8">
        <v>15.101949726000001</v>
      </c>
      <c r="E98" s="10">
        <f t="shared" si="97"/>
        <v>22.5195838887097</v>
      </c>
      <c r="F98" s="7" t="s">
        <v>83</v>
      </c>
      <c r="G98" s="1">
        <v>10</v>
      </c>
      <c r="H98" s="9">
        <f t="shared" si="81"/>
        <v>15.101949726000001</v>
      </c>
      <c r="I98" s="9">
        <f t="shared" si="82"/>
        <v>288.25194972599996</v>
      </c>
      <c r="J98" s="9">
        <f t="shared" si="83"/>
        <v>0.1127923061827741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18.515373965656067</v>
      </c>
      <c r="P98" s="9">
        <f t="shared" si="86"/>
        <v>2.0883917294228436</v>
      </c>
      <c r="Q98" s="12">
        <f t="shared" si="87"/>
        <v>0.93977627824027965</v>
      </c>
      <c r="R98" s="9">
        <f t="shared" si="88"/>
        <v>2.3873737500000001</v>
      </c>
      <c r="S98" s="13">
        <f t="shared" si="89"/>
        <v>0.39364438778816246</v>
      </c>
      <c r="T98" s="2">
        <f t="shared" si="90"/>
        <v>0.51</v>
      </c>
      <c r="U98" s="14">
        <f t="shared" si="91"/>
        <v>0.20075863777196287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0.1037777292882468</v>
      </c>
      <c r="AK98" s="9">
        <f t="shared" si="93"/>
        <v>10.4025</v>
      </c>
      <c r="AL98" s="1">
        <f t="shared" si="94"/>
        <v>0.45</v>
      </c>
      <c r="AM98" s="17">
        <f t="shared" si="95"/>
        <v>249083.33333333334</v>
      </c>
      <c r="AN98" s="1">
        <f t="shared" si="96"/>
        <v>2688973717.2040257</v>
      </c>
    </row>
    <row r="99" spans="1:50" x14ac:dyDescent="0.15">
      <c r="C99" s="7">
        <v>10</v>
      </c>
      <c r="D99" s="8">
        <v>12.6347644907742</v>
      </c>
      <c r="E99" s="10">
        <f t="shared" si="97"/>
        <v>15.101949726000001</v>
      </c>
      <c r="F99" s="7" t="s">
        <v>83</v>
      </c>
      <c r="G99" s="1">
        <v>11</v>
      </c>
      <c r="H99" s="9">
        <f t="shared" si="81"/>
        <v>12.6347644907742</v>
      </c>
      <c r="I99" s="9">
        <f t="shared" si="82"/>
        <v>285.78476449077419</v>
      </c>
      <c r="J99" s="9">
        <f t="shared" si="83"/>
        <v>8.4262387318270821E-2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15.60563312442156</v>
      </c>
      <c r="O99" s="9">
        <f t="shared" si="98"/>
        <v>6.1266241118116636</v>
      </c>
      <c r="P99" s="9">
        <f t="shared" si="86"/>
        <v>0.5162439738629313</v>
      </c>
      <c r="Q99" s="12">
        <f t="shared" si="87"/>
        <v>0.2323097882383191</v>
      </c>
      <c r="R99" s="9">
        <f t="shared" si="88"/>
        <v>2.3873737500000001</v>
      </c>
      <c r="S99" s="13">
        <f t="shared" si="89"/>
        <v>9.7307674694135801E-2</v>
      </c>
      <c r="T99" s="2">
        <f t="shared" si="90"/>
        <v>0.51</v>
      </c>
      <c r="U99" s="14">
        <f t="shared" si="91"/>
        <v>4.962691409400926E-2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4.5299514599343796E-2</v>
      </c>
      <c r="AK99" s="9">
        <f t="shared" si="93"/>
        <v>10.4025</v>
      </c>
      <c r="AL99" s="1">
        <f t="shared" si="94"/>
        <v>0.45</v>
      </c>
      <c r="AM99" s="17">
        <f t="shared" si="95"/>
        <v>249083.33333333334</v>
      </c>
      <c r="AN99" s="1">
        <f t="shared" si="96"/>
        <v>1173750909.710171</v>
      </c>
    </row>
    <row r="100" spans="1:50" x14ac:dyDescent="0.15">
      <c r="C100" s="7">
        <v>11</v>
      </c>
      <c r="D100" s="8">
        <v>7.4170320095333304</v>
      </c>
      <c r="E100" s="10">
        <f t="shared" si="97"/>
        <v>12.6347644907742</v>
      </c>
      <c r="F100" s="7" t="s">
        <v>85</v>
      </c>
      <c r="G100" s="1">
        <v>12</v>
      </c>
      <c r="H100" s="9">
        <f t="shared" si="81"/>
        <v>7.4170320095333304</v>
      </c>
      <c r="I100" s="9">
        <f t="shared" si="82"/>
        <v>280.56703200953331</v>
      </c>
      <c r="J100" s="9">
        <f t="shared" si="83"/>
        <v>4.4715751517612985E-2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10.915655137948733</v>
      </c>
      <c r="P100" s="9">
        <f t="shared" si="86"/>
        <v>0.48810172280047104</v>
      </c>
      <c r="Q100" s="12">
        <f t="shared" si="87"/>
        <v>0.21964577526021198</v>
      </c>
      <c r="R100" s="9">
        <f t="shared" si="88"/>
        <v>2.3873737500000001</v>
      </c>
      <c r="S100" s="13">
        <f t="shared" si="89"/>
        <v>9.2003095560639375E-2</v>
      </c>
      <c r="T100" s="2">
        <f t="shared" si="90"/>
        <v>0.51</v>
      </c>
      <c r="U100" s="14">
        <f t="shared" si="91"/>
        <v>4.6921578735926082E-2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4.4483855988881715E-2</v>
      </c>
      <c r="AK100" s="9">
        <f t="shared" si="93"/>
        <v>10.4025</v>
      </c>
      <c r="AL100" s="1">
        <f t="shared" si="94"/>
        <v>0.45</v>
      </c>
      <c r="AM100" s="17">
        <f t="shared" si="95"/>
        <v>249083.33333333334</v>
      </c>
      <c r="AN100" s="1">
        <f t="shared" si="96"/>
        <v>1152616466.1182153</v>
      </c>
      <c r="AO100" s="1">
        <f>SUM(AN89:AN100)</f>
        <v>24735703996.932564</v>
      </c>
    </row>
    <row r="101" spans="1:50" x14ac:dyDescent="0.15">
      <c r="C101" s="7">
        <v>12</v>
      </c>
      <c r="D101" s="8">
        <v>1.7649279756774201</v>
      </c>
      <c r="E101" s="10">
        <f t="shared" si="97"/>
        <v>7.4170320095333304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2.6996779897419398</v>
      </c>
      <c r="E105" s="7"/>
      <c r="F105" s="7"/>
      <c r="G105" s="1">
        <v>1</v>
      </c>
      <c r="H105" s="9">
        <f t="shared" ref="H105:H116" si="99">E106</f>
        <v>2.6996779897419398</v>
      </c>
      <c r="I105" s="9">
        <f t="shared" ref="I105:I116" si="100">H105+273.15</f>
        <v>275.84967798974191</v>
      </c>
      <c r="J105" s="9">
        <f t="shared" ref="J105:J116" si="101">EXP(($C$15*(I105-$C$13))/($C$16*I105*$C$13))</f>
        <v>2.4701084567865066E-2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1.6003590826733385E-2</v>
      </c>
      <c r="Q105" s="12">
        <f t="shared" ref="Q105:Q116" si="105">P105*$B$107</f>
        <v>4.8010772480200151E-3</v>
      </c>
      <c r="R105" s="9">
        <f t="shared" ref="R105:R116" si="106">L105*$B$107</f>
        <v>0.19436706250000002</v>
      </c>
      <c r="S105" s="13">
        <f t="shared" ref="S105:S116" si="107">Q105/R105</f>
        <v>2.4701084567865066E-2</v>
      </c>
      <c r="T105" s="2">
        <f t="shared" ref="T105:T116" si="108">$B$106/100</f>
        <v>0.01</v>
      </c>
      <c r="U105" s="14">
        <f t="shared" ref="U105:U116" si="109">S105*T105</f>
        <v>2.4701084567865068E-4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5.7370108456786511E-3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6333.333333333333</v>
      </c>
      <c r="AX105" s="1">
        <f t="shared" ref="AX105:AX116" si="116">AW105*10000*AV105*0.67*AU105*AT105</f>
        <v>4731681.3625180656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0.18810875503225799</v>
      </c>
      <c r="E106" s="10">
        <f t="shared" ref="E106:E117" si="117">D105</f>
        <v>2.6996779897419398</v>
      </c>
      <c r="F106" s="7" t="s">
        <v>83</v>
      </c>
      <c r="G106" s="1">
        <v>2</v>
      </c>
      <c r="H106" s="9">
        <f t="shared" si="99"/>
        <v>0.18810875503225799</v>
      </c>
      <c r="I106" s="9">
        <f t="shared" si="100"/>
        <v>273.33810875503224</v>
      </c>
      <c r="J106" s="9">
        <f t="shared" si="101"/>
        <v>1.7859155823672798E-2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1.2797768258399336</v>
      </c>
      <c r="P106" s="9">
        <f t="shared" si="104"/>
        <v>2.2855733752200739E-2</v>
      </c>
      <c r="Q106" s="12">
        <f t="shared" si="105"/>
        <v>6.8567201256602211E-3</v>
      </c>
      <c r="R106" s="9">
        <f t="shared" si="106"/>
        <v>0.19436706250000002</v>
      </c>
      <c r="S106" s="13">
        <f t="shared" si="107"/>
        <v>3.5277171129034376E-2</v>
      </c>
      <c r="T106" s="2">
        <f t="shared" si="108"/>
        <v>0.01</v>
      </c>
      <c r="U106" s="14">
        <f t="shared" si="109"/>
        <v>3.5277171129034378E-4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5.8427717112903435E-3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6333.333333333333</v>
      </c>
      <c r="AX106" s="1">
        <f t="shared" si="116"/>
        <v>4818909.1419592649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2.2447194068571399</v>
      </c>
      <c r="E107" s="10">
        <f t="shared" si="117"/>
        <v>0.18810875503225799</v>
      </c>
      <c r="F107" s="7" t="s">
        <v>83</v>
      </c>
      <c r="G107" s="1">
        <v>3</v>
      </c>
      <c r="H107" s="9">
        <f t="shared" si="99"/>
        <v>2.2447194068571399</v>
      </c>
      <c r="I107" s="9">
        <f t="shared" si="100"/>
        <v>275.39471940685712</v>
      </c>
      <c r="J107" s="9">
        <f t="shared" si="101"/>
        <v>2.3301900819473254E-2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1.9048113004210661</v>
      </c>
      <c r="P107" s="9">
        <f t="shared" si="104"/>
        <v>4.4385724002223556E-2</v>
      </c>
      <c r="Q107" s="12">
        <f t="shared" si="105"/>
        <v>1.3315717200667066E-2</v>
      </c>
      <c r="R107" s="9">
        <f t="shared" si="106"/>
        <v>0.19436706250000002</v>
      </c>
      <c r="S107" s="13">
        <f t="shared" si="107"/>
        <v>6.8508095092845597E-2</v>
      </c>
      <c r="T107" s="2">
        <f t="shared" si="108"/>
        <v>0.01</v>
      </c>
      <c r="U107" s="14">
        <f t="shared" si="109"/>
        <v>6.8508095092845601E-4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6.1750809509284561E-3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6333.333333333333</v>
      </c>
      <c r="AX107" s="1">
        <f t="shared" si="116"/>
        <v>5092985.9178420557</v>
      </c>
    </row>
    <row r="108" spans="1:50" x14ac:dyDescent="0.15">
      <c r="C108" s="7">
        <v>3</v>
      </c>
      <c r="D108" s="8">
        <v>3.6941290170645198</v>
      </c>
      <c r="E108" s="10">
        <f t="shared" si="117"/>
        <v>2.2447194068571399</v>
      </c>
      <c r="F108" s="7" t="s">
        <v>83</v>
      </c>
      <c r="G108" s="1">
        <v>4</v>
      </c>
      <c r="H108" s="9">
        <f t="shared" si="99"/>
        <v>3.6941290170645198</v>
      </c>
      <c r="I108" s="9">
        <f t="shared" si="100"/>
        <v>276.84412901706452</v>
      </c>
      <c r="J108" s="9">
        <f t="shared" si="101"/>
        <v>2.8040194826462576E-2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2.5083157847521758</v>
      </c>
      <c r="P108" s="9">
        <f t="shared" si="104"/>
        <v>7.0333663290742379E-2</v>
      </c>
      <c r="Q108" s="12">
        <f t="shared" si="105"/>
        <v>2.1100098987222714E-2</v>
      </c>
      <c r="R108" s="9">
        <f t="shared" si="106"/>
        <v>0.19436706250000002</v>
      </c>
      <c r="S108" s="13">
        <f t="shared" si="107"/>
        <v>0.10855799699716465</v>
      </c>
      <c r="T108" s="2">
        <f t="shared" si="108"/>
        <v>0.01</v>
      </c>
      <c r="U108" s="14">
        <f t="shared" si="109"/>
        <v>1.0855799699716466E-3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6.5755799699716471E-3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6333.333333333333</v>
      </c>
      <c r="AX108" s="1">
        <f t="shared" si="116"/>
        <v>5423303.1849849001</v>
      </c>
    </row>
    <row r="109" spans="1:50" x14ac:dyDescent="0.15">
      <c r="C109" s="7">
        <v>4</v>
      </c>
      <c r="D109" s="8">
        <v>12.494348196766699</v>
      </c>
      <c r="E109" s="10">
        <f t="shared" si="117"/>
        <v>3.6941290170645198</v>
      </c>
      <c r="F109" s="7" t="s">
        <v>83</v>
      </c>
      <c r="G109" s="1">
        <v>5</v>
      </c>
      <c r="H109" s="9">
        <f t="shared" si="99"/>
        <v>12.494348196766699</v>
      </c>
      <c r="I109" s="9">
        <f t="shared" si="100"/>
        <v>285.64434819676666</v>
      </c>
      <c r="J109" s="9">
        <f t="shared" si="101"/>
        <v>8.286289483706101E-2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2.3160830153883616</v>
      </c>
      <c r="O109" s="9">
        <f t="shared" si="118"/>
        <v>0.76978931440640519</v>
      </c>
      <c r="P109" s="9">
        <f t="shared" si="104"/>
        <v>6.3786971006351251E-2</v>
      </c>
      <c r="Q109" s="12">
        <f t="shared" si="105"/>
        <v>1.9136091301905373E-2</v>
      </c>
      <c r="R109" s="9">
        <f t="shared" si="106"/>
        <v>0.19436706250000002</v>
      </c>
      <c r="S109" s="13">
        <f t="shared" si="107"/>
        <v>9.8453364761353898E-2</v>
      </c>
      <c r="T109" s="2">
        <f t="shared" si="108"/>
        <v>0.01</v>
      </c>
      <c r="U109" s="14">
        <f t="shared" si="109"/>
        <v>9.8453364761353908E-4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6.4745336476135394E-3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6333.333333333333</v>
      </c>
      <c r="AX109" s="1">
        <f t="shared" si="116"/>
        <v>5339963.7922046008</v>
      </c>
    </row>
    <row r="110" spans="1:50" x14ac:dyDescent="0.15">
      <c r="C110" s="7">
        <v>5</v>
      </c>
      <c r="D110" s="8">
        <v>16.458699735483901</v>
      </c>
      <c r="E110" s="10">
        <f t="shared" si="117"/>
        <v>12.494348196766699</v>
      </c>
      <c r="F110" s="7" t="s">
        <v>85</v>
      </c>
      <c r="G110" s="1">
        <v>6</v>
      </c>
      <c r="H110" s="9">
        <f t="shared" si="99"/>
        <v>16.458699735483901</v>
      </c>
      <c r="I110" s="9">
        <f t="shared" si="100"/>
        <v>289.60869973548387</v>
      </c>
      <c r="J110" s="9">
        <f t="shared" si="101"/>
        <v>0.13213098808850626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1.3538925517333875</v>
      </c>
      <c r="P110" s="9">
        <f t="shared" si="104"/>
        <v>0.17889116062620158</v>
      </c>
      <c r="Q110" s="12">
        <f t="shared" si="105"/>
        <v>5.3667348187860474E-2</v>
      </c>
      <c r="R110" s="9">
        <f t="shared" si="106"/>
        <v>0.19436706250000002</v>
      </c>
      <c r="S110" s="13">
        <f t="shared" si="107"/>
        <v>0.27611338823346404</v>
      </c>
      <c r="T110" s="2">
        <f t="shared" si="108"/>
        <v>0.01</v>
      </c>
      <c r="U110" s="14">
        <f t="shared" si="109"/>
        <v>2.7611338823346405E-3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8.2511338823346402E-3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6333.333333333333</v>
      </c>
      <c r="AX110" s="1">
        <f t="shared" si="116"/>
        <v>6805240.1260652952</v>
      </c>
    </row>
    <row r="111" spans="1:50" x14ac:dyDescent="0.15">
      <c r="C111" s="7">
        <v>6</v>
      </c>
      <c r="D111" s="8">
        <v>19.856967510333298</v>
      </c>
      <c r="E111" s="10">
        <f t="shared" si="117"/>
        <v>16.458699735483901</v>
      </c>
      <c r="F111" s="7" t="s">
        <v>83</v>
      </c>
      <c r="G111" s="1">
        <v>7</v>
      </c>
      <c r="H111" s="9">
        <f t="shared" si="99"/>
        <v>19.856967510333298</v>
      </c>
      <c r="I111" s="9">
        <f t="shared" si="100"/>
        <v>293.00696751033325</v>
      </c>
      <c r="J111" s="9">
        <f t="shared" si="101"/>
        <v>0.19514077382129374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1.8228915994405195</v>
      </c>
      <c r="P111" s="9">
        <f t="shared" si="104"/>
        <v>0.35572047730715883</v>
      </c>
      <c r="Q111" s="12">
        <f t="shared" si="105"/>
        <v>0.10671614319214764</v>
      </c>
      <c r="R111" s="9">
        <f t="shared" si="106"/>
        <v>0.19436706250000002</v>
      </c>
      <c r="S111" s="13">
        <f t="shared" si="107"/>
        <v>0.54904437932814687</v>
      </c>
      <c r="T111" s="2">
        <f t="shared" si="108"/>
        <v>0.01</v>
      </c>
      <c r="U111" s="14">
        <f t="shared" si="109"/>
        <v>5.4904437932814685E-3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1.544044379328147E-2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6333.333333333333</v>
      </c>
      <c r="AX111" s="1">
        <f t="shared" si="116"/>
        <v>12734725.816443048</v>
      </c>
    </row>
    <row r="112" spans="1:50" x14ac:dyDescent="0.15">
      <c r="C112" s="7">
        <v>7</v>
      </c>
      <c r="D112" s="8">
        <v>22.7845696141936</v>
      </c>
      <c r="E112" s="10">
        <f t="shared" si="117"/>
        <v>19.856967510333298</v>
      </c>
      <c r="F112" s="7" t="s">
        <v>83</v>
      </c>
      <c r="G112" s="1">
        <v>8</v>
      </c>
      <c r="H112" s="9">
        <f t="shared" si="99"/>
        <v>22.7845696141936</v>
      </c>
      <c r="I112" s="9">
        <f t="shared" si="100"/>
        <v>295.93456961419361</v>
      </c>
      <c r="J112" s="9">
        <f t="shared" si="101"/>
        <v>0.27109313641234717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2.1150613304666939</v>
      </c>
      <c r="P112" s="9">
        <f t="shared" si="104"/>
        <v>0.57337860978068789</v>
      </c>
      <c r="Q112" s="12">
        <f t="shared" si="105"/>
        <v>0.17201358293420635</v>
      </c>
      <c r="R112" s="9">
        <f t="shared" si="106"/>
        <v>0.19436706250000002</v>
      </c>
      <c r="S112" s="13">
        <f t="shared" si="107"/>
        <v>0.88499347945954743</v>
      </c>
      <c r="T112" s="2">
        <f t="shared" si="108"/>
        <v>0.01</v>
      </c>
      <c r="U112" s="14">
        <f t="shared" si="109"/>
        <v>8.8499347945954748E-3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1.8799934794595477E-2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6333.333333333333</v>
      </c>
      <c r="AX112" s="1">
        <f t="shared" si="116"/>
        <v>15505513.842831071</v>
      </c>
    </row>
    <row r="113" spans="1:53" x14ac:dyDescent="0.15">
      <c r="C113" s="7">
        <v>8</v>
      </c>
      <c r="D113" s="8">
        <v>22.5195838887097</v>
      </c>
      <c r="E113" s="10">
        <f t="shared" si="117"/>
        <v>22.7845696141936</v>
      </c>
      <c r="F113" s="7" t="s">
        <v>83</v>
      </c>
      <c r="G113" s="1">
        <v>9</v>
      </c>
      <c r="H113" s="9">
        <f t="shared" si="99"/>
        <v>22.5195838887097</v>
      </c>
      <c r="I113" s="9">
        <f t="shared" si="100"/>
        <v>295.66958388870967</v>
      </c>
      <c r="J113" s="9">
        <f t="shared" si="101"/>
        <v>0.2632160238568384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2.1895729290193398</v>
      </c>
      <c r="P113" s="9">
        <f t="shared" si="104"/>
        <v>0.57633068032104207</v>
      </c>
      <c r="Q113" s="12">
        <f t="shared" si="105"/>
        <v>0.17289920409631263</v>
      </c>
      <c r="R113" s="9">
        <f t="shared" si="106"/>
        <v>0.19436706250000002</v>
      </c>
      <c r="S113" s="13">
        <f t="shared" si="107"/>
        <v>0.88954991587791588</v>
      </c>
      <c r="T113" s="2">
        <f t="shared" si="108"/>
        <v>0.01</v>
      </c>
      <c r="U113" s="14">
        <f t="shared" si="109"/>
        <v>8.8954991587791594E-3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1.8845499158779158E-2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6333.333333333333</v>
      </c>
      <c r="AX113" s="1">
        <f t="shared" si="116"/>
        <v>15543093.700809781</v>
      </c>
    </row>
    <row r="114" spans="1:53" x14ac:dyDescent="0.15">
      <c r="C114" s="7">
        <v>9</v>
      </c>
      <c r="D114" s="8">
        <v>15.101949726000001</v>
      </c>
      <c r="E114" s="10">
        <f t="shared" si="117"/>
        <v>22.5195838887097</v>
      </c>
      <c r="F114" s="7" t="s">
        <v>83</v>
      </c>
      <c r="G114" s="1">
        <v>10</v>
      </c>
      <c r="H114" s="9">
        <f t="shared" si="99"/>
        <v>15.101949726000001</v>
      </c>
      <c r="I114" s="9">
        <f t="shared" si="100"/>
        <v>288.25194972599996</v>
      </c>
      <c r="J114" s="9">
        <f t="shared" si="101"/>
        <v>0.1127923061827741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2.2611324570316311</v>
      </c>
      <c r="P114" s="9">
        <f t="shared" si="104"/>
        <v>0.25503834441332002</v>
      </c>
      <c r="Q114" s="12">
        <f t="shared" si="105"/>
        <v>7.6511503323996005E-2</v>
      </c>
      <c r="R114" s="9">
        <f t="shared" si="106"/>
        <v>0.19436706250000002</v>
      </c>
      <c r="S114" s="13">
        <f t="shared" si="107"/>
        <v>0.39364438778816241</v>
      </c>
      <c r="T114" s="2">
        <f t="shared" si="108"/>
        <v>0.01</v>
      </c>
      <c r="U114" s="14">
        <f t="shared" si="109"/>
        <v>3.9364438778816246E-3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1.3886443877881623E-2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6333.333333333333</v>
      </c>
      <c r="AX114" s="1">
        <f t="shared" si="116"/>
        <v>11453042.264704479</v>
      </c>
    </row>
    <row r="115" spans="1:53" x14ac:dyDescent="0.15">
      <c r="C115" s="7">
        <v>10</v>
      </c>
      <c r="D115" s="8">
        <v>12.6347644907742</v>
      </c>
      <c r="E115" s="10">
        <f t="shared" si="117"/>
        <v>15.101949726000001</v>
      </c>
      <c r="F115" s="7" t="s">
        <v>83</v>
      </c>
      <c r="G115" s="1">
        <v>11</v>
      </c>
      <c r="H115" s="9">
        <f t="shared" si="99"/>
        <v>12.6347644907742</v>
      </c>
      <c r="I115" s="9">
        <f t="shared" si="100"/>
        <v>285.78476449077419</v>
      </c>
      <c r="J115" s="9">
        <f t="shared" si="101"/>
        <v>8.4262387318270821E-2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1.9057894069873955</v>
      </c>
      <c r="O115" s="9">
        <f t="shared" si="118"/>
        <v>0.7481949139642492</v>
      </c>
      <c r="P115" s="9">
        <f t="shared" si="104"/>
        <v>6.3044689630015874E-2</v>
      </c>
      <c r="Q115" s="12">
        <f t="shared" si="105"/>
        <v>1.8913406889004763E-2</v>
      </c>
      <c r="R115" s="9">
        <f t="shared" si="106"/>
        <v>0.19436706250000002</v>
      </c>
      <c r="S115" s="13">
        <f t="shared" si="107"/>
        <v>9.7307674694135801E-2</v>
      </c>
      <c r="T115" s="2">
        <f t="shared" si="108"/>
        <v>0.01</v>
      </c>
      <c r="U115" s="14">
        <f t="shared" si="109"/>
        <v>9.7307674694135807E-4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6.4630767469413585E-3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6333.333333333333</v>
      </c>
      <c r="AX115" s="1">
        <f t="shared" si="116"/>
        <v>5330514.550283852</v>
      </c>
    </row>
    <row r="116" spans="1:53" x14ac:dyDescent="0.15">
      <c r="C116" s="7">
        <v>11</v>
      </c>
      <c r="D116" s="8">
        <v>7.4170320095333304</v>
      </c>
      <c r="E116" s="10">
        <f t="shared" si="117"/>
        <v>12.6347644907742</v>
      </c>
      <c r="F116" s="7" t="s">
        <v>85</v>
      </c>
      <c r="G116" s="1">
        <v>12</v>
      </c>
      <c r="H116" s="9">
        <f t="shared" si="99"/>
        <v>7.4170320095333304</v>
      </c>
      <c r="I116" s="9">
        <f t="shared" si="100"/>
        <v>280.56703200953331</v>
      </c>
      <c r="J116" s="9">
        <f t="shared" si="101"/>
        <v>4.4715751517612985E-2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1.3330404326675667</v>
      </c>
      <c r="P116" s="9">
        <f t="shared" si="104"/>
        <v>5.9607904750094212E-2</v>
      </c>
      <c r="Q116" s="12">
        <f t="shared" si="105"/>
        <v>1.7882371425028264E-2</v>
      </c>
      <c r="R116" s="9">
        <f t="shared" si="106"/>
        <v>0.19436706250000002</v>
      </c>
      <c r="S116" s="13">
        <f t="shared" si="107"/>
        <v>9.2003095560639347E-2</v>
      </c>
      <c r="T116" s="2">
        <f t="shared" si="108"/>
        <v>0.01</v>
      </c>
      <c r="U116" s="14">
        <f t="shared" si="109"/>
        <v>9.2003095560639345E-4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6.4100309556063932E-3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6333.333333333333</v>
      </c>
      <c r="AX116" s="1">
        <f t="shared" si="116"/>
        <v>5286764.2787624486</v>
      </c>
      <c r="AY116" s="1">
        <f>SUM(AX105:AX116)</f>
        <v>98065737.97940886</v>
      </c>
    </row>
    <row r="117" spans="1:53" x14ac:dyDescent="0.15">
      <c r="C117" s="7">
        <v>12</v>
      </c>
      <c r="D117" s="8">
        <v>1.7649279756774201</v>
      </c>
      <c r="E117" s="10">
        <f t="shared" si="117"/>
        <v>7.4170320095333304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2.6996779897419398</v>
      </c>
      <c r="E121" s="7"/>
      <c r="F121" s="7"/>
      <c r="G121" s="1">
        <v>1</v>
      </c>
      <c r="H121" s="9">
        <f t="shared" ref="H121:H132" si="119">E122</f>
        <v>2.6996779897419398</v>
      </c>
      <c r="I121" s="9">
        <f t="shared" ref="I121:I132" si="120">H121+273.15</f>
        <v>275.84967798974191</v>
      </c>
      <c r="J121" s="9">
        <f t="shared" ref="J121:J132" si="121">EXP(($C$15*(I121-$C$13))/($C$16*I121*$C$13))</f>
        <v>2.4701084567865066E-2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7.0323987764711847E-3</v>
      </c>
      <c r="Q121" s="12">
        <f t="shared" ref="Q121:Q132" si="125">P121*$B$123</f>
        <v>2.3206915962354913E-3</v>
      </c>
      <c r="R121" s="9">
        <f t="shared" ref="R121:R132" si="126">L121*$B$123</f>
        <v>9.3951000000000007E-2</v>
      </c>
      <c r="S121" s="13">
        <f t="shared" ref="S121:S132" si="127">Q121/R121</f>
        <v>2.4701084567865069E-2</v>
      </c>
      <c r="T121" s="2">
        <f t="shared" ref="T121:T132" si="128">$B$122/100</f>
        <v>0.01</v>
      </c>
      <c r="U121" s="14">
        <f t="shared" ref="U121:U132" si="129">S121*T121</f>
        <v>2.4701084567865068E-4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5.7370108456786511E-3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333.33333333333331</v>
      </c>
      <c r="AX121" s="1">
        <f t="shared" ref="AX121:AX132" si="136">AW121*10000*AV121*0.67*AU121*AT121</f>
        <v>120376.19899825928</v>
      </c>
      <c r="AZ121" s="1">
        <f t="shared" ref="AZ121:AZ132" si="137">$E$9/12</f>
        <v>16.666666666666668</v>
      </c>
      <c r="BA121" s="1">
        <f t="shared" ref="BA121:BA132" si="138">AZ121*10000*AV121*0.67*AU121*AT121</f>
        <v>6018.8099499129648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0.18810875503225799</v>
      </c>
      <c r="E122" s="10">
        <f t="shared" ref="E122:E133" si="139">D121</f>
        <v>2.6996779897419398</v>
      </c>
      <c r="F122" s="7" t="s">
        <v>83</v>
      </c>
      <c r="G122" s="1">
        <v>2</v>
      </c>
      <c r="H122" s="9">
        <f t="shared" si="119"/>
        <v>0.18810875503225799</v>
      </c>
      <c r="I122" s="9">
        <f t="shared" si="120"/>
        <v>273.33810875503224</v>
      </c>
      <c r="J122" s="9">
        <f t="shared" si="121"/>
        <v>1.7859155823672798E-2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0.5623676012235288</v>
      </c>
      <c r="P122" s="9">
        <f t="shared" si="124"/>
        <v>1.0043410620436087E-2</v>
      </c>
      <c r="Q122" s="12">
        <f t="shared" si="125"/>
        <v>3.3143255047439089E-3</v>
      </c>
      <c r="R122" s="9">
        <f t="shared" si="126"/>
        <v>9.3951000000000007E-2</v>
      </c>
      <c r="S122" s="13">
        <f t="shared" si="127"/>
        <v>3.5277171129034376E-2</v>
      </c>
      <c r="T122" s="2">
        <f t="shared" si="128"/>
        <v>0.01</v>
      </c>
      <c r="U122" s="14">
        <f t="shared" si="129"/>
        <v>3.5277171129034378E-4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5.8427717112903435E-3</v>
      </c>
      <c r="AU122" s="9">
        <f t="shared" si="133"/>
        <v>28.47</v>
      </c>
      <c r="AV122" s="1">
        <f t="shared" si="134"/>
        <v>0.33</v>
      </c>
      <c r="AW122" s="1">
        <f t="shared" si="135"/>
        <v>333.33333333333331</v>
      </c>
      <c r="AX122" s="1">
        <f t="shared" si="136"/>
        <v>122595.31472726139</v>
      </c>
      <c r="AZ122" s="1">
        <f t="shared" si="137"/>
        <v>16.666666666666668</v>
      </c>
      <c r="BA122" s="1">
        <f t="shared" si="138"/>
        <v>6129.7657363630706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2.2447194068571399</v>
      </c>
      <c r="E123" s="10">
        <f t="shared" si="139"/>
        <v>0.18810875503225799</v>
      </c>
      <c r="F123" s="7" t="s">
        <v>83</v>
      </c>
      <c r="G123" s="1">
        <v>3</v>
      </c>
      <c r="H123" s="9">
        <f t="shared" si="119"/>
        <v>2.2447194068571399</v>
      </c>
      <c r="I123" s="9">
        <f t="shared" si="120"/>
        <v>275.39471940685712</v>
      </c>
      <c r="J123" s="9">
        <f t="shared" si="121"/>
        <v>2.3301900819473254E-2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0.83702419060309263</v>
      </c>
      <c r="P123" s="9">
        <f t="shared" si="124"/>
        <v>1.9504254672933142E-2</v>
      </c>
      <c r="Q123" s="12">
        <f t="shared" si="125"/>
        <v>6.4364040420679374E-3</v>
      </c>
      <c r="R123" s="9">
        <f t="shared" si="126"/>
        <v>9.3951000000000007E-2</v>
      </c>
      <c r="S123" s="13">
        <f t="shared" si="127"/>
        <v>6.8508095092845597E-2</v>
      </c>
      <c r="T123" s="2">
        <f t="shared" si="128"/>
        <v>0.01</v>
      </c>
      <c r="U123" s="14">
        <f t="shared" si="129"/>
        <v>6.8508095092845601E-4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6.1750809509284561E-3</v>
      </c>
      <c r="AU123" s="9">
        <f t="shared" si="133"/>
        <v>28.47</v>
      </c>
      <c r="AV123" s="1">
        <f t="shared" si="134"/>
        <v>0.33</v>
      </c>
      <c r="AW123" s="1">
        <f t="shared" si="135"/>
        <v>333.33333333333331</v>
      </c>
      <c r="AX123" s="1">
        <f t="shared" si="136"/>
        <v>129567.95679395173</v>
      </c>
      <c r="AZ123" s="1">
        <f t="shared" si="137"/>
        <v>16.666666666666668</v>
      </c>
      <c r="BA123" s="1">
        <f t="shared" si="138"/>
        <v>6478.3978396975881</v>
      </c>
    </row>
    <row r="124" spans="1:53" x14ac:dyDescent="0.15">
      <c r="C124" s="7">
        <v>3</v>
      </c>
      <c r="D124" s="8">
        <v>3.6941290170645198</v>
      </c>
      <c r="E124" s="10">
        <f t="shared" si="139"/>
        <v>2.2447194068571399</v>
      </c>
      <c r="F124" s="7" t="s">
        <v>83</v>
      </c>
      <c r="G124" s="1">
        <v>4</v>
      </c>
      <c r="H124" s="9">
        <f t="shared" si="119"/>
        <v>3.6941290170645198</v>
      </c>
      <c r="I124" s="9">
        <f t="shared" si="120"/>
        <v>276.84412901706452</v>
      </c>
      <c r="J124" s="9">
        <f t="shared" si="121"/>
        <v>2.8040194826462576E-2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1.1022199359301594</v>
      </c>
      <c r="P124" s="9">
        <f t="shared" si="124"/>
        <v>3.0906461745092768E-2</v>
      </c>
      <c r="Q124" s="12">
        <f t="shared" si="125"/>
        <v>1.0199132375880614E-2</v>
      </c>
      <c r="R124" s="9">
        <f t="shared" si="126"/>
        <v>9.3951000000000007E-2</v>
      </c>
      <c r="S124" s="13">
        <f t="shared" si="127"/>
        <v>0.10855799699716463</v>
      </c>
      <c r="T124" s="2">
        <f t="shared" si="128"/>
        <v>0.01</v>
      </c>
      <c r="U124" s="14">
        <f t="shared" si="129"/>
        <v>1.0855799699716463E-3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6.5755799699716462E-3</v>
      </c>
      <c r="AU124" s="9">
        <f t="shared" si="133"/>
        <v>28.47</v>
      </c>
      <c r="AV124" s="1">
        <f t="shared" si="134"/>
        <v>0.33</v>
      </c>
      <c r="AW124" s="1">
        <f t="shared" si="135"/>
        <v>333.33333333333331</v>
      </c>
      <c r="AX124" s="1">
        <f t="shared" si="136"/>
        <v>137971.38340613336</v>
      </c>
      <c r="AZ124" s="1">
        <f t="shared" si="137"/>
        <v>16.666666666666668</v>
      </c>
      <c r="BA124" s="1">
        <f t="shared" si="138"/>
        <v>6898.5691703066705</v>
      </c>
    </row>
    <row r="125" spans="1:53" x14ac:dyDescent="0.15">
      <c r="C125" s="7">
        <v>4</v>
      </c>
      <c r="D125" s="8">
        <v>12.494348196766699</v>
      </c>
      <c r="E125" s="10">
        <f t="shared" si="139"/>
        <v>3.6941290170645198</v>
      </c>
      <c r="F125" s="7" t="s">
        <v>83</v>
      </c>
      <c r="G125" s="1">
        <v>5</v>
      </c>
      <c r="H125" s="9">
        <f t="shared" si="119"/>
        <v>12.494348196766699</v>
      </c>
      <c r="I125" s="9">
        <f t="shared" si="120"/>
        <v>285.64434819676666</v>
      </c>
      <c r="J125" s="9">
        <f t="shared" si="121"/>
        <v>8.286289483706101E-2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1.0177478004758134</v>
      </c>
      <c r="O125" s="9">
        <f t="shared" si="140"/>
        <v>0.33826567370925331</v>
      </c>
      <c r="P125" s="9">
        <f t="shared" si="124"/>
        <v>2.8029672947557451E-2</v>
      </c>
      <c r="Q125" s="12">
        <f t="shared" si="125"/>
        <v>9.24979207269396E-3</v>
      </c>
      <c r="R125" s="9">
        <f t="shared" si="126"/>
        <v>9.3951000000000007E-2</v>
      </c>
      <c r="S125" s="13">
        <f t="shared" si="127"/>
        <v>9.8453364761353884E-2</v>
      </c>
      <c r="T125" s="2">
        <f t="shared" si="128"/>
        <v>0.01</v>
      </c>
      <c r="U125" s="14">
        <f t="shared" si="129"/>
        <v>9.8453364761353886E-4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6.4745336476135394E-3</v>
      </c>
      <c r="AU125" s="9">
        <f t="shared" si="133"/>
        <v>28.47</v>
      </c>
      <c r="AV125" s="1">
        <f t="shared" si="134"/>
        <v>0.33</v>
      </c>
      <c r="AW125" s="1">
        <f t="shared" si="135"/>
        <v>333.33333333333331</v>
      </c>
      <c r="AX125" s="1">
        <f t="shared" si="136"/>
        <v>135851.19006234987</v>
      </c>
      <c r="AZ125" s="1">
        <f t="shared" si="137"/>
        <v>16.666666666666668</v>
      </c>
      <c r="BA125" s="1">
        <f t="shared" si="138"/>
        <v>6792.5595031174944</v>
      </c>
    </row>
    <row r="126" spans="1:53" x14ac:dyDescent="0.15">
      <c r="C126" s="7">
        <v>5</v>
      </c>
      <c r="D126" s="8">
        <v>16.458699735483901</v>
      </c>
      <c r="E126" s="10">
        <f t="shared" si="139"/>
        <v>12.494348196766699</v>
      </c>
      <c r="F126" s="7" t="s">
        <v>85</v>
      </c>
      <c r="G126" s="1">
        <v>6</v>
      </c>
      <c r="H126" s="9">
        <f t="shared" si="119"/>
        <v>16.458699735483901</v>
      </c>
      <c r="I126" s="9">
        <f t="shared" si="120"/>
        <v>289.60869973548387</v>
      </c>
      <c r="J126" s="9">
        <f t="shared" si="121"/>
        <v>0.13213098808850626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0.59493600076169584</v>
      </c>
      <c r="P126" s="9">
        <f t="shared" si="124"/>
        <v>7.8609481630067188E-2</v>
      </c>
      <c r="Q126" s="12">
        <f t="shared" si="125"/>
        <v>2.5941128937922175E-2</v>
      </c>
      <c r="R126" s="9">
        <f t="shared" si="126"/>
        <v>9.3951000000000007E-2</v>
      </c>
      <c r="S126" s="13">
        <f t="shared" si="127"/>
        <v>0.27611338823346399</v>
      </c>
      <c r="T126" s="2">
        <f t="shared" si="128"/>
        <v>0.01</v>
      </c>
      <c r="U126" s="14">
        <f t="shared" si="129"/>
        <v>2.7611338823346401E-3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8.2511338823346402E-3</v>
      </c>
      <c r="AU126" s="9">
        <f t="shared" si="133"/>
        <v>28.47</v>
      </c>
      <c r="AV126" s="1">
        <f t="shared" si="134"/>
        <v>0.33</v>
      </c>
      <c r="AW126" s="1">
        <f t="shared" si="135"/>
        <v>333.33333333333331</v>
      </c>
      <c r="AX126" s="1">
        <f t="shared" si="136"/>
        <v>173128.50906135954</v>
      </c>
      <c r="AZ126" s="1">
        <f t="shared" si="137"/>
        <v>16.666666666666668</v>
      </c>
      <c r="BA126" s="1">
        <f t="shared" si="138"/>
        <v>8656.4254530679791</v>
      </c>
    </row>
    <row r="127" spans="1:53" x14ac:dyDescent="0.15">
      <c r="C127" s="7">
        <v>6</v>
      </c>
      <c r="D127" s="8">
        <v>19.856967510333298</v>
      </c>
      <c r="E127" s="10">
        <f t="shared" si="139"/>
        <v>16.458699735483901</v>
      </c>
      <c r="F127" s="7" t="s">
        <v>83</v>
      </c>
      <c r="G127" s="1">
        <v>7</v>
      </c>
      <c r="H127" s="9">
        <f t="shared" si="119"/>
        <v>19.856967510333298</v>
      </c>
      <c r="I127" s="9">
        <f t="shared" si="120"/>
        <v>293.00696751033325</v>
      </c>
      <c r="J127" s="9">
        <f t="shared" si="121"/>
        <v>0.19514077382129374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0.8010265191316287</v>
      </c>
      <c r="P127" s="9">
        <f t="shared" si="124"/>
        <v>0.15631293479472338</v>
      </c>
      <c r="Q127" s="12">
        <f t="shared" si="125"/>
        <v>5.1583268482258721E-2</v>
      </c>
      <c r="R127" s="9">
        <f t="shared" si="126"/>
        <v>9.3951000000000007E-2</v>
      </c>
      <c r="S127" s="13">
        <f t="shared" si="127"/>
        <v>0.54904437932814676</v>
      </c>
      <c r="T127" s="2">
        <f t="shared" si="128"/>
        <v>0.01</v>
      </c>
      <c r="U127" s="14">
        <f t="shared" si="129"/>
        <v>5.4904437932814677E-3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1.5440443793281466E-2</v>
      </c>
      <c r="AU127" s="9">
        <f t="shared" si="133"/>
        <v>28.47</v>
      </c>
      <c r="AV127" s="1">
        <f t="shared" si="134"/>
        <v>0.33</v>
      </c>
      <c r="AW127" s="1">
        <f t="shared" si="135"/>
        <v>333.33333333333331</v>
      </c>
      <c r="AX127" s="1">
        <f t="shared" si="136"/>
        <v>323977.41344371112</v>
      </c>
      <c r="AZ127" s="1">
        <f t="shared" si="137"/>
        <v>16.666666666666668</v>
      </c>
      <c r="BA127" s="1">
        <f t="shared" si="138"/>
        <v>16198.87067218556</v>
      </c>
    </row>
    <row r="128" spans="1:53" x14ac:dyDescent="0.15">
      <c r="C128" s="7">
        <v>7</v>
      </c>
      <c r="D128" s="8">
        <v>22.7845696141936</v>
      </c>
      <c r="E128" s="10">
        <f t="shared" si="139"/>
        <v>19.856967510333298</v>
      </c>
      <c r="F128" s="7" t="s">
        <v>83</v>
      </c>
      <c r="G128" s="1">
        <v>8</v>
      </c>
      <c r="H128" s="9">
        <f t="shared" si="119"/>
        <v>22.7845696141936</v>
      </c>
      <c r="I128" s="9">
        <f t="shared" si="120"/>
        <v>295.93456961419361</v>
      </c>
      <c r="J128" s="9">
        <f t="shared" si="121"/>
        <v>0.27109313641234717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0.92941358433690535</v>
      </c>
      <c r="P128" s="9">
        <f t="shared" si="124"/>
        <v>0.25195764360213319</v>
      </c>
      <c r="Q128" s="12">
        <f t="shared" si="125"/>
        <v>8.3146022388703958E-2</v>
      </c>
      <c r="R128" s="9">
        <f t="shared" si="126"/>
        <v>9.3951000000000007E-2</v>
      </c>
      <c r="S128" s="13">
        <f t="shared" si="127"/>
        <v>0.88499347945954754</v>
      </c>
      <c r="T128" s="2">
        <f t="shared" si="128"/>
        <v>0.01</v>
      </c>
      <c r="U128" s="14">
        <f t="shared" si="129"/>
        <v>8.8499347945954748E-3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1.8799934794595477E-2</v>
      </c>
      <c r="AU128" s="9">
        <f t="shared" si="133"/>
        <v>28.47</v>
      </c>
      <c r="AV128" s="1">
        <f t="shared" si="134"/>
        <v>0.33</v>
      </c>
      <c r="AW128" s="1">
        <f t="shared" si="135"/>
        <v>333.33333333333331</v>
      </c>
      <c r="AX128" s="1">
        <f t="shared" si="136"/>
        <v>394467.56383477221</v>
      </c>
      <c r="AZ128" s="1">
        <f t="shared" si="137"/>
        <v>16.666666666666668</v>
      </c>
      <c r="BA128" s="1">
        <f t="shared" si="138"/>
        <v>19723.378191738615</v>
      </c>
    </row>
    <row r="129" spans="1:54" x14ac:dyDescent="0.15">
      <c r="C129" s="7">
        <v>8</v>
      </c>
      <c r="D129" s="8">
        <v>22.5195838887097</v>
      </c>
      <c r="E129" s="10">
        <f t="shared" si="139"/>
        <v>22.7845696141936</v>
      </c>
      <c r="F129" s="7" t="s">
        <v>83</v>
      </c>
      <c r="G129" s="1">
        <v>9</v>
      </c>
      <c r="H129" s="9">
        <f t="shared" si="119"/>
        <v>22.5195838887097</v>
      </c>
      <c r="I129" s="9">
        <f t="shared" si="120"/>
        <v>295.66958388870967</v>
      </c>
      <c r="J129" s="9">
        <f t="shared" si="121"/>
        <v>0.2632160238568384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0.96215594073477217</v>
      </c>
      <c r="P129" s="9">
        <f t="shared" si="124"/>
        <v>0.25325486105044259</v>
      </c>
      <c r="Q129" s="12">
        <f t="shared" si="125"/>
        <v>8.3574104146646053E-2</v>
      </c>
      <c r="R129" s="9">
        <f t="shared" si="126"/>
        <v>9.3951000000000007E-2</v>
      </c>
      <c r="S129" s="13">
        <f t="shared" si="127"/>
        <v>0.88954991587791554</v>
      </c>
      <c r="T129" s="2">
        <f t="shared" si="128"/>
        <v>0.01</v>
      </c>
      <c r="U129" s="14">
        <f t="shared" si="129"/>
        <v>8.8954991587791559E-3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1.8845499158779158E-2</v>
      </c>
      <c r="AU129" s="9">
        <f t="shared" si="133"/>
        <v>28.47</v>
      </c>
      <c r="AV129" s="1">
        <f t="shared" si="134"/>
        <v>0.33</v>
      </c>
      <c r="AW129" s="1">
        <f t="shared" si="135"/>
        <v>333.33333333333331</v>
      </c>
      <c r="AX129" s="1">
        <f t="shared" si="136"/>
        <v>395423.61309417622</v>
      </c>
      <c r="AZ129" s="1">
        <f t="shared" si="137"/>
        <v>16.666666666666668</v>
      </c>
      <c r="BA129" s="1">
        <f t="shared" si="138"/>
        <v>19771.180654708816</v>
      </c>
    </row>
    <row r="130" spans="1:54" x14ac:dyDescent="0.15">
      <c r="C130" s="7">
        <v>9</v>
      </c>
      <c r="D130" s="8">
        <v>15.101949726000001</v>
      </c>
      <c r="E130" s="10">
        <f t="shared" si="139"/>
        <v>22.5195838887097</v>
      </c>
      <c r="F130" s="7" t="s">
        <v>83</v>
      </c>
      <c r="G130" s="1">
        <v>10</v>
      </c>
      <c r="H130" s="9">
        <f t="shared" si="119"/>
        <v>15.101949726000001</v>
      </c>
      <c r="I130" s="9">
        <f t="shared" si="120"/>
        <v>288.25194972599996</v>
      </c>
      <c r="J130" s="9">
        <f t="shared" si="121"/>
        <v>0.1127923061827741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0.99360107968432954</v>
      </c>
      <c r="P130" s="9">
        <f t="shared" si="124"/>
        <v>0.11207055720328982</v>
      </c>
      <c r="Q130" s="12">
        <f t="shared" si="125"/>
        <v>3.6983283877085639E-2</v>
      </c>
      <c r="R130" s="9">
        <f t="shared" si="126"/>
        <v>9.3951000000000007E-2</v>
      </c>
      <c r="S130" s="13">
        <f t="shared" si="127"/>
        <v>0.3936443877881623</v>
      </c>
      <c r="T130" s="2">
        <f t="shared" si="128"/>
        <v>0.01</v>
      </c>
      <c r="U130" s="14">
        <f t="shared" si="129"/>
        <v>3.9364438778816228E-3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1.3886443877881623E-2</v>
      </c>
      <c r="AU130" s="9">
        <f t="shared" si="133"/>
        <v>28.47</v>
      </c>
      <c r="AV130" s="1">
        <f t="shared" si="134"/>
        <v>0.33</v>
      </c>
      <c r="AW130" s="1">
        <f t="shared" si="135"/>
        <v>333.33333333333331</v>
      </c>
      <c r="AX130" s="1">
        <f t="shared" si="136"/>
        <v>291370.78115882457</v>
      </c>
      <c r="AZ130" s="1">
        <f t="shared" si="137"/>
        <v>16.666666666666668</v>
      </c>
      <c r="BA130" s="1">
        <f t="shared" si="138"/>
        <v>14568.539057941232</v>
      </c>
    </row>
    <row r="131" spans="1:54" x14ac:dyDescent="0.15">
      <c r="C131" s="7">
        <v>10</v>
      </c>
      <c r="D131" s="8">
        <v>12.6347644907742</v>
      </c>
      <c r="E131" s="10">
        <f t="shared" si="139"/>
        <v>15.101949726000001</v>
      </c>
      <c r="F131" s="7" t="s">
        <v>83</v>
      </c>
      <c r="G131" s="1">
        <v>11</v>
      </c>
      <c r="H131" s="9">
        <f t="shared" si="119"/>
        <v>12.6347644907742</v>
      </c>
      <c r="I131" s="9">
        <f t="shared" si="120"/>
        <v>285.78476449077419</v>
      </c>
      <c r="J131" s="9">
        <f t="shared" si="121"/>
        <v>8.4262387318270821E-2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0.8374539963569877</v>
      </c>
      <c r="O131" s="9">
        <f t="shared" si="140"/>
        <v>0.32877652612405195</v>
      </c>
      <c r="P131" s="9">
        <f t="shared" si="124"/>
        <v>2.7703494985420449E-2</v>
      </c>
      <c r="Q131" s="12">
        <f t="shared" si="125"/>
        <v>9.1421533451887492E-3</v>
      </c>
      <c r="R131" s="9">
        <f t="shared" si="126"/>
        <v>9.3951000000000007E-2</v>
      </c>
      <c r="S131" s="13">
        <f t="shared" si="127"/>
        <v>9.730767469413576E-2</v>
      </c>
      <c r="T131" s="2">
        <f t="shared" si="128"/>
        <v>0.01</v>
      </c>
      <c r="U131" s="14">
        <f t="shared" si="129"/>
        <v>9.7307674694135763E-4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6.4630767469413576E-3</v>
      </c>
      <c r="AU131" s="9">
        <f t="shared" si="133"/>
        <v>28.47</v>
      </c>
      <c r="AV131" s="1">
        <f t="shared" si="134"/>
        <v>0.33</v>
      </c>
      <c r="AW131" s="1">
        <f t="shared" si="135"/>
        <v>333.33333333333331</v>
      </c>
      <c r="AX131" s="1">
        <f t="shared" si="136"/>
        <v>135610.79690425488</v>
      </c>
      <c r="AZ131" s="1">
        <f t="shared" si="137"/>
        <v>16.666666666666668</v>
      </c>
      <c r="BA131" s="1">
        <f t="shared" si="138"/>
        <v>6780.5398452127447</v>
      </c>
    </row>
    <row r="132" spans="1:54" x14ac:dyDescent="0.15">
      <c r="C132" s="7">
        <v>11</v>
      </c>
      <c r="D132" s="8">
        <v>7.4170320095333304</v>
      </c>
      <c r="E132" s="10">
        <f t="shared" si="139"/>
        <v>12.6347644907742</v>
      </c>
      <c r="F132" s="7" t="s">
        <v>85</v>
      </c>
      <c r="G132" s="1">
        <v>12</v>
      </c>
      <c r="H132" s="9">
        <f t="shared" si="119"/>
        <v>7.4170320095333304</v>
      </c>
      <c r="I132" s="9">
        <f t="shared" si="120"/>
        <v>280.56703200953331</v>
      </c>
      <c r="J132" s="9">
        <f t="shared" si="121"/>
        <v>4.4715751517612985E-2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0.58577303113863155</v>
      </c>
      <c r="P132" s="9">
        <f t="shared" si="124"/>
        <v>2.6193281306114022E-2</v>
      </c>
      <c r="Q132" s="12">
        <f t="shared" si="125"/>
        <v>8.6437828310176271E-3</v>
      </c>
      <c r="R132" s="9">
        <f t="shared" si="126"/>
        <v>9.3951000000000007E-2</v>
      </c>
      <c r="S132" s="13">
        <f t="shared" si="127"/>
        <v>9.2003095560639334E-2</v>
      </c>
      <c r="T132" s="2">
        <f t="shared" si="128"/>
        <v>0.01</v>
      </c>
      <c r="U132" s="14">
        <f t="shared" si="129"/>
        <v>9.2003095560639334E-4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6.4100309556063932E-3</v>
      </c>
      <c r="AU132" s="9">
        <f t="shared" si="133"/>
        <v>28.47</v>
      </c>
      <c r="AV132" s="1">
        <f t="shared" si="134"/>
        <v>0.33</v>
      </c>
      <c r="AW132" s="1">
        <f t="shared" si="135"/>
        <v>333.33333333333331</v>
      </c>
      <c r="AX132" s="1">
        <f t="shared" si="136"/>
        <v>134497.76942260604</v>
      </c>
      <c r="AY132" s="1">
        <f>SUM(AX121:AX132)</f>
        <v>2494838.4909076602</v>
      </c>
      <c r="AZ132" s="1">
        <f t="shared" si="137"/>
        <v>16.666666666666668</v>
      </c>
      <c r="BA132" s="1">
        <f t="shared" si="138"/>
        <v>6724.8884711303026</v>
      </c>
      <c r="BB132" s="1">
        <f>SUM(BA121:BA132)</f>
        <v>124741.92454538304</v>
      </c>
    </row>
    <row r="133" spans="1:54" x14ac:dyDescent="0.15">
      <c r="C133" s="7">
        <v>12</v>
      </c>
      <c r="D133" s="8">
        <v>1.7649279756774201</v>
      </c>
      <c r="E133" s="10">
        <f t="shared" si="139"/>
        <v>7.4170320095333304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2.6996779897419398</v>
      </c>
      <c r="E136" s="7"/>
      <c r="F136" s="7"/>
      <c r="G136" s="1">
        <v>1</v>
      </c>
      <c r="H136" s="9">
        <f t="shared" ref="H136:H147" si="141">E137</f>
        <v>2.6996779897419398</v>
      </c>
      <c r="I136" s="9">
        <f t="shared" ref="I136:I147" si="142">H136+273.15</f>
        <v>275.84967798974191</v>
      </c>
      <c r="J136" s="9">
        <f t="shared" ref="J136:J147" si="143">EXP(($C$15*(I136-$C$13))/($C$16*I136*$C$13))</f>
        <v>2.4701084567865066E-2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1.8749306780645129E-2</v>
      </c>
      <c r="Q136" s="12">
        <f t="shared" ref="Q136:Q147" si="147">P136*$B$138</f>
        <v>4.874819762967734E-3</v>
      </c>
      <c r="R136" s="9">
        <f t="shared" ref="R136:R147" si="148">L136*$B$138</f>
        <v>0.19735245833333334</v>
      </c>
      <c r="S136" s="13">
        <f t="shared" ref="S136:S147" si="149">Q136/R136</f>
        <v>2.4701084567865069E-2</v>
      </c>
      <c r="T136" s="2">
        <f t="shared" ref="T136:T147" si="150">$B$137/100</f>
        <v>0.01</v>
      </c>
      <c r="U136" s="14">
        <f t="shared" ref="U136:U147" si="151">S136*T136</f>
        <v>2.4701084567865068E-4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5.7370108456786511E-3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0.18810875503225799</v>
      </c>
      <c r="E137" s="10">
        <f t="shared" ref="E137:E148" si="159">D136</f>
        <v>2.6996779897419398</v>
      </c>
      <c r="F137" s="7" t="s">
        <v>83</v>
      </c>
      <c r="G137" s="1">
        <v>2</v>
      </c>
      <c r="H137" s="9">
        <f t="shared" si="141"/>
        <v>0.18810875503225799</v>
      </c>
      <c r="I137" s="9">
        <f t="shared" si="142"/>
        <v>273.33810875503224</v>
      </c>
      <c r="J137" s="9">
        <f t="shared" si="143"/>
        <v>1.7859155823672798E-2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1.4993465265526882</v>
      </c>
      <c r="P137" s="9">
        <f t="shared" si="146"/>
        <v>2.6777063251387023E-2</v>
      </c>
      <c r="Q137" s="12">
        <f t="shared" si="147"/>
        <v>6.9620364453606264E-3</v>
      </c>
      <c r="R137" s="9">
        <f t="shared" si="148"/>
        <v>0.19735245833333334</v>
      </c>
      <c r="S137" s="13">
        <f t="shared" si="149"/>
        <v>3.5277171129034376E-2</v>
      </c>
      <c r="T137" s="2">
        <f t="shared" si="150"/>
        <v>0.01</v>
      </c>
      <c r="U137" s="14">
        <f t="shared" si="151"/>
        <v>3.5277171129034378E-4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5.8427717112903435E-3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2.2447194068571399</v>
      </c>
      <c r="E138" s="10">
        <f t="shared" si="159"/>
        <v>0.18810875503225799</v>
      </c>
      <c r="F138" s="7" t="s">
        <v>83</v>
      </c>
      <c r="G138" s="1">
        <v>3</v>
      </c>
      <c r="H138" s="9">
        <f t="shared" si="141"/>
        <v>2.2447194068571399</v>
      </c>
      <c r="I138" s="9">
        <f t="shared" si="142"/>
        <v>275.39471940685712</v>
      </c>
      <c r="J138" s="9">
        <f t="shared" si="143"/>
        <v>2.3301900819473254E-2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2.2316173799679682</v>
      </c>
      <c r="P138" s="9">
        <f t="shared" si="146"/>
        <v>5.2000926855026351E-2</v>
      </c>
      <c r="Q138" s="12">
        <f t="shared" si="147"/>
        <v>1.3520240982306852E-2</v>
      </c>
      <c r="R138" s="9">
        <f t="shared" si="148"/>
        <v>0.19735245833333334</v>
      </c>
      <c r="S138" s="13">
        <f t="shared" si="149"/>
        <v>6.8508095092845611E-2</v>
      </c>
      <c r="T138" s="2">
        <f t="shared" si="150"/>
        <v>0.01</v>
      </c>
      <c r="U138" s="14">
        <f t="shared" si="151"/>
        <v>6.8508095092845612E-4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6.1750809509284561E-3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3.6941290170645198</v>
      </c>
      <c r="E139" s="10">
        <f t="shared" si="159"/>
        <v>2.2447194068571399</v>
      </c>
      <c r="F139" s="7" t="s">
        <v>83</v>
      </c>
      <c r="G139" s="1">
        <v>4</v>
      </c>
      <c r="H139" s="9">
        <f t="shared" si="141"/>
        <v>3.6941290170645198</v>
      </c>
      <c r="I139" s="9">
        <f t="shared" si="142"/>
        <v>276.84412901706452</v>
      </c>
      <c r="J139" s="9">
        <f t="shared" si="143"/>
        <v>2.8040194826462576E-2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2.9386643697796084</v>
      </c>
      <c r="P139" s="9">
        <f t="shared" si="146"/>
        <v>8.2400721458204082E-2</v>
      </c>
      <c r="Q139" s="12">
        <f t="shared" si="147"/>
        <v>2.1424187579133062E-2</v>
      </c>
      <c r="R139" s="9">
        <f t="shared" si="148"/>
        <v>0.19735245833333334</v>
      </c>
      <c r="S139" s="13">
        <f t="shared" si="149"/>
        <v>0.10855799699716465</v>
      </c>
      <c r="T139" s="2">
        <f t="shared" si="150"/>
        <v>0.01</v>
      </c>
      <c r="U139" s="14">
        <f t="shared" si="151"/>
        <v>1.0855799699716466E-3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6.5755799699716471E-3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12.494348196766699</v>
      </c>
      <c r="E140" s="10">
        <f t="shared" si="159"/>
        <v>3.6941290170645198</v>
      </c>
      <c r="F140" s="7" t="s">
        <v>83</v>
      </c>
      <c r="G140" s="1">
        <v>5</v>
      </c>
      <c r="H140" s="9">
        <f t="shared" si="141"/>
        <v>12.494348196766699</v>
      </c>
      <c r="I140" s="9">
        <f t="shared" si="142"/>
        <v>285.64434819676666</v>
      </c>
      <c r="J140" s="9">
        <f t="shared" si="143"/>
        <v>8.286289483706101E-2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3.6153115649880712</v>
      </c>
      <c r="P140" s="9">
        <f t="shared" si="146"/>
        <v>0.29957518201281702</v>
      </c>
      <c r="Q140" s="12">
        <f t="shared" si="147"/>
        <v>7.7889547323332434E-2</v>
      </c>
      <c r="R140" s="9">
        <f t="shared" si="148"/>
        <v>0.19735245833333334</v>
      </c>
      <c r="S140" s="13">
        <f t="shared" si="149"/>
        <v>0.39467229332291875</v>
      </c>
      <c r="T140" s="2">
        <f t="shared" si="150"/>
        <v>0.01</v>
      </c>
      <c r="U140" s="14">
        <f t="shared" si="151"/>
        <v>3.9467229332291872E-3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9.4367229332291865E-3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16.458699735483901</v>
      </c>
      <c r="E141" s="10">
        <f t="shared" si="159"/>
        <v>12.494348196766699</v>
      </c>
      <c r="F141" s="7" t="s">
        <v>85</v>
      </c>
      <c r="G141" s="1">
        <v>6</v>
      </c>
      <c r="H141" s="9">
        <f t="shared" si="141"/>
        <v>16.458699735483901</v>
      </c>
      <c r="I141" s="9">
        <f t="shared" si="142"/>
        <v>289.60869973548387</v>
      </c>
      <c r="J141" s="9">
        <f t="shared" si="143"/>
        <v>0.13213098808850626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4.0747842996419203</v>
      </c>
      <c r="P141" s="9">
        <f t="shared" si="146"/>
        <v>0.53840527575921893</v>
      </c>
      <c r="Q141" s="12">
        <f t="shared" si="147"/>
        <v>0.13998537169739692</v>
      </c>
      <c r="R141" s="9">
        <f t="shared" si="148"/>
        <v>0.19735245833333334</v>
      </c>
      <c r="S141" s="13">
        <f t="shared" si="149"/>
        <v>0.70931658454924362</v>
      </c>
      <c r="T141" s="2">
        <f t="shared" si="150"/>
        <v>0.01</v>
      </c>
      <c r="U141" s="14">
        <f t="shared" si="151"/>
        <v>7.0931658454924367E-3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1.2583165845492437E-2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19.856967510333298</v>
      </c>
      <c r="E142" s="10">
        <f t="shared" si="159"/>
        <v>16.458699735483901</v>
      </c>
      <c r="F142" s="7" t="s">
        <v>83</v>
      </c>
      <c r="G142" s="1">
        <v>7</v>
      </c>
      <c r="H142" s="9">
        <f t="shared" si="141"/>
        <v>19.856967510333298</v>
      </c>
      <c r="I142" s="9">
        <f t="shared" si="142"/>
        <v>293.00696751033325</v>
      </c>
      <c r="J142" s="9">
        <f t="shared" si="143"/>
        <v>0.19514077382129374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4.2954269405493681</v>
      </c>
      <c r="P142" s="9">
        <f t="shared" si="146"/>
        <v>0.83821293707163602</v>
      </c>
      <c r="Q142" s="12">
        <f t="shared" si="147"/>
        <v>0.21793536363862537</v>
      </c>
      <c r="R142" s="9">
        <f t="shared" si="148"/>
        <v>0.19735245833333334</v>
      </c>
      <c r="S142" s="13">
        <f t="shared" si="149"/>
        <v>1.1042951553738791</v>
      </c>
      <c r="T142" s="2">
        <f t="shared" si="150"/>
        <v>0.01</v>
      </c>
      <c r="U142" s="14">
        <f t="shared" si="151"/>
        <v>1.1042951553738791E-2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2.0992951553738794E-2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22.7845696141936</v>
      </c>
      <c r="E143" s="10">
        <f t="shared" si="159"/>
        <v>19.856967510333298</v>
      </c>
      <c r="F143" s="7" t="s">
        <v>83</v>
      </c>
      <c r="G143" s="1">
        <v>8</v>
      </c>
      <c r="H143" s="9">
        <f t="shared" si="141"/>
        <v>22.7845696141936</v>
      </c>
      <c r="I143" s="9">
        <f t="shared" si="142"/>
        <v>295.93456961419361</v>
      </c>
      <c r="J143" s="9">
        <f t="shared" si="143"/>
        <v>0.27109313641234717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4.2162619201443992</v>
      </c>
      <c r="P143" s="9">
        <f t="shared" si="146"/>
        <v>1.1429996678678904</v>
      </c>
      <c r="Q143" s="12">
        <f t="shared" si="147"/>
        <v>0.29717991364565149</v>
      </c>
      <c r="R143" s="9">
        <f t="shared" si="148"/>
        <v>0.19735245833333334</v>
      </c>
      <c r="S143" s="13">
        <f t="shared" si="149"/>
        <v>1.5058333509264274</v>
      </c>
      <c r="T143" s="2">
        <f t="shared" si="150"/>
        <v>0.01</v>
      </c>
      <c r="U143" s="14">
        <f t="shared" si="151"/>
        <v>1.5058333509264275E-2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2.5008333509264277E-2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22.5195838887097</v>
      </c>
      <c r="E144" s="10">
        <f t="shared" si="159"/>
        <v>22.7845696141936</v>
      </c>
      <c r="F144" s="7" t="s">
        <v>83</v>
      </c>
      <c r="G144" s="1">
        <v>9</v>
      </c>
      <c r="H144" s="9">
        <f t="shared" si="141"/>
        <v>22.5195838887097</v>
      </c>
      <c r="I144" s="9">
        <f t="shared" si="142"/>
        <v>295.66958388870967</v>
      </c>
      <c r="J144" s="9">
        <f t="shared" si="143"/>
        <v>0.2632160238568384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3.8323101689431756</v>
      </c>
      <c r="P144" s="9">
        <f t="shared" si="146"/>
        <v>1.0087254448553513</v>
      </c>
      <c r="Q144" s="12">
        <f t="shared" si="147"/>
        <v>0.26226861566239135</v>
      </c>
      <c r="R144" s="9">
        <f t="shared" si="148"/>
        <v>0.19735245833333334</v>
      </c>
      <c r="S144" s="13">
        <f t="shared" si="149"/>
        <v>1.3289351340098989</v>
      </c>
      <c r="T144" s="2">
        <f t="shared" si="150"/>
        <v>0.01</v>
      </c>
      <c r="U144" s="14">
        <f t="shared" si="151"/>
        <v>1.328935134009899E-2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2.3239351340098989E-2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15.101949726000001</v>
      </c>
      <c r="E145" s="10">
        <f t="shared" si="159"/>
        <v>22.5195838887097</v>
      </c>
      <c r="F145" s="7" t="s">
        <v>83</v>
      </c>
      <c r="G145" s="1">
        <v>10</v>
      </c>
      <c r="H145" s="9">
        <f t="shared" si="141"/>
        <v>15.101949726000001</v>
      </c>
      <c r="I145" s="9">
        <f t="shared" si="142"/>
        <v>288.25194972599996</v>
      </c>
      <c r="J145" s="9">
        <f t="shared" si="143"/>
        <v>0.1127923061827741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3.5826326407544911</v>
      </c>
      <c r="P145" s="9">
        <f t="shared" si="146"/>
        <v>0.40409339775638109</v>
      </c>
      <c r="Q145" s="12">
        <f t="shared" si="147"/>
        <v>0.10506428341665909</v>
      </c>
      <c r="R145" s="9">
        <f t="shared" si="148"/>
        <v>0.19735245833333334</v>
      </c>
      <c r="S145" s="13">
        <f t="shared" si="149"/>
        <v>0.53236875944662843</v>
      </c>
      <c r="T145" s="2">
        <f t="shared" si="150"/>
        <v>0.01</v>
      </c>
      <c r="U145" s="14">
        <f t="shared" si="151"/>
        <v>5.323687594466284E-3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1.5273687594466283E-2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12.6347644907742</v>
      </c>
      <c r="E146" s="10">
        <f t="shared" si="159"/>
        <v>15.101949726000001</v>
      </c>
      <c r="F146" s="7" t="s">
        <v>83</v>
      </c>
      <c r="G146" s="1">
        <v>11</v>
      </c>
      <c r="H146" s="9">
        <f t="shared" si="141"/>
        <v>12.6347644907742</v>
      </c>
      <c r="I146" s="9">
        <f t="shared" si="142"/>
        <v>285.78476449077419</v>
      </c>
      <c r="J146" s="9">
        <f t="shared" si="143"/>
        <v>8.4262387318270821E-2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3.9375871596647762</v>
      </c>
      <c r="P146" s="9">
        <f t="shared" si="146"/>
        <v>0.33179049434712327</v>
      </c>
      <c r="Q146" s="12">
        <f t="shared" si="147"/>
        <v>8.6265528530252059E-2</v>
      </c>
      <c r="R146" s="9">
        <f t="shared" si="148"/>
        <v>0.19735245833333334</v>
      </c>
      <c r="S146" s="13">
        <f t="shared" si="149"/>
        <v>0.43711403069804877</v>
      </c>
      <c r="T146" s="2">
        <f t="shared" si="150"/>
        <v>0.01</v>
      </c>
      <c r="U146" s="14">
        <f t="shared" si="151"/>
        <v>4.3711403069804878E-3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9.861140306980487E-3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7.4170320095333304</v>
      </c>
      <c r="E147" s="10">
        <f t="shared" si="159"/>
        <v>12.6347644907742</v>
      </c>
      <c r="F147" s="7" t="s">
        <v>85</v>
      </c>
      <c r="G147" s="1">
        <v>12</v>
      </c>
      <c r="H147" s="9">
        <f t="shared" si="141"/>
        <v>7.4170320095333304</v>
      </c>
      <c r="I147" s="9">
        <f t="shared" si="142"/>
        <v>280.56703200953331</v>
      </c>
      <c r="J147" s="9">
        <f t="shared" si="143"/>
        <v>4.4715751517612985E-2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4.36484458198432</v>
      </c>
      <c r="P147" s="9">
        <f t="shared" si="146"/>
        <v>0.19517730574101017</v>
      </c>
      <c r="Q147" s="12">
        <f t="shared" si="147"/>
        <v>5.0746099492662643E-2</v>
      </c>
      <c r="R147" s="9">
        <f t="shared" si="148"/>
        <v>0.19735245833333334</v>
      </c>
      <c r="S147" s="13">
        <f t="shared" si="149"/>
        <v>0.25713436721903504</v>
      </c>
      <c r="T147" s="2">
        <f t="shared" si="150"/>
        <v>0.01</v>
      </c>
      <c r="U147" s="14">
        <f t="shared" si="151"/>
        <v>2.5713436721903505E-3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8.0613436721903506E-3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1.7649279756774201</v>
      </c>
      <c r="E148" s="10">
        <f t="shared" si="159"/>
        <v>7.4170320095333304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6902600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8700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5007000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1552500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101600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7000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1200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15897224.882976949</v>
      </c>
      <c r="J13" s="6" t="s">
        <v>37</v>
      </c>
      <c r="K13" s="6">
        <f>I13/(10000*1000)</f>
        <v>1.589722488297695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6.3581223665161302</v>
      </c>
      <c r="E26" s="7"/>
      <c r="F26" s="7"/>
      <c r="G26" s="1">
        <v>1</v>
      </c>
      <c r="H26" s="9">
        <f t="shared" ref="H26:H37" si="0">E27</f>
        <v>6.3581223665161302</v>
      </c>
      <c r="I26" s="9">
        <f t="shared" ref="I26:I37" si="1">H26+273.15</f>
        <v>279.50812236651609</v>
      </c>
      <c r="J26" s="9">
        <f t="shared" ref="J26:J37" si="2">EXP(($C$15*(I26-$C$13))/($C$16*I26*$C$13))</f>
        <v>3.9206819405272333E-2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1.5891344961099922</v>
      </c>
      <c r="Q26" s="12">
        <f t="shared" ref="Q26:Q37" si="6">P26*$B$28</f>
        <v>0.15891344961099924</v>
      </c>
      <c r="R26" s="9">
        <f t="shared" ref="R26:R37" si="7">L26*$B$28</f>
        <v>4.0532094166666672</v>
      </c>
      <c r="S26" s="13">
        <f t="shared" ref="S26:S37" si="8">Q26/R26</f>
        <v>3.9206819405272333E-2</v>
      </c>
      <c r="T26" s="2">
        <f t="shared" ref="T26:T37" si="9">$B$27/100</f>
        <v>0.34</v>
      </c>
      <c r="U26" s="14">
        <f t="shared" ref="U26:U37" si="10">S26*T26</f>
        <v>1.3330318597792594E-2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2.6230318597792596E-2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5.6593825146128998</v>
      </c>
      <c r="E27" s="10">
        <f t="shared" ref="E27:E38" si="18">D26</f>
        <v>6.3581223665161302</v>
      </c>
      <c r="F27" s="7" t="s">
        <v>83</v>
      </c>
      <c r="G27" s="1">
        <v>2</v>
      </c>
      <c r="H27" s="9">
        <f t="shared" si="0"/>
        <v>5.6593825146128998</v>
      </c>
      <c r="I27" s="9">
        <f t="shared" si="1"/>
        <v>278.80938251461288</v>
      </c>
      <c r="J27" s="9">
        <f t="shared" si="2"/>
        <v>3.5929103056771612E-2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79.475053837223342</v>
      </c>
      <c r="P27" s="9">
        <f t="shared" si="5"/>
        <v>2.8554673997600695</v>
      </c>
      <c r="Q27" s="12">
        <f t="shared" si="6"/>
        <v>0.28554673997600694</v>
      </c>
      <c r="R27" s="9">
        <f t="shared" si="7"/>
        <v>4.0532094166666672</v>
      </c>
      <c r="S27" s="13">
        <f t="shared" si="8"/>
        <v>7.044954025860295E-2</v>
      </c>
      <c r="T27" s="2">
        <f t="shared" si="9"/>
        <v>0.34</v>
      </c>
      <c r="U27" s="14">
        <f t="shared" si="10"/>
        <v>2.3952843687925003E-2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3.6852843687925005E-2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5.0022700190357101</v>
      </c>
      <c r="E28" s="10">
        <f t="shared" si="18"/>
        <v>5.6593825146128998</v>
      </c>
      <c r="F28" s="7" t="s">
        <v>83</v>
      </c>
      <c r="G28" s="1">
        <v>3</v>
      </c>
      <c r="H28" s="9">
        <f t="shared" si="0"/>
        <v>5.0022700190357101</v>
      </c>
      <c r="I28" s="9">
        <f t="shared" si="1"/>
        <v>278.15227001903571</v>
      </c>
      <c r="J28" s="9">
        <f t="shared" si="2"/>
        <v>3.3083856465996347E-2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117.15168060412994</v>
      </c>
      <c r="P28" s="9">
        <f t="shared" si="5"/>
        <v>3.875829385857283</v>
      </c>
      <c r="Q28" s="12">
        <f t="shared" si="6"/>
        <v>0.38758293858572834</v>
      </c>
      <c r="R28" s="9">
        <f t="shared" si="7"/>
        <v>4.0532094166666672</v>
      </c>
      <c r="S28" s="13">
        <f t="shared" si="8"/>
        <v>9.562371413428572E-2</v>
      </c>
      <c r="T28" s="2">
        <f t="shared" si="9"/>
        <v>0.34</v>
      </c>
      <c r="U28" s="14">
        <f t="shared" si="10"/>
        <v>3.2512062805657146E-2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4.5412062805657148E-2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3.80855355422581</v>
      </c>
      <c r="E29" s="10">
        <f t="shared" si="18"/>
        <v>5.0022700190357101</v>
      </c>
      <c r="F29" s="7" t="s">
        <v>83</v>
      </c>
      <c r="G29" s="1">
        <v>4</v>
      </c>
      <c r="H29" s="9">
        <f t="shared" si="0"/>
        <v>3.80855355422581</v>
      </c>
      <c r="I29" s="9">
        <f t="shared" si="1"/>
        <v>276.95855355422577</v>
      </c>
      <c r="J29" s="9">
        <f t="shared" si="2"/>
        <v>2.8450611470804067E-2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153.80794538493933</v>
      </c>
      <c r="P29" s="9">
        <f t="shared" si="5"/>
        <v>4.3759300952695606</v>
      </c>
      <c r="Q29" s="12">
        <f t="shared" si="6"/>
        <v>0.43759300952695607</v>
      </c>
      <c r="R29" s="9">
        <f t="shared" si="7"/>
        <v>4.0532094166666672</v>
      </c>
      <c r="S29" s="13">
        <f t="shared" si="8"/>
        <v>0.1079621022608868</v>
      </c>
      <c r="T29" s="2">
        <f t="shared" si="9"/>
        <v>0.34</v>
      </c>
      <c r="U29" s="14">
        <f t="shared" si="10"/>
        <v>3.6707114768701518E-2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4.960711476870152E-2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7.08684183263333</v>
      </c>
      <c r="E30" s="10">
        <f t="shared" si="18"/>
        <v>3.80855355422581</v>
      </c>
      <c r="F30" s="7" t="s">
        <v>83</v>
      </c>
      <c r="G30" s="1">
        <v>5</v>
      </c>
      <c r="H30" s="9">
        <f t="shared" si="0"/>
        <v>7.08684183263333</v>
      </c>
      <c r="I30" s="9">
        <f t="shared" si="1"/>
        <v>280.23684183263333</v>
      </c>
      <c r="J30" s="9">
        <f t="shared" si="2"/>
        <v>4.2924198498127633E-2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141.96041452518631</v>
      </c>
      <c r="O30" s="9">
        <f t="shared" si="19"/>
        <v>48.003694931150136</v>
      </c>
      <c r="P30" s="9">
        <f t="shared" si="5"/>
        <v>2.0605201298682516</v>
      </c>
      <c r="Q30" s="12">
        <f t="shared" si="6"/>
        <v>0.20605201298682518</v>
      </c>
      <c r="R30" s="9">
        <f t="shared" si="7"/>
        <v>4.0532094166666672</v>
      </c>
      <c r="S30" s="13">
        <f t="shared" si="8"/>
        <v>5.0836754730595936E-2</v>
      </c>
      <c r="T30" s="2">
        <f t="shared" si="9"/>
        <v>0.34</v>
      </c>
      <c r="U30" s="14">
        <f t="shared" si="10"/>
        <v>1.728449660840262E-2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3.0184496608402618E-2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9.8184867115806505</v>
      </c>
      <c r="E31" s="10">
        <f t="shared" si="18"/>
        <v>7.08684183263333</v>
      </c>
      <c r="F31" s="7" t="s">
        <v>85</v>
      </c>
      <c r="G31" s="1">
        <v>6</v>
      </c>
      <c r="H31" s="9">
        <f t="shared" si="0"/>
        <v>9.8184867115806505</v>
      </c>
      <c r="I31" s="9">
        <f t="shared" si="1"/>
        <v>282.96848671158062</v>
      </c>
      <c r="J31" s="9">
        <f t="shared" si="2"/>
        <v>6.0030110089137508E-2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86.475268967948551</v>
      </c>
      <c r="P31" s="9">
        <f t="shared" si="5"/>
        <v>5.1911199161337276</v>
      </c>
      <c r="Q31" s="12">
        <f t="shared" si="6"/>
        <v>0.51911199161337274</v>
      </c>
      <c r="R31" s="9">
        <f t="shared" si="7"/>
        <v>4.0532094166666672</v>
      </c>
      <c r="S31" s="13">
        <f t="shared" si="8"/>
        <v>0.12807430809738102</v>
      </c>
      <c r="T31" s="2">
        <f t="shared" si="9"/>
        <v>0.34</v>
      </c>
      <c r="U31" s="14">
        <f t="shared" si="10"/>
        <v>4.3545264753109547E-2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5.6445264753109549E-2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13.3778062536667</v>
      </c>
      <c r="E32" s="10">
        <f t="shared" si="18"/>
        <v>9.8184867115806505</v>
      </c>
      <c r="F32" s="7" t="s">
        <v>83</v>
      </c>
      <c r="G32" s="1">
        <v>7</v>
      </c>
      <c r="H32" s="9">
        <f t="shared" si="0"/>
        <v>13.3778062536667</v>
      </c>
      <c r="I32" s="9">
        <f t="shared" si="1"/>
        <v>286.52780625366665</v>
      </c>
      <c r="J32" s="9">
        <f t="shared" si="2"/>
        <v>9.2046047071132148E-2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121.81624321848149</v>
      </c>
      <c r="P32" s="9">
        <f t="shared" si="5"/>
        <v>11.21270365731683</v>
      </c>
      <c r="Q32" s="12">
        <f t="shared" si="6"/>
        <v>1.1212703657316829</v>
      </c>
      <c r="R32" s="9">
        <f t="shared" si="7"/>
        <v>4.0532094166666672</v>
      </c>
      <c r="S32" s="13">
        <f t="shared" si="8"/>
        <v>0.27663765931290279</v>
      </c>
      <c r="T32" s="2">
        <f t="shared" si="9"/>
        <v>0.34</v>
      </c>
      <c r="U32" s="14">
        <f t="shared" si="10"/>
        <v>9.4056804166386954E-2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0.11970680416638696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17.293772069354802</v>
      </c>
      <c r="E33" s="10">
        <f t="shared" si="18"/>
        <v>13.3778062536667</v>
      </c>
      <c r="F33" s="7" t="s">
        <v>83</v>
      </c>
      <c r="G33" s="1">
        <v>8</v>
      </c>
      <c r="H33" s="9">
        <f t="shared" si="0"/>
        <v>17.293772069354802</v>
      </c>
      <c r="I33" s="9">
        <f t="shared" si="1"/>
        <v>290.44377206935479</v>
      </c>
      <c r="J33" s="9">
        <f t="shared" si="2"/>
        <v>0.14554103609229713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151.13563372783133</v>
      </c>
      <c r="P33" s="9">
        <f t="shared" si="5"/>
        <v>21.996436723214497</v>
      </c>
      <c r="Q33" s="12">
        <f t="shared" si="6"/>
        <v>2.1996436723214496</v>
      </c>
      <c r="R33" s="9">
        <f t="shared" si="7"/>
        <v>4.0532094166666672</v>
      </c>
      <c r="S33" s="13">
        <f t="shared" si="8"/>
        <v>0.54269183903417018</v>
      </c>
      <c r="T33" s="2">
        <f t="shared" si="9"/>
        <v>0.34</v>
      </c>
      <c r="U33" s="14">
        <f t="shared" si="10"/>
        <v>0.18451522527161787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0.21016522527161788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15.135757924516099</v>
      </c>
      <c r="E34" s="10">
        <f t="shared" si="18"/>
        <v>17.293772069354802</v>
      </c>
      <c r="F34" s="7" t="s">
        <v>83</v>
      </c>
      <c r="G34" s="1">
        <v>9</v>
      </c>
      <c r="H34" s="9">
        <f t="shared" si="0"/>
        <v>15.135757924516099</v>
      </c>
      <c r="I34" s="9">
        <f t="shared" si="1"/>
        <v>288.28575792451608</v>
      </c>
      <c r="J34" s="9">
        <f t="shared" si="2"/>
        <v>0.11324000124881858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169.67129117128351</v>
      </c>
      <c r="P34" s="9">
        <f t="shared" si="5"/>
        <v>19.213577224124805</v>
      </c>
      <c r="Q34" s="12">
        <f t="shared" si="6"/>
        <v>1.9213577224124805</v>
      </c>
      <c r="R34" s="9">
        <f t="shared" si="7"/>
        <v>4.0532094166666672</v>
      </c>
      <c r="S34" s="13">
        <f t="shared" si="8"/>
        <v>0.47403366687936704</v>
      </c>
      <c r="T34" s="2">
        <f t="shared" si="9"/>
        <v>0.34</v>
      </c>
      <c r="U34" s="14">
        <f t="shared" si="10"/>
        <v>0.16117144673898481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0.18682144673898482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13.4343026923667</v>
      </c>
      <c r="E35" s="10">
        <f t="shared" si="18"/>
        <v>15.135757924516099</v>
      </c>
      <c r="F35" s="7" t="s">
        <v>83</v>
      </c>
      <c r="G35" s="1">
        <v>10</v>
      </c>
      <c r="H35" s="9">
        <f t="shared" si="0"/>
        <v>13.4343026923667</v>
      </c>
      <c r="I35" s="9">
        <f t="shared" si="1"/>
        <v>286.58430269236669</v>
      </c>
      <c r="J35" s="9">
        <f t="shared" si="2"/>
        <v>9.2664744502926513E-2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190.98980811382538</v>
      </c>
      <c r="P35" s="9">
        <f t="shared" si="5"/>
        <v>17.698021771530591</v>
      </c>
      <c r="Q35" s="12">
        <f t="shared" si="6"/>
        <v>1.7698021771530592</v>
      </c>
      <c r="R35" s="9">
        <f t="shared" si="7"/>
        <v>4.0532094166666672</v>
      </c>
      <c r="S35" s="13">
        <f t="shared" si="8"/>
        <v>0.43664217542663586</v>
      </c>
      <c r="T35" s="2">
        <f t="shared" si="9"/>
        <v>0.34</v>
      </c>
      <c r="U35" s="14">
        <f t="shared" si="10"/>
        <v>0.1484583396450562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0.1741083396450562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11.8053039940323</v>
      </c>
      <c r="E36" s="10">
        <f t="shared" si="18"/>
        <v>13.4343026923667</v>
      </c>
      <c r="F36" s="7" t="s">
        <v>83</v>
      </c>
      <c r="G36" s="1">
        <v>11</v>
      </c>
      <c r="H36" s="9">
        <f t="shared" si="0"/>
        <v>11.8053039940323</v>
      </c>
      <c r="I36" s="9">
        <f t="shared" si="1"/>
        <v>284.95530399403231</v>
      </c>
      <c r="J36" s="9">
        <f t="shared" si="2"/>
        <v>7.6306802249735892E-2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164.62719702518004</v>
      </c>
      <c r="O36" s="9">
        <f t="shared" si="19"/>
        <v>49.196683483781413</v>
      </c>
      <c r="P36" s="9">
        <f t="shared" si="5"/>
        <v>3.7540415979397563</v>
      </c>
      <c r="Q36" s="12">
        <f t="shared" si="6"/>
        <v>0.37540415979397568</v>
      </c>
      <c r="R36" s="9">
        <f t="shared" si="7"/>
        <v>4.0532094166666672</v>
      </c>
      <c r="S36" s="13">
        <f t="shared" si="8"/>
        <v>9.2618989349606703E-2</v>
      </c>
      <c r="T36" s="2">
        <f t="shared" si="9"/>
        <v>0.34</v>
      </c>
      <c r="U36" s="14">
        <f t="shared" si="10"/>
        <v>3.1490456378866279E-2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4.439045637886628E-2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6.8322846256333296</v>
      </c>
      <c r="E37" s="10">
        <f t="shared" si="18"/>
        <v>11.8053039940323</v>
      </c>
      <c r="F37" s="7" t="s">
        <v>85</v>
      </c>
      <c r="G37" s="1">
        <v>12</v>
      </c>
      <c r="H37" s="9">
        <f t="shared" si="0"/>
        <v>6.8322846256333296</v>
      </c>
      <c r="I37" s="9">
        <f t="shared" si="1"/>
        <v>279.98228462563333</v>
      </c>
      <c r="J37" s="9">
        <f t="shared" si="2"/>
        <v>4.1589429789872734E-2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85.97473605250832</v>
      </c>
      <c r="P37" s="9">
        <f t="shared" si="5"/>
        <v>3.575640248758635</v>
      </c>
      <c r="Q37" s="12">
        <f t="shared" si="6"/>
        <v>0.35756402487586353</v>
      </c>
      <c r="R37" s="9">
        <f t="shared" si="7"/>
        <v>4.0532094166666672</v>
      </c>
      <c r="S37" s="13">
        <f t="shared" si="8"/>
        <v>8.8217505714254907E-2</v>
      </c>
      <c r="T37" s="2">
        <f t="shared" si="9"/>
        <v>0.34</v>
      </c>
      <c r="U37" s="14">
        <f t="shared" si="10"/>
        <v>2.999395194284667E-2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4.2893951942846668E-2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6.9585435054838696</v>
      </c>
      <c r="E38" s="10">
        <f t="shared" si="18"/>
        <v>6.8322846256333296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6.3581223665161302</v>
      </c>
      <c r="E42" s="7"/>
      <c r="F42" s="7"/>
      <c r="G42" s="1">
        <v>1</v>
      </c>
      <c r="H42" s="9">
        <f t="shared" ref="H42:H53" si="20">E43</f>
        <v>6.3581223665161302</v>
      </c>
      <c r="I42" s="9">
        <f t="shared" ref="I42:I53" si="21">H42+273.15</f>
        <v>279.50812236651609</v>
      </c>
      <c r="J42" s="9">
        <f t="shared" ref="J42:J53" si="22">EXP(($C$15*(I42-$C$13))/($C$16*I42*$C$13))</f>
        <v>3.9206819405272333E-2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2.3075663646215601</v>
      </c>
      <c r="Q42" s="12">
        <f t="shared" ref="Q42:Q53" si="26">P42*$B$44</f>
        <v>0.55381592750917441</v>
      </c>
      <c r="R42" s="9">
        <f t="shared" ref="R42:R53" si="27">L42*$B$44</f>
        <v>14.125500000000001</v>
      </c>
      <c r="S42" s="13">
        <f t="shared" ref="S42:S53" si="28">Q42/R42</f>
        <v>3.9206819405272333E-2</v>
      </c>
      <c r="T42" s="2">
        <f t="shared" ref="T42:T53" si="29">$B$43/100</f>
        <v>0.43</v>
      </c>
      <c r="U42" s="14">
        <f t="shared" ref="U42:U53" si="30">S42*T42</f>
        <v>1.6858932344267104E-2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2.5278932344267105E-2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575216.66666666663</v>
      </c>
      <c r="AU42" s="1">
        <f t="shared" ref="AU42:AU53" si="38">AT42*10000*AS42*0.67*AR42*AQ42</f>
        <v>3200371285.9955282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5.6593825146128998</v>
      </c>
      <c r="E43" s="10">
        <f t="shared" ref="E43:E54" si="39">D42</f>
        <v>6.3581223665161302</v>
      </c>
      <c r="F43" s="7" t="s">
        <v>83</v>
      </c>
      <c r="G43" s="1">
        <v>2</v>
      </c>
      <c r="H43" s="9">
        <f t="shared" si="20"/>
        <v>5.6593825146128998</v>
      </c>
      <c r="I43" s="9">
        <f t="shared" si="21"/>
        <v>278.80938251461288</v>
      </c>
      <c r="J43" s="9">
        <f t="shared" si="22"/>
        <v>3.5929103056771612E-2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115.40493363537844</v>
      </c>
      <c r="P43" s="9">
        <f t="shared" si="25"/>
        <v>4.1463957538454004</v>
      </c>
      <c r="Q43" s="12">
        <f t="shared" si="26"/>
        <v>0.9951349809228961</v>
      </c>
      <c r="R43" s="9">
        <f t="shared" si="27"/>
        <v>14.125500000000001</v>
      </c>
      <c r="S43" s="13">
        <f t="shared" si="28"/>
        <v>7.044954025860295E-2</v>
      </c>
      <c r="T43" s="2">
        <f t="shared" si="29"/>
        <v>0.43</v>
      </c>
      <c r="U43" s="14">
        <f t="shared" si="30"/>
        <v>3.0293302311199269E-2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3.8713302311199266E-2</v>
      </c>
      <c r="AR43" s="9">
        <f t="shared" si="35"/>
        <v>136.875</v>
      </c>
      <c r="AS43" s="1">
        <f t="shared" si="36"/>
        <v>0.24</v>
      </c>
      <c r="AT43" s="1">
        <f t="shared" si="37"/>
        <v>575216.66666666663</v>
      </c>
      <c r="AU43" s="1">
        <f t="shared" si="38"/>
        <v>4901193587.4310951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5.0022700190357101</v>
      </c>
      <c r="E44" s="10">
        <f t="shared" si="39"/>
        <v>5.6593825146128998</v>
      </c>
      <c r="F44" s="7" t="s">
        <v>83</v>
      </c>
      <c r="G44" s="1">
        <v>3</v>
      </c>
      <c r="H44" s="9">
        <f t="shared" si="20"/>
        <v>5.0022700190357101</v>
      </c>
      <c r="I44" s="9">
        <f t="shared" si="21"/>
        <v>278.15227001903571</v>
      </c>
      <c r="J44" s="9">
        <f t="shared" si="22"/>
        <v>3.3083856465996347E-2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170.11478788153303</v>
      </c>
      <c r="P44" s="9">
        <f t="shared" si="25"/>
        <v>5.6280532250160533</v>
      </c>
      <c r="Q44" s="12">
        <f t="shared" si="26"/>
        <v>1.3507327740038528</v>
      </c>
      <c r="R44" s="9">
        <f t="shared" si="27"/>
        <v>14.125500000000001</v>
      </c>
      <c r="S44" s="13">
        <f t="shared" si="28"/>
        <v>9.5623714134285706E-2</v>
      </c>
      <c r="T44" s="2">
        <f t="shared" si="29"/>
        <v>0.43</v>
      </c>
      <c r="U44" s="14">
        <f t="shared" si="30"/>
        <v>4.1118197077742856E-2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4.9538197077742853E-2</v>
      </c>
      <c r="AR44" s="9">
        <f t="shared" si="35"/>
        <v>136.875</v>
      </c>
      <c r="AS44" s="1">
        <f t="shared" si="36"/>
        <v>0.24</v>
      </c>
      <c r="AT44" s="1">
        <f t="shared" si="37"/>
        <v>575216.66666666663</v>
      </c>
      <c r="AU44" s="1">
        <f t="shared" si="38"/>
        <v>6271650294.7384377</v>
      </c>
    </row>
    <row r="45" spans="1:48" x14ac:dyDescent="0.15">
      <c r="C45" s="7">
        <v>3</v>
      </c>
      <c r="D45" s="8">
        <v>3.80855355422581</v>
      </c>
      <c r="E45" s="10">
        <f t="shared" si="39"/>
        <v>5.0022700190357101</v>
      </c>
      <c r="F45" s="7" t="s">
        <v>83</v>
      </c>
      <c r="G45" s="1">
        <v>4</v>
      </c>
      <c r="H45" s="9">
        <f t="shared" si="20"/>
        <v>3.80855355422581</v>
      </c>
      <c r="I45" s="9">
        <f t="shared" si="21"/>
        <v>276.95855355422577</v>
      </c>
      <c r="J45" s="9">
        <f t="shared" si="22"/>
        <v>2.8450611470804067E-2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223.34298465651699</v>
      </c>
      <c r="P45" s="9">
        <f t="shared" si="25"/>
        <v>6.3542444811923193</v>
      </c>
      <c r="Q45" s="12">
        <f t="shared" si="26"/>
        <v>1.5250186754861565</v>
      </c>
      <c r="R45" s="9">
        <f t="shared" si="27"/>
        <v>14.125500000000001</v>
      </c>
      <c r="S45" s="13">
        <f t="shared" si="28"/>
        <v>0.1079621022608868</v>
      </c>
      <c r="T45" s="2">
        <f t="shared" si="29"/>
        <v>0.43</v>
      </c>
      <c r="U45" s="14">
        <f t="shared" si="30"/>
        <v>4.6423703972181325E-2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5.4843703972181322E-2</v>
      </c>
      <c r="AR45" s="9">
        <f t="shared" si="35"/>
        <v>136.875</v>
      </c>
      <c r="AS45" s="1">
        <f t="shared" si="36"/>
        <v>0.24</v>
      </c>
      <c r="AT45" s="1">
        <f t="shared" si="37"/>
        <v>575216.66666666663</v>
      </c>
      <c r="AU45" s="1">
        <f t="shared" si="38"/>
        <v>6943339735.2326641</v>
      </c>
    </row>
    <row r="46" spans="1:48" x14ac:dyDescent="0.15">
      <c r="C46" s="7">
        <v>4</v>
      </c>
      <c r="D46" s="8">
        <v>7.08684183263333</v>
      </c>
      <c r="E46" s="10">
        <f t="shared" si="39"/>
        <v>3.80855355422581</v>
      </c>
      <c r="F46" s="7" t="s">
        <v>83</v>
      </c>
      <c r="G46" s="1">
        <v>5</v>
      </c>
      <c r="H46" s="9">
        <f t="shared" si="20"/>
        <v>7.08684183263333</v>
      </c>
      <c r="I46" s="9">
        <f t="shared" si="21"/>
        <v>280.23684183263333</v>
      </c>
      <c r="J46" s="9">
        <f t="shared" si="22"/>
        <v>4.2924198498127633E-2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206.13930316655842</v>
      </c>
      <c r="O46" s="9">
        <f t="shared" si="40"/>
        <v>69.705687008766233</v>
      </c>
      <c r="P46" s="9">
        <f t="shared" si="25"/>
        <v>2.9920607456126382</v>
      </c>
      <c r="Q46" s="12">
        <f t="shared" si="26"/>
        <v>0.7180945789470331</v>
      </c>
      <c r="R46" s="9">
        <f t="shared" si="27"/>
        <v>14.125500000000001</v>
      </c>
      <c r="S46" s="13">
        <f t="shared" si="28"/>
        <v>5.083675473059595E-2</v>
      </c>
      <c r="T46" s="2">
        <f t="shared" si="29"/>
        <v>0.43</v>
      </c>
      <c r="U46" s="14">
        <f t="shared" si="30"/>
        <v>2.1859804534156257E-2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3.0279804534156254E-2</v>
      </c>
      <c r="AR46" s="9">
        <f t="shared" si="35"/>
        <v>136.875</v>
      </c>
      <c r="AS46" s="1">
        <f t="shared" si="36"/>
        <v>0.24</v>
      </c>
      <c r="AT46" s="1">
        <f t="shared" si="37"/>
        <v>575216.66666666663</v>
      </c>
      <c r="AU46" s="1">
        <f t="shared" si="38"/>
        <v>3833493268.5022154</v>
      </c>
    </row>
    <row r="47" spans="1:48" x14ac:dyDescent="0.15">
      <c r="C47" s="7">
        <v>5</v>
      </c>
      <c r="D47" s="8">
        <v>9.8184867115806505</v>
      </c>
      <c r="E47" s="10">
        <f t="shared" si="39"/>
        <v>7.08684183263333</v>
      </c>
      <c r="F47" s="7" t="s">
        <v>85</v>
      </c>
      <c r="G47" s="1">
        <v>6</v>
      </c>
      <c r="H47" s="9">
        <f t="shared" si="20"/>
        <v>9.8184867115806505</v>
      </c>
      <c r="I47" s="9">
        <f t="shared" si="21"/>
        <v>282.96848671158062</v>
      </c>
      <c r="J47" s="9">
        <f t="shared" si="22"/>
        <v>6.0030110089137508E-2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125.56987626315359</v>
      </c>
      <c r="P47" s="9">
        <f t="shared" si="25"/>
        <v>7.5379734959564848</v>
      </c>
      <c r="Q47" s="12">
        <f t="shared" si="26"/>
        <v>1.8091136390295564</v>
      </c>
      <c r="R47" s="9">
        <f t="shared" si="27"/>
        <v>14.125500000000001</v>
      </c>
      <c r="S47" s="13">
        <f t="shared" si="28"/>
        <v>0.12807430809738107</v>
      </c>
      <c r="T47" s="2">
        <f t="shared" si="29"/>
        <v>0.43</v>
      </c>
      <c r="U47" s="14">
        <f t="shared" si="30"/>
        <v>5.5071952481873861E-2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6.3491952481873865E-2</v>
      </c>
      <c r="AR47" s="9">
        <f t="shared" si="35"/>
        <v>136.875</v>
      </c>
      <c r="AS47" s="1">
        <f t="shared" si="36"/>
        <v>0.24</v>
      </c>
      <c r="AT47" s="1">
        <f t="shared" si="37"/>
        <v>575216.66666666663</v>
      </c>
      <c r="AU47" s="1">
        <f t="shared" si="38"/>
        <v>8038227993.4723568</v>
      </c>
    </row>
    <row r="48" spans="1:48" x14ac:dyDescent="0.15">
      <c r="C48" s="7">
        <v>6</v>
      </c>
      <c r="D48" s="8">
        <v>13.3778062536667</v>
      </c>
      <c r="E48" s="10">
        <f t="shared" si="39"/>
        <v>9.8184867115806505</v>
      </c>
      <c r="F48" s="7" t="s">
        <v>83</v>
      </c>
      <c r="G48" s="1">
        <v>7</v>
      </c>
      <c r="H48" s="9">
        <f t="shared" si="20"/>
        <v>13.3778062536667</v>
      </c>
      <c r="I48" s="9">
        <f t="shared" si="21"/>
        <v>286.52780625366665</v>
      </c>
      <c r="J48" s="9">
        <f t="shared" si="22"/>
        <v>9.2046047071132148E-2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176.88815276719711</v>
      </c>
      <c r="P48" s="9">
        <f t="shared" si="25"/>
        <v>16.281855235935041</v>
      </c>
      <c r="Q48" s="12">
        <f t="shared" si="26"/>
        <v>3.9076452566244098</v>
      </c>
      <c r="R48" s="9">
        <f t="shared" si="27"/>
        <v>14.125500000000001</v>
      </c>
      <c r="S48" s="13">
        <f t="shared" si="28"/>
        <v>0.27663765931290285</v>
      </c>
      <c r="T48" s="2">
        <f t="shared" si="29"/>
        <v>0.43</v>
      </c>
      <c r="U48" s="14">
        <f t="shared" si="30"/>
        <v>0.11895419350454822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0.13455419350454823</v>
      </c>
      <c r="AR48" s="9">
        <f t="shared" si="35"/>
        <v>136.875</v>
      </c>
      <c r="AS48" s="1">
        <f t="shared" si="36"/>
        <v>0.24</v>
      </c>
      <c r="AT48" s="1">
        <f t="shared" si="37"/>
        <v>575216.66666666663</v>
      </c>
      <c r="AU48" s="1">
        <f t="shared" si="38"/>
        <v>17034872020.609734</v>
      </c>
    </row>
    <row r="49" spans="1:48" x14ac:dyDescent="0.15">
      <c r="C49" s="7">
        <v>7</v>
      </c>
      <c r="D49" s="8">
        <v>17.293772069354802</v>
      </c>
      <c r="E49" s="10">
        <f t="shared" si="39"/>
        <v>13.3778062536667</v>
      </c>
      <c r="F49" s="7" t="s">
        <v>83</v>
      </c>
      <c r="G49" s="1">
        <v>8</v>
      </c>
      <c r="H49" s="9">
        <f t="shared" si="20"/>
        <v>17.293772069354802</v>
      </c>
      <c r="I49" s="9">
        <f t="shared" si="21"/>
        <v>290.44377206935479</v>
      </c>
      <c r="J49" s="9">
        <f t="shared" si="22"/>
        <v>0.14554103609229713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219.46254753126209</v>
      </c>
      <c r="P49" s="9">
        <f t="shared" si="25"/>
        <v>31.940806551154889</v>
      </c>
      <c r="Q49" s="12">
        <f t="shared" si="26"/>
        <v>7.6657935722771731</v>
      </c>
      <c r="R49" s="9">
        <f t="shared" si="27"/>
        <v>14.125500000000001</v>
      </c>
      <c r="S49" s="13">
        <f t="shared" si="28"/>
        <v>0.54269183903417029</v>
      </c>
      <c r="T49" s="2">
        <f t="shared" si="29"/>
        <v>0.43</v>
      </c>
      <c r="U49" s="14">
        <f t="shared" si="30"/>
        <v>0.23335749078469323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0.2489574907846932</v>
      </c>
      <c r="AR49" s="9">
        <f t="shared" si="35"/>
        <v>136.875</v>
      </c>
      <c r="AS49" s="1">
        <f t="shared" si="36"/>
        <v>0.24</v>
      </c>
      <c r="AT49" s="1">
        <f t="shared" si="37"/>
        <v>575216.66666666663</v>
      </c>
      <c r="AU49" s="1">
        <f t="shared" si="38"/>
        <v>31518593985.300224</v>
      </c>
    </row>
    <row r="50" spans="1:48" x14ac:dyDescent="0.15">
      <c r="C50" s="7">
        <v>8</v>
      </c>
      <c r="D50" s="8">
        <v>15.135757924516099</v>
      </c>
      <c r="E50" s="10">
        <f t="shared" si="39"/>
        <v>17.293772069354802</v>
      </c>
      <c r="F50" s="7" t="s">
        <v>83</v>
      </c>
      <c r="G50" s="1">
        <v>9</v>
      </c>
      <c r="H50" s="9">
        <f t="shared" si="20"/>
        <v>15.135757924516099</v>
      </c>
      <c r="I50" s="9">
        <f t="shared" si="21"/>
        <v>288.28575792451608</v>
      </c>
      <c r="J50" s="9">
        <f t="shared" si="22"/>
        <v>0.11324000124881858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246.3779909801072</v>
      </c>
      <c r="P50" s="9">
        <f t="shared" si="25"/>
        <v>27.899844006268754</v>
      </c>
      <c r="Q50" s="12">
        <f t="shared" si="26"/>
        <v>6.6959625615045004</v>
      </c>
      <c r="R50" s="9">
        <f t="shared" si="27"/>
        <v>14.125500000000001</v>
      </c>
      <c r="S50" s="13">
        <f t="shared" si="28"/>
        <v>0.4740336668793671</v>
      </c>
      <c r="T50" s="2">
        <f t="shared" si="29"/>
        <v>0.43</v>
      </c>
      <c r="U50" s="14">
        <f t="shared" si="30"/>
        <v>0.20383447675812785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0.21943447675812783</v>
      </c>
      <c r="AR50" s="9">
        <f t="shared" si="35"/>
        <v>136.875</v>
      </c>
      <c r="AS50" s="1">
        <f t="shared" si="36"/>
        <v>0.24</v>
      </c>
      <c r="AT50" s="1">
        <f t="shared" si="37"/>
        <v>575216.66666666663</v>
      </c>
      <c r="AU50" s="1">
        <f t="shared" si="38"/>
        <v>27780912144.947865</v>
      </c>
    </row>
    <row r="51" spans="1:48" x14ac:dyDescent="0.15">
      <c r="C51" s="7">
        <v>9</v>
      </c>
      <c r="D51" s="8">
        <v>13.4343026923667</v>
      </c>
      <c r="E51" s="10">
        <f t="shared" si="39"/>
        <v>15.135757924516099</v>
      </c>
      <c r="F51" s="7" t="s">
        <v>83</v>
      </c>
      <c r="G51" s="1">
        <v>10</v>
      </c>
      <c r="H51" s="9">
        <f t="shared" si="20"/>
        <v>13.4343026923667</v>
      </c>
      <c r="I51" s="9">
        <f t="shared" si="21"/>
        <v>286.58430269236669</v>
      </c>
      <c r="J51" s="9">
        <f t="shared" si="22"/>
        <v>9.2664744502926513E-2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277.33439697383841</v>
      </c>
      <c r="P51" s="9">
        <f t="shared" si="25"/>
        <v>25.699121037453931</v>
      </c>
      <c r="Q51" s="12">
        <f t="shared" si="26"/>
        <v>6.1677890489889435</v>
      </c>
      <c r="R51" s="9">
        <f t="shared" si="27"/>
        <v>14.125500000000001</v>
      </c>
      <c r="S51" s="13">
        <f t="shared" si="28"/>
        <v>0.43664217542663575</v>
      </c>
      <c r="T51" s="2">
        <f t="shared" si="29"/>
        <v>0.43</v>
      </c>
      <c r="U51" s="14">
        <f t="shared" si="30"/>
        <v>0.18775613543345337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0.20335613543345338</v>
      </c>
      <c r="AR51" s="9">
        <f t="shared" si="35"/>
        <v>136.875</v>
      </c>
      <c r="AS51" s="1">
        <f t="shared" si="36"/>
        <v>0.24</v>
      </c>
      <c r="AT51" s="1">
        <f t="shared" si="37"/>
        <v>575216.66666666663</v>
      </c>
      <c r="AU51" s="1">
        <f t="shared" si="38"/>
        <v>25745356956.09935</v>
      </c>
    </row>
    <row r="52" spans="1:48" x14ac:dyDescent="0.15">
      <c r="C52" s="7">
        <v>10</v>
      </c>
      <c r="D52" s="8">
        <v>11.8053039940323</v>
      </c>
      <c r="E52" s="10">
        <f t="shared" si="39"/>
        <v>13.4343026923667</v>
      </c>
      <c r="F52" s="7" t="s">
        <v>83</v>
      </c>
      <c r="G52" s="1">
        <v>11</v>
      </c>
      <c r="H52" s="9">
        <f t="shared" si="20"/>
        <v>11.8053039940323</v>
      </c>
      <c r="I52" s="9">
        <f t="shared" si="21"/>
        <v>284.95530399403231</v>
      </c>
      <c r="J52" s="9">
        <f t="shared" si="22"/>
        <v>7.6306802249735892E-2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239.05351213956524</v>
      </c>
      <c r="O52" s="9">
        <f t="shared" si="40"/>
        <v>71.438013796819206</v>
      </c>
      <c r="P52" s="9">
        <f t="shared" si="25"/>
        <v>5.4512063919077871</v>
      </c>
      <c r="Q52" s="12">
        <f t="shared" si="26"/>
        <v>1.3082895340578689</v>
      </c>
      <c r="R52" s="9">
        <f t="shared" si="27"/>
        <v>14.125500000000001</v>
      </c>
      <c r="S52" s="13">
        <f t="shared" si="28"/>
        <v>9.2618989349606648E-2</v>
      </c>
      <c r="T52" s="2">
        <f t="shared" si="29"/>
        <v>0.43</v>
      </c>
      <c r="U52" s="14">
        <f t="shared" si="30"/>
        <v>3.9826165420330857E-2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4.8246165420330854E-2</v>
      </c>
      <c r="AR52" s="9">
        <f t="shared" si="35"/>
        <v>136.875</v>
      </c>
      <c r="AS52" s="1">
        <f t="shared" si="36"/>
        <v>0.24</v>
      </c>
      <c r="AT52" s="1">
        <f t="shared" si="37"/>
        <v>575216.66666666663</v>
      </c>
      <c r="AU52" s="1">
        <f t="shared" si="38"/>
        <v>6108076099.4098787</v>
      </c>
    </row>
    <row r="53" spans="1:48" x14ac:dyDescent="0.15">
      <c r="C53" s="7">
        <v>11</v>
      </c>
      <c r="D53" s="8">
        <v>6.8322846256333296</v>
      </c>
      <c r="E53" s="10">
        <f t="shared" si="39"/>
        <v>11.8053039940323</v>
      </c>
      <c r="F53" s="7" t="s">
        <v>85</v>
      </c>
      <c r="G53" s="1">
        <v>12</v>
      </c>
      <c r="H53" s="9">
        <f t="shared" si="20"/>
        <v>6.8322846256333296</v>
      </c>
      <c r="I53" s="9">
        <f t="shared" si="21"/>
        <v>279.98228462563333</v>
      </c>
      <c r="J53" s="9">
        <f t="shared" si="22"/>
        <v>4.1589429789872734E-2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124.84305740491143</v>
      </c>
      <c r="P53" s="9">
        <f t="shared" si="25"/>
        <v>5.1921515706946151</v>
      </c>
      <c r="Q53" s="12">
        <f t="shared" si="26"/>
        <v>1.2461163769667076</v>
      </c>
      <c r="R53" s="9">
        <f t="shared" si="27"/>
        <v>14.125500000000001</v>
      </c>
      <c r="S53" s="13">
        <f t="shared" si="28"/>
        <v>8.8217505714254893E-2</v>
      </c>
      <c r="T53" s="2">
        <f t="shared" si="29"/>
        <v>0.43</v>
      </c>
      <c r="U53" s="14">
        <f t="shared" si="30"/>
        <v>3.7933527457129607E-2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4.6353527457129604E-2</v>
      </c>
      <c r="AR53" s="9">
        <f t="shared" si="35"/>
        <v>136.875</v>
      </c>
      <c r="AS53" s="1">
        <f t="shared" si="36"/>
        <v>0.24</v>
      </c>
      <c r="AT53" s="1">
        <f t="shared" si="37"/>
        <v>575216.66666666663</v>
      </c>
      <c r="AU53" s="1">
        <f t="shared" si="38"/>
        <v>5868463757.01647</v>
      </c>
      <c r="AV53" s="1">
        <f>SUM(AU42:AU53)</f>
        <v>147244551128.75583</v>
      </c>
    </row>
    <row r="54" spans="1:48" x14ac:dyDescent="0.15">
      <c r="C54" s="7">
        <v>12</v>
      </c>
      <c r="D54" s="8">
        <v>6.9585435054838696</v>
      </c>
      <c r="E54" s="10">
        <f t="shared" si="39"/>
        <v>6.8322846256333296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6.3581223665161302</v>
      </c>
      <c r="E58" s="7"/>
      <c r="F58" s="7"/>
      <c r="G58" s="1">
        <v>1</v>
      </c>
      <c r="H58" s="9">
        <f t="shared" ref="H58:H69" si="41">E59</f>
        <v>6.3581223665161302</v>
      </c>
      <c r="I58" s="9">
        <f t="shared" ref="I58:I69" si="42">H58+273.15</f>
        <v>279.50812236651609</v>
      </c>
      <c r="J58" s="9">
        <f t="shared" ref="J58:J69" si="43">EXP(($C$15*(I58-$C$13))/($C$16*I58*$C$13))</f>
        <v>3.9206819405272333E-2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3.9115336826660036E-3</v>
      </c>
      <c r="Q58" s="12">
        <f t="shared" ref="Q58:Q69" si="47">P58*$B$60</f>
        <v>7.4319139970654069E-4</v>
      </c>
      <c r="R58" s="9">
        <f t="shared" ref="R58:R69" si="48">L58*$B$60</f>
        <v>1.8955666666666669E-2</v>
      </c>
      <c r="S58" s="13">
        <f t="shared" ref="S58:S69" si="49">Q58/R58</f>
        <v>3.9206819405272333E-2</v>
      </c>
      <c r="T58" s="2">
        <f t="shared" ref="T58:T69" si="50">$B$59/100</f>
        <v>0.01</v>
      </c>
      <c r="U58" s="14">
        <f t="shared" ref="U58:U69" si="51">S58*T58</f>
        <v>3.9206819405272335E-4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1.2392068194052724E-2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417250</v>
      </c>
      <c r="AU58" s="1">
        <f t="shared" ref="AU58:AU69" si="58">AT58*10000*AS58*0.67*AR58*AQ58</f>
        <v>65668032.707234621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5.6593825146128998</v>
      </c>
      <c r="E59" s="10">
        <f t="shared" ref="E59:E70" si="59">D58</f>
        <v>6.3581223665161302</v>
      </c>
      <c r="F59" s="7" t="s">
        <v>83</v>
      </c>
      <c r="G59" s="1">
        <v>2</v>
      </c>
      <c r="H59" s="9">
        <f t="shared" si="41"/>
        <v>5.6593825146128998</v>
      </c>
      <c r="I59" s="9">
        <f t="shared" si="42"/>
        <v>278.80938251461288</v>
      </c>
      <c r="J59" s="9">
        <f t="shared" si="43"/>
        <v>3.5929103056771612E-2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0.19562179965066734</v>
      </c>
      <c r="P59" s="9">
        <f t="shared" si="46"/>
        <v>7.0285157997999554E-3</v>
      </c>
      <c r="Q59" s="12">
        <f t="shared" si="47"/>
        <v>1.3354180019619914E-3</v>
      </c>
      <c r="R59" s="9">
        <f t="shared" si="48"/>
        <v>1.8955666666666669E-2</v>
      </c>
      <c r="S59" s="13">
        <f t="shared" si="49"/>
        <v>7.044954025860295E-2</v>
      </c>
      <c r="T59" s="2">
        <f t="shared" si="50"/>
        <v>0.01</v>
      </c>
      <c r="U59" s="14">
        <f t="shared" si="51"/>
        <v>7.0449540258602948E-4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1.270449540258603E-2</v>
      </c>
      <c r="AR59" s="9">
        <f t="shared" si="55"/>
        <v>9.9766666666666666</v>
      </c>
      <c r="AS59" s="1">
        <f t="shared" si="56"/>
        <v>0.19</v>
      </c>
      <c r="AT59" s="1">
        <f t="shared" si="57"/>
        <v>417250</v>
      </c>
      <c r="AU59" s="1">
        <f t="shared" si="58"/>
        <v>67323646.590834901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5.0022700190357101</v>
      </c>
      <c r="E60" s="10">
        <f t="shared" si="59"/>
        <v>5.6593825146128998</v>
      </c>
      <c r="F60" s="7" t="s">
        <v>83</v>
      </c>
      <c r="G60" s="1">
        <v>3</v>
      </c>
      <c r="H60" s="9">
        <f t="shared" si="41"/>
        <v>5.0022700190357101</v>
      </c>
      <c r="I60" s="9">
        <f t="shared" si="42"/>
        <v>278.15227001903571</v>
      </c>
      <c r="J60" s="9">
        <f t="shared" si="43"/>
        <v>3.3083856465996347E-2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0.28835995051753405</v>
      </c>
      <c r="P60" s="9">
        <f t="shared" si="46"/>
        <v>9.5400592134639063E-3</v>
      </c>
      <c r="Q60" s="12">
        <f t="shared" si="47"/>
        <v>1.8126112505581422E-3</v>
      </c>
      <c r="R60" s="9">
        <f t="shared" si="48"/>
        <v>1.8955666666666669E-2</v>
      </c>
      <c r="S60" s="13">
        <f t="shared" si="49"/>
        <v>9.562371413428572E-2</v>
      </c>
      <c r="T60" s="2">
        <f t="shared" si="50"/>
        <v>0.01</v>
      </c>
      <c r="U60" s="14">
        <f t="shared" si="51"/>
        <v>9.562371413428572E-4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1.2956237141342858E-2</v>
      </c>
      <c r="AR60" s="9">
        <f t="shared" si="55"/>
        <v>9.9766666666666666</v>
      </c>
      <c r="AS60" s="1">
        <f t="shared" si="56"/>
        <v>0.19</v>
      </c>
      <c r="AT60" s="1">
        <f t="shared" si="57"/>
        <v>417250</v>
      </c>
      <c r="AU60" s="1">
        <f t="shared" si="58"/>
        <v>68657676.106779084</v>
      </c>
    </row>
    <row r="61" spans="1:48" x14ac:dyDescent="0.15">
      <c r="C61" s="7">
        <v>3</v>
      </c>
      <c r="D61" s="8">
        <v>3.80855355422581</v>
      </c>
      <c r="E61" s="10">
        <f t="shared" si="59"/>
        <v>5.0022700190357101</v>
      </c>
      <c r="F61" s="7" t="s">
        <v>83</v>
      </c>
      <c r="G61" s="1">
        <v>4</v>
      </c>
      <c r="H61" s="9">
        <f t="shared" si="41"/>
        <v>3.80855355422581</v>
      </c>
      <c r="I61" s="9">
        <f t="shared" si="42"/>
        <v>276.95855355422577</v>
      </c>
      <c r="J61" s="9">
        <f t="shared" si="43"/>
        <v>2.8450611470804067E-2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0.37858655797073681</v>
      </c>
      <c r="P61" s="9">
        <f t="shared" si="46"/>
        <v>1.0771019068894473E-2</v>
      </c>
      <c r="Q61" s="12">
        <f t="shared" si="47"/>
        <v>2.0464936230899498E-3</v>
      </c>
      <c r="R61" s="9">
        <f t="shared" si="48"/>
        <v>1.8955666666666669E-2</v>
      </c>
      <c r="S61" s="13">
        <f t="shared" si="49"/>
        <v>0.10796210226088677</v>
      </c>
      <c r="T61" s="2">
        <f t="shared" si="50"/>
        <v>0.01</v>
      </c>
      <c r="U61" s="14">
        <f t="shared" si="51"/>
        <v>1.0796210226088677E-3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1.3079621022608868E-2</v>
      </c>
      <c r="AR61" s="9">
        <f t="shared" si="55"/>
        <v>9.9766666666666666</v>
      </c>
      <c r="AS61" s="1">
        <f t="shared" si="56"/>
        <v>0.19</v>
      </c>
      <c r="AT61" s="1">
        <f t="shared" si="57"/>
        <v>417250</v>
      </c>
      <c r="AU61" s="1">
        <f t="shared" si="58"/>
        <v>69311511.820369691</v>
      </c>
    </row>
    <row r="62" spans="1:48" x14ac:dyDescent="0.15">
      <c r="C62" s="7">
        <v>4</v>
      </c>
      <c r="D62" s="8">
        <v>7.08684183263333</v>
      </c>
      <c r="E62" s="10">
        <f t="shared" si="59"/>
        <v>3.80855355422581</v>
      </c>
      <c r="F62" s="7" t="s">
        <v>83</v>
      </c>
      <c r="G62" s="1">
        <v>5</v>
      </c>
      <c r="H62" s="9">
        <f t="shared" si="41"/>
        <v>7.08684183263333</v>
      </c>
      <c r="I62" s="9">
        <f t="shared" si="42"/>
        <v>280.23684183263333</v>
      </c>
      <c r="J62" s="9">
        <f t="shared" si="43"/>
        <v>4.2924198498127633E-2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0.34942476195675021</v>
      </c>
      <c r="O62" s="9">
        <f t="shared" si="60"/>
        <v>0.11815744361175878</v>
      </c>
      <c r="P62" s="9">
        <f t="shared" si="46"/>
        <v>5.0718135636224565E-3</v>
      </c>
      <c r="Q62" s="12">
        <f t="shared" si="47"/>
        <v>9.6364457708826676E-4</v>
      </c>
      <c r="R62" s="9">
        <f t="shared" si="48"/>
        <v>1.8955666666666669E-2</v>
      </c>
      <c r="S62" s="13">
        <f t="shared" si="49"/>
        <v>5.083675473059595E-2</v>
      </c>
      <c r="T62" s="2">
        <f t="shared" si="50"/>
        <v>0.01</v>
      </c>
      <c r="U62" s="14">
        <f t="shared" si="51"/>
        <v>5.0836754730595947E-4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1.250836754730596E-2</v>
      </c>
      <c r="AR62" s="9">
        <f t="shared" si="55"/>
        <v>9.9766666666666666</v>
      </c>
      <c r="AS62" s="1">
        <f t="shared" si="56"/>
        <v>0.19</v>
      </c>
      <c r="AT62" s="1">
        <f t="shared" si="57"/>
        <v>417250</v>
      </c>
      <c r="AU62" s="1">
        <f t="shared" si="58"/>
        <v>66284326.09859354</v>
      </c>
    </row>
    <row r="63" spans="1:48" x14ac:dyDescent="0.15">
      <c r="C63" s="7">
        <v>5</v>
      </c>
      <c r="D63" s="8">
        <v>9.8184867115806505</v>
      </c>
      <c r="E63" s="10">
        <f t="shared" si="59"/>
        <v>7.08684183263333</v>
      </c>
      <c r="F63" s="7" t="s">
        <v>85</v>
      </c>
      <c r="G63" s="1">
        <v>6</v>
      </c>
      <c r="H63" s="9">
        <f t="shared" si="41"/>
        <v>9.8184867115806505</v>
      </c>
      <c r="I63" s="9">
        <f t="shared" si="42"/>
        <v>282.96848671158062</v>
      </c>
      <c r="J63" s="9">
        <f t="shared" si="43"/>
        <v>6.0030110089137508E-2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0.21285229671480299</v>
      </c>
      <c r="P63" s="9">
        <f t="shared" si="46"/>
        <v>1.2777546804515386E-2</v>
      </c>
      <c r="Q63" s="12">
        <f t="shared" si="47"/>
        <v>2.4277338928579235E-3</v>
      </c>
      <c r="R63" s="9">
        <f t="shared" si="48"/>
        <v>1.8955666666666669E-2</v>
      </c>
      <c r="S63" s="13">
        <f t="shared" si="49"/>
        <v>0.12807430809738107</v>
      </c>
      <c r="T63" s="2">
        <f t="shared" si="50"/>
        <v>0.01</v>
      </c>
      <c r="U63" s="14">
        <f t="shared" si="51"/>
        <v>1.2807430809738108E-3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1.328074308097381E-2</v>
      </c>
      <c r="AR63" s="9">
        <f t="shared" si="55"/>
        <v>9.9766666666666666</v>
      </c>
      <c r="AS63" s="1">
        <f t="shared" si="56"/>
        <v>0.19</v>
      </c>
      <c r="AT63" s="1">
        <f t="shared" si="57"/>
        <v>417250</v>
      </c>
      <c r="AU63" s="1">
        <f t="shared" si="58"/>
        <v>70377297.587526292</v>
      </c>
    </row>
    <row r="64" spans="1:48" x14ac:dyDescent="0.15">
      <c r="C64" s="7">
        <v>6</v>
      </c>
      <c r="D64" s="8">
        <v>13.3778062536667</v>
      </c>
      <c r="E64" s="10">
        <f t="shared" si="59"/>
        <v>9.8184867115806505</v>
      </c>
      <c r="F64" s="7" t="s">
        <v>83</v>
      </c>
      <c r="G64" s="1">
        <v>7</v>
      </c>
      <c r="H64" s="9">
        <f t="shared" si="41"/>
        <v>13.3778062536667</v>
      </c>
      <c r="I64" s="9">
        <f t="shared" si="42"/>
        <v>286.52780625366665</v>
      </c>
      <c r="J64" s="9">
        <f t="shared" si="43"/>
        <v>9.2046047071132148E-2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0.29984141657695429</v>
      </c>
      <c r="P64" s="9">
        <f t="shared" si="46"/>
        <v>2.7599217144117276E-2</v>
      </c>
      <c r="Q64" s="12">
        <f t="shared" si="47"/>
        <v>5.2438512573822829E-3</v>
      </c>
      <c r="R64" s="9">
        <f t="shared" si="48"/>
        <v>1.8955666666666669E-2</v>
      </c>
      <c r="S64" s="13">
        <f t="shared" si="49"/>
        <v>0.27663765931290285</v>
      </c>
      <c r="T64" s="2">
        <f t="shared" si="50"/>
        <v>0.01</v>
      </c>
      <c r="U64" s="14">
        <f t="shared" si="51"/>
        <v>2.7663765931290286E-3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2.2866376593129029E-2</v>
      </c>
      <c r="AR64" s="9">
        <f t="shared" si="55"/>
        <v>9.9766666666666666</v>
      </c>
      <c r="AS64" s="1">
        <f t="shared" si="56"/>
        <v>0.19</v>
      </c>
      <c r="AT64" s="1">
        <f t="shared" si="57"/>
        <v>417250</v>
      </c>
      <c r="AU64" s="1">
        <f t="shared" si="58"/>
        <v>121173475.04060648</v>
      </c>
    </row>
    <row r="65" spans="1:48" x14ac:dyDescent="0.15">
      <c r="C65" s="7">
        <v>7</v>
      </c>
      <c r="D65" s="8">
        <v>17.293772069354802</v>
      </c>
      <c r="E65" s="10">
        <f t="shared" si="59"/>
        <v>13.3778062536667</v>
      </c>
      <c r="F65" s="7" t="s">
        <v>83</v>
      </c>
      <c r="G65" s="1">
        <v>8</v>
      </c>
      <c r="H65" s="9">
        <f t="shared" si="41"/>
        <v>17.293772069354802</v>
      </c>
      <c r="I65" s="9">
        <f t="shared" si="42"/>
        <v>290.44377206935479</v>
      </c>
      <c r="J65" s="9">
        <f t="shared" si="43"/>
        <v>0.14554103609229713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0.37200886609950368</v>
      </c>
      <c r="P65" s="9">
        <f t="shared" si="46"/>
        <v>5.4142555807642392E-2</v>
      </c>
      <c r="Q65" s="12">
        <f t="shared" si="47"/>
        <v>1.0287085603452055E-2</v>
      </c>
      <c r="R65" s="9">
        <f t="shared" si="48"/>
        <v>1.8955666666666669E-2</v>
      </c>
      <c r="S65" s="13">
        <f t="shared" si="49"/>
        <v>0.54269183903417029</v>
      </c>
      <c r="T65" s="2">
        <f t="shared" si="50"/>
        <v>0.01</v>
      </c>
      <c r="U65" s="14">
        <f t="shared" si="51"/>
        <v>5.4269183903417027E-3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2.5526918390341703E-2</v>
      </c>
      <c r="AR65" s="9">
        <f t="shared" si="55"/>
        <v>9.9766666666666666</v>
      </c>
      <c r="AS65" s="1">
        <f t="shared" si="56"/>
        <v>0.19</v>
      </c>
      <c r="AT65" s="1">
        <f t="shared" si="57"/>
        <v>417250</v>
      </c>
      <c r="AU65" s="1">
        <f t="shared" si="58"/>
        <v>135272214.89762047</v>
      </c>
    </row>
    <row r="66" spans="1:48" x14ac:dyDescent="0.15">
      <c r="C66" s="7">
        <v>8</v>
      </c>
      <c r="D66" s="8">
        <v>15.135757924516099</v>
      </c>
      <c r="E66" s="10">
        <f t="shared" si="59"/>
        <v>17.293772069354802</v>
      </c>
      <c r="F66" s="7" t="s">
        <v>83</v>
      </c>
      <c r="G66" s="1">
        <v>9</v>
      </c>
      <c r="H66" s="9">
        <f t="shared" si="41"/>
        <v>15.135757924516099</v>
      </c>
      <c r="I66" s="9">
        <f t="shared" si="42"/>
        <v>288.28575792451608</v>
      </c>
      <c r="J66" s="9">
        <f t="shared" si="43"/>
        <v>0.11324000124881858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0.41763297695852797</v>
      </c>
      <c r="P66" s="9">
        <f t="shared" si="46"/>
        <v>4.7292758832331527E-2</v>
      </c>
      <c r="Q66" s="12">
        <f t="shared" si="47"/>
        <v>8.985624178142991E-3</v>
      </c>
      <c r="R66" s="9">
        <f t="shared" si="48"/>
        <v>1.8955666666666669E-2</v>
      </c>
      <c r="S66" s="13">
        <f t="shared" si="49"/>
        <v>0.4740336668793671</v>
      </c>
      <c r="T66" s="2">
        <f t="shared" si="50"/>
        <v>0.01</v>
      </c>
      <c r="U66" s="14">
        <f t="shared" si="51"/>
        <v>4.740336668793671E-3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2.4840336668793671E-2</v>
      </c>
      <c r="AR66" s="9">
        <f t="shared" si="55"/>
        <v>9.9766666666666666</v>
      </c>
      <c r="AS66" s="1">
        <f t="shared" si="56"/>
        <v>0.19</v>
      </c>
      <c r="AT66" s="1">
        <f t="shared" si="57"/>
        <v>417250</v>
      </c>
      <c r="AU66" s="1">
        <f t="shared" si="58"/>
        <v>131633881.8735621</v>
      </c>
    </row>
    <row r="67" spans="1:48" x14ac:dyDescent="0.15">
      <c r="C67" s="7">
        <v>9</v>
      </c>
      <c r="D67" s="8">
        <v>13.4343026923667</v>
      </c>
      <c r="E67" s="10">
        <f t="shared" si="59"/>
        <v>15.135757924516099</v>
      </c>
      <c r="F67" s="7" t="s">
        <v>83</v>
      </c>
      <c r="G67" s="1">
        <v>10</v>
      </c>
      <c r="H67" s="9">
        <f t="shared" si="41"/>
        <v>13.4343026923667</v>
      </c>
      <c r="I67" s="9">
        <f t="shared" si="42"/>
        <v>286.58430269236669</v>
      </c>
      <c r="J67" s="9">
        <f t="shared" si="43"/>
        <v>9.2664744502926513E-2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0.47010688479286311</v>
      </c>
      <c r="P67" s="9">
        <f t="shared" si="46"/>
        <v>4.3562334368397369E-2</v>
      </c>
      <c r="Q67" s="12">
        <f t="shared" si="47"/>
        <v>8.2768435299954996E-3</v>
      </c>
      <c r="R67" s="9">
        <f t="shared" si="48"/>
        <v>1.8955666666666669E-2</v>
      </c>
      <c r="S67" s="13">
        <f t="shared" si="49"/>
        <v>0.43664217542663575</v>
      </c>
      <c r="T67" s="2">
        <f t="shared" si="50"/>
        <v>0.01</v>
      </c>
      <c r="U67" s="14">
        <f t="shared" si="51"/>
        <v>4.3664217542663574E-3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2.4466421754266356E-2</v>
      </c>
      <c r="AR67" s="9">
        <f t="shared" si="55"/>
        <v>9.9766666666666666</v>
      </c>
      <c r="AS67" s="1">
        <f t="shared" si="56"/>
        <v>0.19</v>
      </c>
      <c r="AT67" s="1">
        <f t="shared" si="57"/>
        <v>417250</v>
      </c>
      <c r="AU67" s="1">
        <f t="shared" si="58"/>
        <v>129652432.41311717</v>
      </c>
    </row>
    <row r="68" spans="1:48" x14ac:dyDescent="0.15">
      <c r="C68" s="7">
        <v>10</v>
      </c>
      <c r="D68" s="8">
        <v>11.8053039940323</v>
      </c>
      <c r="E68" s="10">
        <f t="shared" si="59"/>
        <v>13.4343026923667</v>
      </c>
      <c r="F68" s="7" t="s">
        <v>83</v>
      </c>
      <c r="G68" s="1">
        <v>11</v>
      </c>
      <c r="H68" s="9">
        <f t="shared" si="41"/>
        <v>11.8053039940323</v>
      </c>
      <c r="I68" s="9">
        <f t="shared" si="42"/>
        <v>284.95530399403231</v>
      </c>
      <c r="J68" s="9">
        <f t="shared" si="43"/>
        <v>7.6306802249735892E-2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0.40521732290324247</v>
      </c>
      <c r="O68" s="9">
        <f t="shared" si="60"/>
        <v>0.12109389418788991</v>
      </c>
      <c r="P68" s="9">
        <f t="shared" si="46"/>
        <v>9.2402878374457566E-3</v>
      </c>
      <c r="Q68" s="12">
        <f t="shared" si="47"/>
        <v>1.7556546891146938E-3</v>
      </c>
      <c r="R68" s="9">
        <f t="shared" si="48"/>
        <v>1.8955666666666669E-2</v>
      </c>
      <c r="S68" s="13">
        <f t="shared" si="49"/>
        <v>9.2618989349606634E-2</v>
      </c>
      <c r="T68" s="2">
        <f t="shared" si="50"/>
        <v>0.01</v>
      </c>
      <c r="U68" s="14">
        <f t="shared" si="51"/>
        <v>9.2618989349606631E-4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1.2926189893496066E-2</v>
      </c>
      <c r="AR68" s="9">
        <f t="shared" si="55"/>
        <v>9.9766666666666666</v>
      </c>
      <c r="AS68" s="1">
        <f t="shared" si="56"/>
        <v>0.19</v>
      </c>
      <c r="AT68" s="1">
        <f t="shared" si="57"/>
        <v>417250</v>
      </c>
      <c r="AU68" s="1">
        <f t="shared" si="58"/>
        <v>68498449.767521814</v>
      </c>
    </row>
    <row r="69" spans="1:48" x14ac:dyDescent="0.15">
      <c r="C69" s="7">
        <v>11</v>
      </c>
      <c r="D69" s="8">
        <v>6.8322846256333296</v>
      </c>
      <c r="E69" s="10">
        <f t="shared" si="59"/>
        <v>11.8053039940323</v>
      </c>
      <c r="F69" s="7" t="s">
        <v>85</v>
      </c>
      <c r="G69" s="1">
        <v>12</v>
      </c>
      <c r="H69" s="9">
        <f t="shared" si="41"/>
        <v>6.8322846256333296</v>
      </c>
      <c r="I69" s="9">
        <f t="shared" si="42"/>
        <v>279.98228462563333</v>
      </c>
      <c r="J69" s="9">
        <f t="shared" si="43"/>
        <v>4.1589429789872734E-2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0.21162027301711081</v>
      </c>
      <c r="P69" s="9">
        <f t="shared" si="46"/>
        <v>8.8011664867588286E-3</v>
      </c>
      <c r="Q69" s="12">
        <f t="shared" si="47"/>
        <v>1.6722216324841774E-3</v>
      </c>
      <c r="R69" s="9">
        <f t="shared" si="48"/>
        <v>1.8955666666666669E-2</v>
      </c>
      <c r="S69" s="13">
        <f t="shared" si="49"/>
        <v>8.8217505714254865E-2</v>
      </c>
      <c r="T69" s="2">
        <f t="shared" si="50"/>
        <v>0.01</v>
      </c>
      <c r="U69" s="14">
        <f t="shared" si="51"/>
        <v>8.8217505714254863E-4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1.2882175057142549E-2</v>
      </c>
      <c r="AR69" s="9">
        <f t="shared" si="55"/>
        <v>9.9766666666666666</v>
      </c>
      <c r="AS69" s="1">
        <f t="shared" si="56"/>
        <v>0.19</v>
      </c>
      <c r="AT69" s="1">
        <f t="shared" si="57"/>
        <v>417250</v>
      </c>
      <c r="AU69" s="1">
        <f t="shared" si="58"/>
        <v>68265206.400231957</v>
      </c>
      <c r="AV69" s="1">
        <f>SUM(AU58:AU69)</f>
        <v>1062118151.3039981</v>
      </c>
    </row>
    <row r="70" spans="1:48" x14ac:dyDescent="0.15">
      <c r="C70" s="7">
        <v>12</v>
      </c>
      <c r="D70" s="8">
        <v>6.9585435054838696</v>
      </c>
      <c r="E70" s="10">
        <f t="shared" si="59"/>
        <v>6.8322846256333296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6.3581223665161302</v>
      </c>
      <c r="E73" s="7"/>
      <c r="F73" s="7"/>
      <c r="G73" s="1">
        <v>1</v>
      </c>
      <c r="H73" s="9">
        <f t="shared" ref="H73:H84" si="61">E74</f>
        <v>6.3581223665161302</v>
      </c>
      <c r="I73" s="9">
        <f t="shared" ref="I73:I84" si="62">H73+273.15</f>
        <v>279.50812236651609</v>
      </c>
      <c r="J73" s="9">
        <f t="shared" ref="J73:J84" si="63">EXP(($C$15*(I73-$C$13))/($C$16*I73*$C$13))</f>
        <v>3.9206819405272333E-2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4.2931467248773208E-3</v>
      </c>
      <c r="Q73" s="12">
        <f t="shared" ref="Q73:Q84" si="67">P73*$B$75</f>
        <v>7.7276641047791775E-4</v>
      </c>
      <c r="R73" s="9">
        <f t="shared" ref="R73:R84" si="68">L73*$B$75</f>
        <v>1.9710000000000002E-2</v>
      </c>
      <c r="S73" s="13">
        <f t="shared" ref="S73:S84" si="69">Q73/R73</f>
        <v>3.9206819405272333E-2</v>
      </c>
      <c r="T73" s="2">
        <f t="shared" ref="T73:T84" si="70">$B$74/100</f>
        <v>0.01</v>
      </c>
      <c r="U73" s="14">
        <f t="shared" ref="U73:U84" si="71">S73*T73</f>
        <v>3.9206819405272335E-4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1.2992068194052724E-2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725</v>
      </c>
      <c r="AU73" s="1">
        <f t="shared" ref="AU73:AU84" si="78">AT73*10000*AS73*0.67*AR73*AQ73</f>
        <v>124387.78233889652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5.6593825146128998</v>
      </c>
      <c r="E74" s="10">
        <f t="shared" ref="E74:E85" si="79">D73</f>
        <v>6.3581223665161302</v>
      </c>
      <c r="F74" s="7" t="s">
        <v>83</v>
      </c>
      <c r="G74" s="1">
        <v>2</v>
      </c>
      <c r="H74" s="9">
        <f t="shared" si="61"/>
        <v>5.6593825146128998</v>
      </c>
      <c r="I74" s="9">
        <f t="shared" si="62"/>
        <v>278.80938251461288</v>
      </c>
      <c r="J74" s="9">
        <f t="shared" si="63"/>
        <v>3.5929103056771612E-2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0.21470685327512271</v>
      </c>
      <c r="P74" s="9">
        <f t="shared" si="66"/>
        <v>7.7142246583170255E-3</v>
      </c>
      <c r="Q74" s="12">
        <f t="shared" si="67"/>
        <v>1.3885604384970645E-3</v>
      </c>
      <c r="R74" s="9">
        <f t="shared" si="68"/>
        <v>1.9710000000000002E-2</v>
      </c>
      <c r="S74" s="13">
        <f t="shared" si="69"/>
        <v>7.0449540258602963E-2</v>
      </c>
      <c r="T74" s="2">
        <f t="shared" si="70"/>
        <v>0.01</v>
      </c>
      <c r="U74" s="14">
        <f t="shared" si="71"/>
        <v>7.0449540258602969E-4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1.330449540258603E-2</v>
      </c>
      <c r="AR74" s="9">
        <f t="shared" si="75"/>
        <v>10.950000000000001</v>
      </c>
      <c r="AS74" s="1">
        <f t="shared" si="76"/>
        <v>0.18</v>
      </c>
      <c r="AT74" s="1">
        <f t="shared" si="77"/>
        <v>725</v>
      </c>
      <c r="AU74" s="1">
        <f t="shared" si="78"/>
        <v>127379.00182999951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5.0022700190357101</v>
      </c>
      <c r="E75" s="10">
        <f t="shared" si="79"/>
        <v>5.6593825146128998</v>
      </c>
      <c r="F75" s="7" t="s">
        <v>83</v>
      </c>
      <c r="G75" s="1">
        <v>3</v>
      </c>
      <c r="H75" s="9">
        <f t="shared" si="61"/>
        <v>5.0022700190357101</v>
      </c>
      <c r="I75" s="9">
        <f t="shared" si="62"/>
        <v>278.15227001903571</v>
      </c>
      <c r="J75" s="9">
        <f t="shared" si="63"/>
        <v>3.3083856465996347E-2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0.31649262861680572</v>
      </c>
      <c r="P75" s="9">
        <f t="shared" si="66"/>
        <v>1.0470796697704288E-2</v>
      </c>
      <c r="Q75" s="12">
        <f t="shared" si="67"/>
        <v>1.8847434055867718E-3</v>
      </c>
      <c r="R75" s="9">
        <f t="shared" si="68"/>
        <v>1.9710000000000002E-2</v>
      </c>
      <c r="S75" s="13">
        <f t="shared" si="69"/>
        <v>9.562371413428572E-2</v>
      </c>
      <c r="T75" s="2">
        <f t="shared" si="70"/>
        <v>0.01</v>
      </c>
      <c r="U75" s="14">
        <f t="shared" si="71"/>
        <v>9.562371413428572E-4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1.3556237141342858E-2</v>
      </c>
      <c r="AR75" s="9">
        <f t="shared" si="75"/>
        <v>10.950000000000001</v>
      </c>
      <c r="AS75" s="1">
        <f t="shared" si="76"/>
        <v>0.18</v>
      </c>
      <c r="AT75" s="1">
        <f t="shared" si="77"/>
        <v>725</v>
      </c>
      <c r="AU75" s="1">
        <f t="shared" si="78"/>
        <v>129789.21059263777</v>
      </c>
    </row>
    <row r="76" spans="1:48" x14ac:dyDescent="0.15">
      <c r="C76" s="7">
        <v>3</v>
      </c>
      <c r="D76" s="8">
        <v>3.80855355422581</v>
      </c>
      <c r="E76" s="10">
        <f t="shared" si="79"/>
        <v>5.0022700190357101</v>
      </c>
      <c r="F76" s="7" t="s">
        <v>83</v>
      </c>
      <c r="G76" s="1">
        <v>4</v>
      </c>
      <c r="H76" s="9">
        <f t="shared" si="61"/>
        <v>3.80855355422581</v>
      </c>
      <c r="I76" s="9">
        <f t="shared" si="62"/>
        <v>276.95855355422577</v>
      </c>
      <c r="J76" s="9">
        <f t="shared" si="63"/>
        <v>2.8450611470804067E-2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0.41552183191910147</v>
      </c>
      <c r="P76" s="9">
        <f t="shared" si="66"/>
        <v>1.1821850197567107E-2</v>
      </c>
      <c r="Q76" s="12">
        <f t="shared" si="67"/>
        <v>2.1279330355620791E-3</v>
      </c>
      <c r="R76" s="9">
        <f t="shared" si="68"/>
        <v>1.9710000000000002E-2</v>
      </c>
      <c r="S76" s="13">
        <f t="shared" si="69"/>
        <v>0.1079621022608868</v>
      </c>
      <c r="T76" s="2">
        <f t="shared" si="70"/>
        <v>0.01</v>
      </c>
      <c r="U76" s="14">
        <f t="shared" si="71"/>
        <v>1.0796210226088681E-3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1.3679621022608869E-2</v>
      </c>
      <c r="AR76" s="9">
        <f t="shared" si="75"/>
        <v>10.950000000000001</v>
      </c>
      <c r="AS76" s="1">
        <f t="shared" si="76"/>
        <v>0.18</v>
      </c>
      <c r="AT76" s="1">
        <f t="shared" si="77"/>
        <v>725</v>
      </c>
      <c r="AU76" s="1">
        <f t="shared" si="78"/>
        <v>130970.50422024283</v>
      </c>
    </row>
    <row r="77" spans="1:48" x14ac:dyDescent="0.15">
      <c r="C77" s="7">
        <v>4</v>
      </c>
      <c r="D77" s="8">
        <v>7.08684183263333</v>
      </c>
      <c r="E77" s="10">
        <f t="shared" si="79"/>
        <v>3.80855355422581</v>
      </c>
      <c r="F77" s="7" t="s">
        <v>83</v>
      </c>
      <c r="G77" s="1">
        <v>5</v>
      </c>
      <c r="H77" s="9">
        <f t="shared" si="61"/>
        <v>7.08684183263333</v>
      </c>
      <c r="I77" s="9">
        <f t="shared" si="62"/>
        <v>280.23684183263333</v>
      </c>
      <c r="J77" s="9">
        <f t="shared" si="63"/>
        <v>4.2924198498127633E-2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0.38351498263545764</v>
      </c>
      <c r="O77" s="9">
        <f t="shared" si="80"/>
        <v>0.12968499908607672</v>
      </c>
      <c r="P77" s="9">
        <f t="shared" si="66"/>
        <v>5.5666246430002581E-3</v>
      </c>
      <c r="Q77" s="12">
        <f t="shared" si="67"/>
        <v>1.0019924357400464E-3</v>
      </c>
      <c r="R77" s="9">
        <f t="shared" si="68"/>
        <v>1.9710000000000002E-2</v>
      </c>
      <c r="S77" s="13">
        <f t="shared" si="69"/>
        <v>5.0836754730595957E-2</v>
      </c>
      <c r="T77" s="2">
        <f t="shared" si="70"/>
        <v>0.01</v>
      </c>
      <c r="U77" s="14">
        <f t="shared" si="71"/>
        <v>5.0836754730595958E-4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1.310836754730596E-2</v>
      </c>
      <c r="AR77" s="9">
        <f t="shared" si="75"/>
        <v>10.950000000000001</v>
      </c>
      <c r="AS77" s="1">
        <f t="shared" si="76"/>
        <v>0.18</v>
      </c>
      <c r="AT77" s="1">
        <f t="shared" si="77"/>
        <v>725</v>
      </c>
      <c r="AU77" s="1">
        <f t="shared" si="78"/>
        <v>125501.24775660731</v>
      </c>
    </row>
    <row r="78" spans="1:48" x14ac:dyDescent="0.15">
      <c r="C78" s="7">
        <v>5</v>
      </c>
      <c r="D78" s="8">
        <v>9.8184867115806505</v>
      </c>
      <c r="E78" s="10">
        <f t="shared" si="79"/>
        <v>7.08684183263333</v>
      </c>
      <c r="F78" s="7" t="s">
        <v>85</v>
      </c>
      <c r="G78" s="1">
        <v>6</v>
      </c>
      <c r="H78" s="9">
        <f t="shared" si="61"/>
        <v>9.8184867115806505</v>
      </c>
      <c r="I78" s="9">
        <f t="shared" si="62"/>
        <v>282.96848671158062</v>
      </c>
      <c r="J78" s="9">
        <f t="shared" si="63"/>
        <v>6.0030110089137508E-2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0.23361837444307648</v>
      </c>
      <c r="P78" s="9">
        <f t="shared" si="66"/>
        <v>1.402413673666323E-2</v>
      </c>
      <c r="Q78" s="12">
        <f t="shared" si="67"/>
        <v>2.5243446125993814E-3</v>
      </c>
      <c r="R78" s="9">
        <f t="shared" si="68"/>
        <v>1.9710000000000002E-2</v>
      </c>
      <c r="S78" s="13">
        <f t="shared" si="69"/>
        <v>0.12807430809738107</v>
      </c>
      <c r="T78" s="2">
        <f t="shared" si="70"/>
        <v>0.01</v>
      </c>
      <c r="U78" s="14">
        <f t="shared" si="71"/>
        <v>1.2807430809738108E-3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1.388074308097381E-2</v>
      </c>
      <c r="AR78" s="9">
        <f t="shared" si="75"/>
        <v>10.950000000000001</v>
      </c>
      <c r="AS78" s="1">
        <f t="shared" si="76"/>
        <v>0.18</v>
      </c>
      <c r="AT78" s="1">
        <f t="shared" si="77"/>
        <v>725</v>
      </c>
      <c r="AU78" s="1">
        <f t="shared" si="78"/>
        <v>132896.07345570152</v>
      </c>
    </row>
    <row r="79" spans="1:48" x14ac:dyDescent="0.15">
      <c r="C79" s="7">
        <v>6</v>
      </c>
      <c r="D79" s="8">
        <v>13.3778062536667</v>
      </c>
      <c r="E79" s="10">
        <f t="shared" si="79"/>
        <v>9.8184867115806505</v>
      </c>
      <c r="F79" s="7" t="s">
        <v>83</v>
      </c>
      <c r="G79" s="1">
        <v>7</v>
      </c>
      <c r="H79" s="9">
        <f t="shared" si="61"/>
        <v>13.3778062536667</v>
      </c>
      <c r="I79" s="9">
        <f t="shared" si="62"/>
        <v>286.52780625366665</v>
      </c>
      <c r="J79" s="9">
        <f t="shared" si="63"/>
        <v>9.2046047071132148E-2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0.32909423770641322</v>
      </c>
      <c r="P79" s="9">
        <f t="shared" si="66"/>
        <v>3.0291823694762864E-2</v>
      </c>
      <c r="Q79" s="12">
        <f t="shared" si="67"/>
        <v>5.4525282650573154E-3</v>
      </c>
      <c r="R79" s="9">
        <f t="shared" si="68"/>
        <v>1.9710000000000002E-2</v>
      </c>
      <c r="S79" s="13">
        <f t="shared" si="69"/>
        <v>0.27663765931290285</v>
      </c>
      <c r="T79" s="2">
        <f t="shared" si="70"/>
        <v>0.01</v>
      </c>
      <c r="U79" s="14">
        <f t="shared" si="71"/>
        <v>2.7663765931290286E-3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2.4366376593129031E-2</v>
      </c>
      <c r="AR79" s="9">
        <f t="shared" si="75"/>
        <v>10.950000000000001</v>
      </c>
      <c r="AS79" s="1">
        <f t="shared" si="76"/>
        <v>0.18</v>
      </c>
      <c r="AT79" s="1">
        <f t="shared" si="77"/>
        <v>725</v>
      </c>
      <c r="AU79" s="1">
        <f t="shared" si="78"/>
        <v>233286.91804751597</v>
      </c>
    </row>
    <row r="80" spans="1:48" x14ac:dyDescent="0.15">
      <c r="C80" s="7">
        <v>7</v>
      </c>
      <c r="D80" s="8">
        <v>17.293772069354802</v>
      </c>
      <c r="E80" s="10">
        <f t="shared" si="79"/>
        <v>13.3778062536667</v>
      </c>
      <c r="F80" s="7" t="s">
        <v>83</v>
      </c>
      <c r="G80" s="1">
        <v>8</v>
      </c>
      <c r="H80" s="9">
        <f t="shared" si="61"/>
        <v>17.293772069354802</v>
      </c>
      <c r="I80" s="9">
        <f t="shared" si="62"/>
        <v>290.44377206935479</v>
      </c>
      <c r="J80" s="9">
        <f t="shared" si="63"/>
        <v>0.14554103609229713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0.40830241401165041</v>
      </c>
      <c r="P80" s="9">
        <f t="shared" si="66"/>
        <v>5.9424756374241654E-2</v>
      </c>
      <c r="Q80" s="12">
        <f t="shared" si="67"/>
        <v>1.0696456147363496E-2</v>
      </c>
      <c r="R80" s="9">
        <f t="shared" si="68"/>
        <v>1.9710000000000002E-2</v>
      </c>
      <c r="S80" s="13">
        <f t="shared" si="69"/>
        <v>0.54269183903417029</v>
      </c>
      <c r="T80" s="2">
        <f t="shared" si="70"/>
        <v>0.01</v>
      </c>
      <c r="U80" s="14">
        <f t="shared" si="71"/>
        <v>5.4269183903417027E-3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2.7026918390341704E-2</v>
      </c>
      <c r="AR80" s="9">
        <f t="shared" si="75"/>
        <v>10.950000000000001</v>
      </c>
      <c r="AS80" s="1">
        <f t="shared" si="76"/>
        <v>0.18</v>
      </c>
      <c r="AT80" s="1">
        <f t="shared" si="77"/>
        <v>725</v>
      </c>
      <c r="AU80" s="1">
        <f t="shared" si="78"/>
        <v>258759.29773581825</v>
      </c>
    </row>
    <row r="81" spans="1:48" x14ac:dyDescent="0.15">
      <c r="C81" s="7">
        <v>8</v>
      </c>
      <c r="D81" s="8">
        <v>15.135757924516099</v>
      </c>
      <c r="E81" s="10">
        <f t="shared" si="79"/>
        <v>17.293772069354802</v>
      </c>
      <c r="F81" s="7" t="s">
        <v>83</v>
      </c>
      <c r="G81" s="1">
        <v>9</v>
      </c>
      <c r="H81" s="9">
        <f t="shared" si="61"/>
        <v>15.135757924516099</v>
      </c>
      <c r="I81" s="9">
        <f t="shared" si="62"/>
        <v>288.28575792451608</v>
      </c>
      <c r="J81" s="9">
        <f t="shared" si="63"/>
        <v>0.11324000124881858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0.45837765763740873</v>
      </c>
      <c r="P81" s="9">
        <f t="shared" si="66"/>
        <v>5.1906686523290703E-2</v>
      </c>
      <c r="Q81" s="12">
        <f t="shared" si="67"/>
        <v>9.3432035741923269E-3</v>
      </c>
      <c r="R81" s="9">
        <f t="shared" si="68"/>
        <v>1.9710000000000002E-2</v>
      </c>
      <c r="S81" s="13">
        <f t="shared" si="69"/>
        <v>0.47403366687936715</v>
      </c>
      <c r="T81" s="2">
        <f t="shared" si="70"/>
        <v>0.01</v>
      </c>
      <c r="U81" s="14">
        <f t="shared" si="71"/>
        <v>4.7403366687936719E-3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2.6340336668793672E-2</v>
      </c>
      <c r="AR81" s="9">
        <f t="shared" si="75"/>
        <v>10.950000000000001</v>
      </c>
      <c r="AS81" s="1">
        <f t="shared" si="76"/>
        <v>0.18</v>
      </c>
      <c r="AT81" s="1">
        <f t="shared" si="77"/>
        <v>725</v>
      </c>
      <c r="AU81" s="1">
        <f t="shared" si="78"/>
        <v>252185.87336163927</v>
      </c>
    </row>
    <row r="82" spans="1:48" x14ac:dyDescent="0.15">
      <c r="C82" s="7">
        <v>9</v>
      </c>
      <c r="D82" s="8">
        <v>13.4343026923667</v>
      </c>
      <c r="E82" s="10">
        <f t="shared" si="79"/>
        <v>15.135757924516099</v>
      </c>
      <c r="F82" s="7" t="s">
        <v>83</v>
      </c>
      <c r="G82" s="1">
        <v>10</v>
      </c>
      <c r="H82" s="9">
        <f t="shared" si="61"/>
        <v>13.4343026923667</v>
      </c>
      <c r="I82" s="9">
        <f t="shared" si="62"/>
        <v>286.58430269236669</v>
      </c>
      <c r="J82" s="9">
        <f t="shared" si="63"/>
        <v>9.2664744502926513E-2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0.51597097111411805</v>
      </c>
      <c r="P82" s="9">
        <f t="shared" si="66"/>
        <v>4.7812318209216623E-2</v>
      </c>
      <c r="Q82" s="12">
        <f t="shared" si="67"/>
        <v>8.6062172776589924E-3</v>
      </c>
      <c r="R82" s="9">
        <f t="shared" si="68"/>
        <v>1.9710000000000002E-2</v>
      </c>
      <c r="S82" s="13">
        <f t="shared" si="69"/>
        <v>0.4366421754266358</v>
      </c>
      <c r="T82" s="2">
        <f t="shared" si="70"/>
        <v>0.01</v>
      </c>
      <c r="U82" s="14">
        <f t="shared" si="71"/>
        <v>4.3664217542663582E-3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2.5966421754266361E-2</v>
      </c>
      <c r="AR82" s="9">
        <f t="shared" si="75"/>
        <v>10.950000000000001</v>
      </c>
      <c r="AS82" s="1">
        <f t="shared" si="76"/>
        <v>0.18</v>
      </c>
      <c r="AT82" s="1">
        <f t="shared" si="77"/>
        <v>725</v>
      </c>
      <c r="AU82" s="1">
        <f t="shared" si="78"/>
        <v>248605.96242622862</v>
      </c>
    </row>
    <row r="83" spans="1:48" x14ac:dyDescent="0.15">
      <c r="C83" s="7">
        <v>10</v>
      </c>
      <c r="D83" s="8">
        <v>11.8053039940323</v>
      </c>
      <c r="E83" s="10">
        <f t="shared" si="79"/>
        <v>13.4343026923667</v>
      </c>
      <c r="F83" s="7" t="s">
        <v>83</v>
      </c>
      <c r="G83" s="1">
        <v>11</v>
      </c>
      <c r="H83" s="9">
        <f t="shared" si="61"/>
        <v>11.8053039940323</v>
      </c>
      <c r="I83" s="9">
        <f t="shared" si="62"/>
        <v>284.95530399403231</v>
      </c>
      <c r="J83" s="9">
        <f t="shared" si="63"/>
        <v>7.6306802249735892E-2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0.4447507202596564</v>
      </c>
      <c r="O83" s="9">
        <f t="shared" si="80"/>
        <v>0.13290793264524509</v>
      </c>
      <c r="P83" s="9">
        <f t="shared" si="66"/>
        <v>1.0141779333781934E-2</v>
      </c>
      <c r="Q83" s="12">
        <f t="shared" si="67"/>
        <v>1.8255202800807481E-3</v>
      </c>
      <c r="R83" s="9">
        <f t="shared" si="68"/>
        <v>1.9710000000000002E-2</v>
      </c>
      <c r="S83" s="13">
        <f t="shared" si="69"/>
        <v>9.261898934960669E-2</v>
      </c>
      <c r="T83" s="2">
        <f t="shared" si="70"/>
        <v>0.01</v>
      </c>
      <c r="U83" s="14">
        <f t="shared" si="71"/>
        <v>9.2618989349606696E-4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1.3526189893496066E-2</v>
      </c>
      <c r="AR83" s="9">
        <f t="shared" si="75"/>
        <v>10.950000000000001</v>
      </c>
      <c r="AS83" s="1">
        <f t="shared" si="76"/>
        <v>0.18</v>
      </c>
      <c r="AT83" s="1">
        <f t="shared" si="77"/>
        <v>725</v>
      </c>
      <c r="AU83" s="1">
        <f t="shared" si="78"/>
        <v>129501.53426049225</v>
      </c>
    </row>
    <row r="84" spans="1:48" x14ac:dyDescent="0.15">
      <c r="C84" s="7">
        <v>11</v>
      </c>
      <c r="D84" s="8">
        <v>6.8322846256333296</v>
      </c>
      <c r="E84" s="10">
        <f t="shared" si="79"/>
        <v>11.8053039940323</v>
      </c>
      <c r="F84" s="7" t="s">
        <v>85</v>
      </c>
      <c r="G84" s="1">
        <v>12</v>
      </c>
      <c r="H84" s="9">
        <f t="shared" si="61"/>
        <v>6.8322846256333296</v>
      </c>
      <c r="I84" s="9">
        <f t="shared" si="62"/>
        <v>279.98228462563333</v>
      </c>
      <c r="J84" s="9">
        <f t="shared" si="63"/>
        <v>4.1589429789872734E-2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0.23226615331146316</v>
      </c>
      <c r="P84" s="9">
        <f t="shared" si="66"/>
        <v>9.6598168757109134E-3</v>
      </c>
      <c r="Q84" s="12">
        <f t="shared" si="67"/>
        <v>1.7387670376279643E-3</v>
      </c>
      <c r="R84" s="9">
        <f t="shared" si="68"/>
        <v>1.9710000000000002E-2</v>
      </c>
      <c r="S84" s="13">
        <f t="shared" si="69"/>
        <v>8.8217505714254907E-2</v>
      </c>
      <c r="T84" s="2">
        <f t="shared" si="70"/>
        <v>0.01</v>
      </c>
      <c r="U84" s="14">
        <f t="shared" si="71"/>
        <v>8.8217505714254906E-4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1.3482175057142548E-2</v>
      </c>
      <c r="AR84" s="9">
        <f t="shared" si="75"/>
        <v>10.950000000000001</v>
      </c>
      <c r="AS84" s="1">
        <f t="shared" si="76"/>
        <v>0.18</v>
      </c>
      <c r="AT84" s="1">
        <f t="shared" si="77"/>
        <v>725</v>
      </c>
      <c r="AU84" s="1">
        <f t="shared" si="78"/>
        <v>129080.13038527785</v>
      </c>
      <c r="AV84" s="1">
        <f>SUM(AU73:AU84)</f>
        <v>2022343.5364110577</v>
      </c>
    </row>
    <row r="85" spans="1:48" x14ac:dyDescent="0.15">
      <c r="C85" s="7">
        <v>12</v>
      </c>
      <c r="D85" s="8">
        <v>6.9585435054838696</v>
      </c>
      <c r="E85" s="10">
        <f t="shared" si="79"/>
        <v>6.8322846256333296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6.3581223665161302</v>
      </c>
      <c r="E89" s="7"/>
      <c r="F89" s="7"/>
      <c r="G89" s="1">
        <v>1</v>
      </c>
      <c r="H89" s="9">
        <f t="shared" ref="H89:H100" si="81">E90</f>
        <v>6.3581223665161302</v>
      </c>
      <c r="I89" s="9">
        <f t="shared" ref="I89:I100" si="82">H89+273.15</f>
        <v>279.50812236651609</v>
      </c>
      <c r="J89" s="9">
        <f t="shared" ref="J89:J100" si="83">EXP(($C$15*(I89-$C$13))/($C$16*I89*$C$13))</f>
        <v>3.9206819405272333E-2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0.20800295882030617</v>
      </c>
      <c r="Q89" s="12">
        <f t="shared" ref="Q89:Q100" si="87">P89*$B$91</f>
        <v>9.360133146913778E-2</v>
      </c>
      <c r="R89" s="9">
        <f t="shared" ref="R89:R100" si="88">L89*$B$91</f>
        <v>2.3873737500000001</v>
      </c>
      <c r="S89" s="13">
        <f t="shared" ref="S89:S100" si="89">Q89/R89</f>
        <v>3.9206819405272333E-2</v>
      </c>
      <c r="T89" s="2">
        <f t="shared" ref="T89:T100" si="90">$B$90/100</f>
        <v>0.51</v>
      </c>
      <c r="U89" s="14">
        <f t="shared" ref="U89:U100" si="91">S89*T89</f>
        <v>1.9995477896688891E-2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3.63656365858517E-2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129375</v>
      </c>
      <c r="AN89" s="1">
        <f t="shared" ref="AN89:AN100" si="96">AM89*10000*AK89*AJ89</f>
        <v>489417260.36846697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5.6593825146128998</v>
      </c>
      <c r="E90" s="10">
        <f t="shared" ref="E90:E101" si="97">D89</f>
        <v>6.3581223665161302</v>
      </c>
      <c r="F90" s="7" t="s">
        <v>83</v>
      </c>
      <c r="G90" s="1">
        <v>2</v>
      </c>
      <c r="H90" s="9">
        <f t="shared" si="81"/>
        <v>5.6593825146128998</v>
      </c>
      <c r="I90" s="9">
        <f t="shared" si="82"/>
        <v>278.80938251461288</v>
      </c>
      <c r="J90" s="9">
        <f t="shared" si="83"/>
        <v>3.5929103056771612E-2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10.402547041179695</v>
      </c>
      <c r="P90" s="9">
        <f t="shared" si="86"/>
        <v>0.37375418469545985</v>
      </c>
      <c r="Q90" s="12">
        <f t="shared" si="87"/>
        <v>0.16818938311295695</v>
      </c>
      <c r="R90" s="9">
        <f t="shared" si="88"/>
        <v>2.3873737500000001</v>
      </c>
      <c r="S90" s="13">
        <f t="shared" si="89"/>
        <v>7.0449540258602963E-2</v>
      </c>
      <c r="T90" s="2">
        <f t="shared" si="90"/>
        <v>0.51</v>
      </c>
      <c r="U90" s="14">
        <f t="shared" si="91"/>
        <v>3.5929265531887515E-2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4.1169673557864085E-2</v>
      </c>
      <c r="AK90" s="9">
        <f t="shared" si="93"/>
        <v>10.4025</v>
      </c>
      <c r="AL90" s="1">
        <f t="shared" si="94"/>
        <v>0.45</v>
      </c>
      <c r="AM90" s="17">
        <f t="shared" si="95"/>
        <v>129375</v>
      </c>
      <c r="AN90" s="1">
        <f t="shared" si="96"/>
        <v>554071115.88397503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5.0022700190357101</v>
      </c>
      <c r="E91" s="10">
        <f t="shared" si="97"/>
        <v>5.6593825146128998</v>
      </c>
      <c r="F91" s="7" t="s">
        <v>83</v>
      </c>
      <c r="G91" s="1">
        <v>3</v>
      </c>
      <c r="H91" s="9">
        <f t="shared" si="81"/>
        <v>5.0022700190357101</v>
      </c>
      <c r="I91" s="9">
        <f t="shared" si="82"/>
        <v>278.15227001903571</v>
      </c>
      <c r="J91" s="9">
        <f t="shared" si="83"/>
        <v>3.3083856465996347E-2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15.334067856484234</v>
      </c>
      <c r="P91" s="9">
        <f t="shared" si="86"/>
        <v>0.50731010000377263</v>
      </c>
      <c r="Q91" s="12">
        <f t="shared" si="87"/>
        <v>0.22828954500169768</v>
      </c>
      <c r="R91" s="9">
        <f t="shared" si="88"/>
        <v>2.3873737500000001</v>
      </c>
      <c r="S91" s="13">
        <f t="shared" si="89"/>
        <v>9.5623714134285706E-2</v>
      </c>
      <c r="T91" s="2">
        <f t="shared" si="90"/>
        <v>0.51</v>
      </c>
      <c r="U91" s="14">
        <f t="shared" si="91"/>
        <v>4.8768094208485713E-2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4.5040580403858443E-2</v>
      </c>
      <c r="AK91" s="9">
        <f t="shared" si="93"/>
        <v>10.4025</v>
      </c>
      <c r="AL91" s="1">
        <f t="shared" si="94"/>
        <v>0.45</v>
      </c>
      <c r="AM91" s="17">
        <f t="shared" si="95"/>
        <v>129375</v>
      </c>
      <c r="AN91" s="1">
        <f t="shared" si="96"/>
        <v>606166687.46115911</v>
      </c>
    </row>
    <row r="92" spans="1:48" x14ac:dyDescent="0.15">
      <c r="C92" s="7">
        <v>3</v>
      </c>
      <c r="D92" s="8">
        <v>3.80855355422581</v>
      </c>
      <c r="E92" s="10">
        <f t="shared" si="97"/>
        <v>5.0022700190357101</v>
      </c>
      <c r="F92" s="7" t="s">
        <v>83</v>
      </c>
      <c r="G92" s="1">
        <v>4</v>
      </c>
      <c r="H92" s="9">
        <f t="shared" si="81"/>
        <v>3.80855355422581</v>
      </c>
      <c r="I92" s="9">
        <f t="shared" si="82"/>
        <v>276.95855355422577</v>
      </c>
      <c r="J92" s="9">
        <f t="shared" si="83"/>
        <v>2.8450611470804067E-2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20.132032756480463</v>
      </c>
      <c r="P92" s="9">
        <f t="shared" si="86"/>
        <v>0.5727686420721263</v>
      </c>
      <c r="Q92" s="12">
        <f t="shared" si="87"/>
        <v>0.25774588893245687</v>
      </c>
      <c r="R92" s="9">
        <f t="shared" si="88"/>
        <v>2.3873737500000001</v>
      </c>
      <c r="S92" s="13">
        <f t="shared" si="89"/>
        <v>0.10796210226088683</v>
      </c>
      <c r="T92" s="2">
        <f t="shared" si="90"/>
        <v>0.51</v>
      </c>
      <c r="U92" s="14">
        <f t="shared" si="91"/>
        <v>5.5060672153052284E-2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4.6937792654145265E-2</v>
      </c>
      <c r="AK92" s="9">
        <f t="shared" si="93"/>
        <v>10.4025</v>
      </c>
      <c r="AL92" s="1">
        <f t="shared" si="94"/>
        <v>0.45</v>
      </c>
      <c r="AM92" s="17">
        <f t="shared" si="95"/>
        <v>129375</v>
      </c>
      <c r="AN92" s="1">
        <f t="shared" si="96"/>
        <v>631699814.58464026</v>
      </c>
    </row>
    <row r="93" spans="1:48" x14ac:dyDescent="0.15">
      <c r="C93" s="7">
        <v>4</v>
      </c>
      <c r="D93" s="8">
        <v>7.08684183263333</v>
      </c>
      <c r="E93" s="10">
        <f t="shared" si="97"/>
        <v>3.80855355422581</v>
      </c>
      <c r="F93" s="7" t="s">
        <v>83</v>
      </c>
      <c r="G93" s="1">
        <v>5</v>
      </c>
      <c r="H93" s="9">
        <f t="shared" si="81"/>
        <v>7.08684183263333</v>
      </c>
      <c r="I93" s="9">
        <f t="shared" si="82"/>
        <v>280.23684183263333</v>
      </c>
      <c r="J93" s="9">
        <f t="shared" si="83"/>
        <v>4.2924198498127633E-2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18.581300908687918</v>
      </c>
      <c r="O93" s="9">
        <f t="shared" si="98"/>
        <v>6.2832382057204192</v>
      </c>
      <c r="P93" s="9">
        <f t="shared" si="86"/>
        <v>0.26970296395336257</v>
      </c>
      <c r="Q93" s="12">
        <f t="shared" si="87"/>
        <v>0.12136633377901317</v>
      </c>
      <c r="R93" s="9">
        <f t="shared" si="88"/>
        <v>2.3873737500000001</v>
      </c>
      <c r="S93" s="13">
        <f t="shared" si="89"/>
        <v>5.0836754730595977E-2</v>
      </c>
      <c r="T93" s="2">
        <f t="shared" si="90"/>
        <v>0.51</v>
      </c>
      <c r="U93" s="14">
        <f t="shared" si="91"/>
        <v>2.5926744912603949E-2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3.072791359115009E-2</v>
      </c>
      <c r="AK93" s="9">
        <f t="shared" si="93"/>
        <v>10.4025</v>
      </c>
      <c r="AL93" s="1">
        <f t="shared" si="94"/>
        <v>0.45</v>
      </c>
      <c r="AM93" s="17">
        <f t="shared" si="95"/>
        <v>129375</v>
      </c>
      <c r="AN93" s="1">
        <f t="shared" si="96"/>
        <v>413543462.96444583</v>
      </c>
    </row>
    <row r="94" spans="1:48" x14ac:dyDescent="0.15">
      <c r="C94" s="7">
        <v>5</v>
      </c>
      <c r="D94" s="8">
        <v>9.8184867115806505</v>
      </c>
      <c r="E94" s="10">
        <f t="shared" si="97"/>
        <v>7.08684183263333</v>
      </c>
      <c r="F94" s="7" t="s">
        <v>85</v>
      </c>
      <c r="G94" s="1">
        <v>6</v>
      </c>
      <c r="H94" s="9">
        <f t="shared" si="81"/>
        <v>9.8184867115806505</v>
      </c>
      <c r="I94" s="9">
        <f t="shared" si="82"/>
        <v>282.96848671158062</v>
      </c>
      <c r="J94" s="9">
        <f t="shared" si="83"/>
        <v>6.0030110089137508E-2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11.318810241767057</v>
      </c>
      <c r="P94" s="9">
        <f t="shared" si="86"/>
        <v>0.67946942489133355</v>
      </c>
      <c r="Q94" s="12">
        <f t="shared" si="87"/>
        <v>0.3057612412011001</v>
      </c>
      <c r="R94" s="9">
        <f t="shared" si="88"/>
        <v>2.3873737500000001</v>
      </c>
      <c r="S94" s="13">
        <f t="shared" si="89"/>
        <v>0.1280743080973811</v>
      </c>
      <c r="T94" s="2">
        <f t="shared" si="90"/>
        <v>0.51</v>
      </c>
      <c r="U94" s="14">
        <f t="shared" si="91"/>
        <v>6.5317897129664362E-2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4.582234598459381E-2</v>
      </c>
      <c r="AK94" s="9">
        <f t="shared" si="93"/>
        <v>10.4025</v>
      </c>
      <c r="AL94" s="1">
        <f t="shared" si="94"/>
        <v>0.45</v>
      </c>
      <c r="AM94" s="17">
        <f t="shared" si="95"/>
        <v>129375</v>
      </c>
      <c r="AN94" s="1">
        <f t="shared" si="96"/>
        <v>616687871.8730036</v>
      </c>
    </row>
    <row r="95" spans="1:48" x14ac:dyDescent="0.15">
      <c r="C95" s="7">
        <v>6</v>
      </c>
      <c r="D95" s="8">
        <v>13.3778062536667</v>
      </c>
      <c r="E95" s="10">
        <f t="shared" si="97"/>
        <v>9.8184867115806505</v>
      </c>
      <c r="F95" s="7" t="s">
        <v>83</v>
      </c>
      <c r="G95" s="1">
        <v>7</v>
      </c>
      <c r="H95" s="9">
        <f t="shared" si="81"/>
        <v>13.3778062536667</v>
      </c>
      <c r="I95" s="9">
        <f t="shared" si="82"/>
        <v>286.52780625366665</v>
      </c>
      <c r="J95" s="9">
        <f t="shared" si="83"/>
        <v>9.2046047071132148E-2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15.944615816875721</v>
      </c>
      <c r="P95" s="9">
        <f t="shared" si="86"/>
        <v>1.4676388580112609</v>
      </c>
      <c r="Q95" s="12">
        <f t="shared" si="87"/>
        <v>0.66043748610506747</v>
      </c>
      <c r="R95" s="9">
        <f t="shared" si="88"/>
        <v>2.3873737500000001</v>
      </c>
      <c r="S95" s="13">
        <f t="shared" si="89"/>
        <v>0.27663765931290291</v>
      </c>
      <c r="T95" s="2">
        <f t="shared" si="90"/>
        <v>0.51</v>
      </c>
      <c r="U95" s="14">
        <f t="shared" si="91"/>
        <v>0.14108520624958049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8.8992189684248518E-2</v>
      </c>
      <c r="AK95" s="9">
        <f t="shared" si="93"/>
        <v>10.4025</v>
      </c>
      <c r="AL95" s="1">
        <f t="shared" si="94"/>
        <v>0.45</v>
      </c>
      <c r="AM95" s="17">
        <f t="shared" si="95"/>
        <v>129375</v>
      </c>
      <c r="AN95" s="1">
        <f t="shared" si="96"/>
        <v>1197677746.3150737</v>
      </c>
    </row>
    <row r="96" spans="1:48" x14ac:dyDescent="0.15">
      <c r="C96" s="7">
        <v>7</v>
      </c>
      <c r="D96" s="8">
        <v>17.293772069354802</v>
      </c>
      <c r="E96" s="10">
        <f t="shared" si="97"/>
        <v>13.3778062536667</v>
      </c>
      <c r="F96" s="7" t="s">
        <v>83</v>
      </c>
      <c r="G96" s="1">
        <v>8</v>
      </c>
      <c r="H96" s="9">
        <f t="shared" si="81"/>
        <v>17.293772069354802</v>
      </c>
      <c r="I96" s="9">
        <f t="shared" si="82"/>
        <v>290.44377206935479</v>
      </c>
      <c r="J96" s="9">
        <f t="shared" si="83"/>
        <v>0.14554103609229713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19.78225195886446</v>
      </c>
      <c r="P96" s="9">
        <f t="shared" si="86"/>
        <v>2.8791294463320081</v>
      </c>
      <c r="Q96" s="12">
        <f t="shared" si="87"/>
        <v>1.2956082508494036</v>
      </c>
      <c r="R96" s="9">
        <f t="shared" si="88"/>
        <v>2.3873737500000001</v>
      </c>
      <c r="S96" s="13">
        <f t="shared" si="89"/>
        <v>0.54269183903417029</v>
      </c>
      <c r="T96" s="2">
        <f t="shared" si="90"/>
        <v>0.51</v>
      </c>
      <c r="U96" s="14">
        <f t="shared" si="91"/>
        <v>0.27677283790742685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0.12990201062908918</v>
      </c>
      <c r="AK96" s="9">
        <f t="shared" si="93"/>
        <v>10.4025</v>
      </c>
      <c r="AL96" s="1">
        <f t="shared" si="94"/>
        <v>0.45</v>
      </c>
      <c r="AM96" s="17">
        <f t="shared" si="95"/>
        <v>129375</v>
      </c>
      <c r="AN96" s="1">
        <f t="shared" si="96"/>
        <v>1748251704.8300233</v>
      </c>
    </row>
    <row r="97" spans="1:50" x14ac:dyDescent="0.15">
      <c r="C97" s="7">
        <v>8</v>
      </c>
      <c r="D97" s="8">
        <v>15.135757924516099</v>
      </c>
      <c r="E97" s="10">
        <f t="shared" si="97"/>
        <v>17.293772069354802</v>
      </c>
      <c r="F97" s="7" t="s">
        <v>83</v>
      </c>
      <c r="G97" s="1">
        <v>9</v>
      </c>
      <c r="H97" s="9">
        <f t="shared" si="81"/>
        <v>15.135757924516099</v>
      </c>
      <c r="I97" s="9">
        <f t="shared" si="82"/>
        <v>288.28575792451608</v>
      </c>
      <c r="J97" s="9">
        <f t="shared" si="83"/>
        <v>0.11324000124881858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22.20839751253245</v>
      </c>
      <c r="P97" s="9">
        <f t="shared" si="86"/>
        <v>2.5148789620534342</v>
      </c>
      <c r="Q97" s="12">
        <f t="shared" si="87"/>
        <v>1.1316955329240455</v>
      </c>
      <c r="R97" s="9">
        <f t="shared" si="88"/>
        <v>2.3873737500000001</v>
      </c>
      <c r="S97" s="13">
        <f t="shared" si="89"/>
        <v>0.4740336668793671</v>
      </c>
      <c r="T97" s="2">
        <f t="shared" si="90"/>
        <v>0.51</v>
      </c>
      <c r="U97" s="14">
        <f t="shared" si="91"/>
        <v>0.24175717010847722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0.11934478678770589</v>
      </c>
      <c r="AK97" s="9">
        <f t="shared" si="93"/>
        <v>10.4025</v>
      </c>
      <c r="AL97" s="1">
        <f t="shared" si="94"/>
        <v>0.45</v>
      </c>
      <c r="AM97" s="17">
        <f t="shared" si="95"/>
        <v>129375</v>
      </c>
      <c r="AN97" s="1">
        <f t="shared" si="96"/>
        <v>1606170112.0233493</v>
      </c>
    </row>
    <row r="98" spans="1:50" x14ac:dyDescent="0.15">
      <c r="C98" s="7">
        <v>9</v>
      </c>
      <c r="D98" s="8">
        <v>13.4343026923667</v>
      </c>
      <c r="E98" s="10">
        <f t="shared" si="97"/>
        <v>15.135757924516099</v>
      </c>
      <c r="F98" s="7" t="s">
        <v>83</v>
      </c>
      <c r="G98" s="1">
        <v>10</v>
      </c>
      <c r="H98" s="9">
        <f t="shared" si="81"/>
        <v>13.4343026923667</v>
      </c>
      <c r="I98" s="9">
        <f t="shared" si="82"/>
        <v>286.58430269236669</v>
      </c>
      <c r="J98" s="9">
        <f t="shared" si="83"/>
        <v>9.2664744502926513E-2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24.998793550479018</v>
      </c>
      <c r="P98" s="9">
        <f t="shared" si="86"/>
        <v>2.3165068172365455</v>
      </c>
      <c r="Q98" s="12">
        <f t="shared" si="87"/>
        <v>1.0424280677564455</v>
      </c>
      <c r="R98" s="9">
        <f t="shared" si="88"/>
        <v>2.3873737500000001</v>
      </c>
      <c r="S98" s="13">
        <f t="shared" si="89"/>
        <v>0.43664217542663586</v>
      </c>
      <c r="T98" s="2">
        <f t="shared" si="90"/>
        <v>0.51</v>
      </c>
      <c r="U98" s="14">
        <f t="shared" si="91"/>
        <v>0.22268750946758428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0.11038928410447667</v>
      </c>
      <c r="AK98" s="9">
        <f t="shared" si="93"/>
        <v>10.4025</v>
      </c>
      <c r="AL98" s="1">
        <f t="shared" si="94"/>
        <v>0.45</v>
      </c>
      <c r="AM98" s="17">
        <f t="shared" si="95"/>
        <v>129375</v>
      </c>
      <c r="AN98" s="1">
        <f t="shared" si="96"/>
        <v>1485644857.9665089</v>
      </c>
    </row>
    <row r="99" spans="1:50" x14ac:dyDescent="0.15">
      <c r="C99" s="7">
        <v>10</v>
      </c>
      <c r="D99" s="8">
        <v>11.8053039940323</v>
      </c>
      <c r="E99" s="10">
        <f t="shared" si="97"/>
        <v>13.4343026923667</v>
      </c>
      <c r="F99" s="7" t="s">
        <v>83</v>
      </c>
      <c r="G99" s="1">
        <v>11</v>
      </c>
      <c r="H99" s="9">
        <f t="shared" si="81"/>
        <v>11.8053039940323</v>
      </c>
      <c r="I99" s="9">
        <f t="shared" si="82"/>
        <v>284.95530399403231</v>
      </c>
      <c r="J99" s="9">
        <f t="shared" si="83"/>
        <v>7.6306802249735892E-2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21.548172396580348</v>
      </c>
      <c r="O99" s="9">
        <f t="shared" si="98"/>
        <v>6.4393893366621242</v>
      </c>
      <c r="P99" s="9">
        <f t="shared" si="86"/>
        <v>0.49136920872173467</v>
      </c>
      <c r="Q99" s="12">
        <f t="shared" si="87"/>
        <v>0.2211161439247806</v>
      </c>
      <c r="R99" s="9">
        <f t="shared" si="88"/>
        <v>2.3873737500000001</v>
      </c>
      <c r="S99" s="13">
        <f t="shared" si="89"/>
        <v>9.261898934960669E-2</v>
      </c>
      <c r="T99" s="2">
        <f t="shared" si="90"/>
        <v>0.51</v>
      </c>
      <c r="U99" s="14">
        <f t="shared" si="91"/>
        <v>4.7235684568299414E-2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4.4578558897342274E-2</v>
      </c>
      <c r="AK99" s="9">
        <f t="shared" si="93"/>
        <v>10.4025</v>
      </c>
      <c r="AL99" s="1">
        <f t="shared" si="94"/>
        <v>0.45</v>
      </c>
      <c r="AM99" s="17">
        <f t="shared" si="95"/>
        <v>129375</v>
      </c>
      <c r="AN99" s="1">
        <f t="shared" si="96"/>
        <v>599948693.74017394</v>
      </c>
    </row>
    <row r="100" spans="1:50" x14ac:dyDescent="0.15">
      <c r="C100" s="7">
        <v>11</v>
      </c>
      <c r="D100" s="8">
        <v>6.8322846256333296</v>
      </c>
      <c r="E100" s="10">
        <f t="shared" si="97"/>
        <v>11.8053039940323</v>
      </c>
      <c r="F100" s="7" t="s">
        <v>85</v>
      </c>
      <c r="G100" s="1">
        <v>12</v>
      </c>
      <c r="H100" s="9">
        <f t="shared" si="81"/>
        <v>6.8322846256333296</v>
      </c>
      <c r="I100" s="9">
        <f t="shared" si="82"/>
        <v>279.98228462563333</v>
      </c>
      <c r="J100" s="9">
        <f t="shared" si="83"/>
        <v>4.1589429789872734E-2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11.25329512794039</v>
      </c>
      <c r="P100" s="9">
        <f t="shared" si="86"/>
        <v>0.46801812762819378</v>
      </c>
      <c r="Q100" s="12">
        <f t="shared" si="87"/>
        <v>0.21060815743268721</v>
      </c>
      <c r="R100" s="9">
        <f t="shared" si="88"/>
        <v>2.3873737500000001</v>
      </c>
      <c r="S100" s="13">
        <f t="shared" si="89"/>
        <v>8.8217505714254921E-2</v>
      </c>
      <c r="T100" s="2">
        <f t="shared" si="90"/>
        <v>0.51</v>
      </c>
      <c r="U100" s="14">
        <f t="shared" si="91"/>
        <v>4.4990927914270007E-2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4.3901764766152408E-2</v>
      </c>
      <c r="AK100" s="9">
        <f t="shared" si="93"/>
        <v>10.4025</v>
      </c>
      <c r="AL100" s="1">
        <f t="shared" si="94"/>
        <v>0.45</v>
      </c>
      <c r="AM100" s="17">
        <f t="shared" si="95"/>
        <v>129375</v>
      </c>
      <c r="AN100" s="1">
        <f t="shared" si="96"/>
        <v>590840239.69899619</v>
      </c>
      <c r="AO100" s="1">
        <f>SUM(AN89:AN100)</f>
        <v>10540119567.709816</v>
      </c>
    </row>
    <row r="101" spans="1:50" x14ac:dyDescent="0.15">
      <c r="C101" s="7">
        <v>12</v>
      </c>
      <c r="D101" s="8">
        <v>6.9585435054838696</v>
      </c>
      <c r="E101" s="10">
        <f t="shared" si="97"/>
        <v>6.8322846256333296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6.3581223665161302</v>
      </c>
      <c r="E105" s="7"/>
      <c r="F105" s="7"/>
      <c r="G105" s="1">
        <v>1</v>
      </c>
      <c r="H105" s="9">
        <f t="shared" ref="H105:H116" si="99">E106</f>
        <v>6.3581223665161302</v>
      </c>
      <c r="I105" s="9">
        <f t="shared" ref="I105:I116" si="100">H105+273.15</f>
        <v>279.50812236651609</v>
      </c>
      <c r="J105" s="9">
        <f t="shared" ref="J105:J116" si="101">EXP(($C$15*(I105-$C$13))/($C$16*I105*$C$13))</f>
        <v>3.9206819405272333E-2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2.5401714392569271E-2</v>
      </c>
      <c r="Q105" s="12">
        <f t="shared" ref="Q105:Q116" si="105">P105*$B$107</f>
        <v>7.6205143177707811E-3</v>
      </c>
      <c r="R105" s="9">
        <f t="shared" ref="R105:R116" si="106">L105*$B$107</f>
        <v>0.19436706250000002</v>
      </c>
      <c r="S105" s="13">
        <f t="shared" ref="S105:S116" si="107">Q105/R105</f>
        <v>3.9206819405272333E-2</v>
      </c>
      <c r="T105" s="2">
        <f t="shared" ref="T105:T116" si="108">$B$106/100</f>
        <v>0.01</v>
      </c>
      <c r="U105" s="14">
        <f t="shared" ref="U105:U116" si="109">S105*T105</f>
        <v>3.9206819405272335E-4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5.8820681940527234E-3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8466.6666666666661</v>
      </c>
      <c r="AX105" s="1">
        <f t="shared" ref="AX105:AX116" si="116">AW105*10000*AV105*0.67*AU105*AT105</f>
        <v>6485448.1409464944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5.6593825146128998</v>
      </c>
      <c r="E106" s="10">
        <f t="shared" ref="E106:E117" si="117">D105</f>
        <v>6.3581223665161302</v>
      </c>
      <c r="F106" s="7" t="s">
        <v>83</v>
      </c>
      <c r="G106" s="1">
        <v>2</v>
      </c>
      <c r="H106" s="9">
        <f t="shared" si="99"/>
        <v>5.6593825146128998</v>
      </c>
      <c r="I106" s="9">
        <f t="shared" si="100"/>
        <v>278.80938251461288</v>
      </c>
      <c r="J106" s="9">
        <f t="shared" si="101"/>
        <v>3.5929103056771612E-2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1.2703787022740975</v>
      </c>
      <c r="P106" s="9">
        <f t="shared" si="104"/>
        <v>4.5643567315133832E-2</v>
      </c>
      <c r="Q106" s="12">
        <f t="shared" si="105"/>
        <v>1.369307019454015E-2</v>
      </c>
      <c r="R106" s="9">
        <f t="shared" si="106"/>
        <v>0.19436706250000002</v>
      </c>
      <c r="S106" s="13">
        <f t="shared" si="107"/>
        <v>7.0449540258602963E-2</v>
      </c>
      <c r="T106" s="2">
        <f t="shared" si="108"/>
        <v>0.01</v>
      </c>
      <c r="U106" s="14">
        <f t="shared" si="109"/>
        <v>7.0449540258602969E-4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6.19449540258603E-3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8466.6666666666661</v>
      </c>
      <c r="AX106" s="1">
        <f t="shared" si="116"/>
        <v>6829923.9939826988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5.0022700190357101</v>
      </c>
      <c r="E107" s="10">
        <f t="shared" si="117"/>
        <v>5.6593825146128998</v>
      </c>
      <c r="F107" s="7" t="s">
        <v>83</v>
      </c>
      <c r="G107" s="1">
        <v>3</v>
      </c>
      <c r="H107" s="9">
        <f t="shared" si="99"/>
        <v>5.0022700190357101</v>
      </c>
      <c r="I107" s="9">
        <f t="shared" si="100"/>
        <v>278.15227001903571</v>
      </c>
      <c r="J107" s="9">
        <f t="shared" si="101"/>
        <v>3.3083856465996347E-2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1.8726253432922972</v>
      </c>
      <c r="P107" s="9">
        <f t="shared" si="104"/>
        <v>6.19536680720695E-2</v>
      </c>
      <c r="Q107" s="12">
        <f t="shared" si="105"/>
        <v>1.8586100421620851E-2</v>
      </c>
      <c r="R107" s="9">
        <f t="shared" si="106"/>
        <v>0.19436706250000002</v>
      </c>
      <c r="S107" s="13">
        <f t="shared" si="107"/>
        <v>9.5623714134285734E-2</v>
      </c>
      <c r="T107" s="2">
        <f t="shared" si="108"/>
        <v>0.01</v>
      </c>
      <c r="U107" s="14">
        <f t="shared" si="109"/>
        <v>9.5623714134285731E-4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6.4462371413428572E-3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8466.6666666666661</v>
      </c>
      <c r="AX107" s="1">
        <f t="shared" si="116"/>
        <v>7107489.2886642292</v>
      </c>
    </row>
    <row r="108" spans="1:50" x14ac:dyDescent="0.15">
      <c r="C108" s="7">
        <v>3</v>
      </c>
      <c r="D108" s="8">
        <v>3.80855355422581</v>
      </c>
      <c r="E108" s="10">
        <f t="shared" si="117"/>
        <v>5.0022700190357101</v>
      </c>
      <c r="F108" s="7" t="s">
        <v>83</v>
      </c>
      <c r="G108" s="1">
        <v>4</v>
      </c>
      <c r="H108" s="9">
        <f t="shared" si="99"/>
        <v>3.80855355422581</v>
      </c>
      <c r="I108" s="9">
        <f t="shared" si="100"/>
        <v>276.95855355422577</v>
      </c>
      <c r="J108" s="9">
        <f t="shared" si="101"/>
        <v>2.8450611470804067E-2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2.458561883553561</v>
      </c>
      <c r="P108" s="9">
        <f t="shared" si="104"/>
        <v>6.9947588925910589E-2</v>
      </c>
      <c r="Q108" s="12">
        <f t="shared" si="105"/>
        <v>2.0984276677773177E-2</v>
      </c>
      <c r="R108" s="9">
        <f t="shared" si="106"/>
        <v>0.19436706250000002</v>
      </c>
      <c r="S108" s="13">
        <f t="shared" si="107"/>
        <v>0.1079621022608868</v>
      </c>
      <c r="T108" s="2">
        <f t="shared" si="108"/>
        <v>0.01</v>
      </c>
      <c r="U108" s="14">
        <f t="shared" si="109"/>
        <v>1.0796210226088681E-3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6.5696210226088682E-3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8466.6666666666661</v>
      </c>
      <c r="AX108" s="1">
        <f t="shared" si="116"/>
        <v>7243529.8337548971</v>
      </c>
    </row>
    <row r="109" spans="1:50" x14ac:dyDescent="0.15">
      <c r="C109" s="7">
        <v>4</v>
      </c>
      <c r="D109" s="8">
        <v>7.08684183263333</v>
      </c>
      <c r="E109" s="10">
        <f t="shared" si="117"/>
        <v>3.80855355422581</v>
      </c>
      <c r="F109" s="7" t="s">
        <v>83</v>
      </c>
      <c r="G109" s="1">
        <v>5</v>
      </c>
      <c r="H109" s="9">
        <f t="shared" si="99"/>
        <v>7.08684183263333</v>
      </c>
      <c r="I109" s="9">
        <f t="shared" si="100"/>
        <v>280.23684183263333</v>
      </c>
      <c r="J109" s="9">
        <f t="shared" si="101"/>
        <v>4.2924198498127633E-2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2.2691835798962678</v>
      </c>
      <c r="O109" s="9">
        <f t="shared" si="118"/>
        <v>0.767320923064716</v>
      </c>
      <c r="P109" s="9">
        <f t="shared" si="104"/>
        <v>3.2936635613396395E-2</v>
      </c>
      <c r="Q109" s="12">
        <f t="shared" si="105"/>
        <v>9.8809906840189188E-3</v>
      </c>
      <c r="R109" s="9">
        <f t="shared" si="106"/>
        <v>0.19436706250000002</v>
      </c>
      <c r="S109" s="13">
        <f t="shared" si="107"/>
        <v>5.083675473059597E-2</v>
      </c>
      <c r="T109" s="2">
        <f t="shared" si="108"/>
        <v>0.01</v>
      </c>
      <c r="U109" s="14">
        <f t="shared" si="109"/>
        <v>5.0836754730595969E-4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5.9983675473059593E-3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8466.6666666666661</v>
      </c>
      <c r="AX109" s="1">
        <f t="shared" si="116"/>
        <v>6613677.4302825294</v>
      </c>
    </row>
    <row r="110" spans="1:50" x14ac:dyDescent="0.15">
      <c r="C110" s="7">
        <v>5</v>
      </c>
      <c r="D110" s="8">
        <v>9.8184867115806505</v>
      </c>
      <c r="E110" s="10">
        <f t="shared" si="117"/>
        <v>7.08684183263333</v>
      </c>
      <c r="F110" s="7" t="s">
        <v>85</v>
      </c>
      <c r="G110" s="1">
        <v>6</v>
      </c>
      <c r="H110" s="9">
        <f t="shared" si="99"/>
        <v>9.8184867115806505</v>
      </c>
      <c r="I110" s="9">
        <f t="shared" si="100"/>
        <v>282.96848671158062</v>
      </c>
      <c r="J110" s="9">
        <f t="shared" si="101"/>
        <v>6.0030110089137508E-2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1.3822744957846531</v>
      </c>
      <c r="P110" s="9">
        <f t="shared" si="104"/>
        <v>8.2978090155359771E-2</v>
      </c>
      <c r="Q110" s="12">
        <f t="shared" si="105"/>
        <v>2.4893427046607932E-2</v>
      </c>
      <c r="R110" s="9">
        <f t="shared" si="106"/>
        <v>0.19436706250000002</v>
      </c>
      <c r="S110" s="13">
        <f t="shared" si="107"/>
        <v>0.1280743080973811</v>
      </c>
      <c r="T110" s="2">
        <f t="shared" si="108"/>
        <v>0.01</v>
      </c>
      <c r="U110" s="14">
        <f t="shared" si="109"/>
        <v>1.280743080973811E-3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6.7707430809738111E-3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8466.6666666666661</v>
      </c>
      <c r="AX110" s="1">
        <f t="shared" si="116"/>
        <v>7465282.9036776628</v>
      </c>
    </row>
    <row r="111" spans="1:50" x14ac:dyDescent="0.15">
      <c r="C111" s="7">
        <v>6</v>
      </c>
      <c r="D111" s="8">
        <v>13.3778062536667</v>
      </c>
      <c r="E111" s="10">
        <f t="shared" si="117"/>
        <v>9.8184867115806505</v>
      </c>
      <c r="F111" s="7" t="s">
        <v>83</v>
      </c>
      <c r="G111" s="1">
        <v>7</v>
      </c>
      <c r="H111" s="9">
        <f t="shared" si="99"/>
        <v>13.3778062536667</v>
      </c>
      <c r="I111" s="9">
        <f t="shared" si="100"/>
        <v>286.52780625366665</v>
      </c>
      <c r="J111" s="9">
        <f t="shared" si="101"/>
        <v>9.2046047071132148E-2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1.9471866139626268</v>
      </c>
      <c r="P111" s="9">
        <f t="shared" si="104"/>
        <v>0.17923083072508236</v>
      </c>
      <c r="Q111" s="12">
        <f t="shared" si="105"/>
        <v>5.3769249217524705E-2</v>
      </c>
      <c r="R111" s="9">
        <f t="shared" si="106"/>
        <v>0.19436706250000002</v>
      </c>
      <c r="S111" s="13">
        <f t="shared" si="107"/>
        <v>0.27663765931290285</v>
      </c>
      <c r="T111" s="2">
        <f t="shared" si="108"/>
        <v>0.01</v>
      </c>
      <c r="U111" s="14">
        <f t="shared" si="109"/>
        <v>2.7663765931290286E-3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1.271637659312903E-2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8466.6666666666661</v>
      </c>
      <c r="AX111" s="1">
        <f t="shared" si="116"/>
        <v>14020816.864869038</v>
      </c>
    </row>
    <row r="112" spans="1:50" x14ac:dyDescent="0.15">
      <c r="C112" s="7">
        <v>7</v>
      </c>
      <c r="D112" s="8">
        <v>17.293772069354802</v>
      </c>
      <c r="E112" s="10">
        <f t="shared" si="117"/>
        <v>13.3778062536667</v>
      </c>
      <c r="F112" s="7" t="s">
        <v>83</v>
      </c>
      <c r="G112" s="1">
        <v>8</v>
      </c>
      <c r="H112" s="9">
        <f t="shared" si="99"/>
        <v>17.293772069354802</v>
      </c>
      <c r="I112" s="9">
        <f t="shared" si="100"/>
        <v>290.44377206935479</v>
      </c>
      <c r="J112" s="9">
        <f t="shared" si="101"/>
        <v>0.14554103609229713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2.4158459915708779</v>
      </c>
      <c r="P112" s="9">
        <f t="shared" si="104"/>
        <v>0.35160472865264847</v>
      </c>
      <c r="Q112" s="12">
        <f t="shared" si="105"/>
        <v>0.10548141859579453</v>
      </c>
      <c r="R112" s="9">
        <f t="shared" si="106"/>
        <v>0.19436706250000002</v>
      </c>
      <c r="S112" s="13">
        <f t="shared" si="107"/>
        <v>0.54269183903417029</v>
      </c>
      <c r="T112" s="2">
        <f t="shared" si="108"/>
        <v>0.01</v>
      </c>
      <c r="U112" s="14">
        <f t="shared" si="109"/>
        <v>5.4269183903417027E-3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1.5376918390341703E-2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8466.6666666666661</v>
      </c>
      <c r="AX112" s="1">
        <f t="shared" si="116"/>
        <v>16954275.859800354</v>
      </c>
    </row>
    <row r="113" spans="1:53" x14ac:dyDescent="0.15">
      <c r="C113" s="7">
        <v>8</v>
      </c>
      <c r="D113" s="8">
        <v>15.135757924516099</v>
      </c>
      <c r="E113" s="10">
        <f t="shared" si="117"/>
        <v>17.293772069354802</v>
      </c>
      <c r="F113" s="7" t="s">
        <v>83</v>
      </c>
      <c r="G113" s="1">
        <v>9</v>
      </c>
      <c r="H113" s="9">
        <f t="shared" si="99"/>
        <v>15.135757924516099</v>
      </c>
      <c r="I113" s="9">
        <f t="shared" si="100"/>
        <v>288.28575792451608</v>
      </c>
      <c r="J113" s="9">
        <f t="shared" si="101"/>
        <v>0.11324000124881858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2.712131471251563</v>
      </c>
      <c r="P113" s="9">
        <f t="shared" si="104"/>
        <v>0.30712177119148715</v>
      </c>
      <c r="Q113" s="12">
        <f t="shared" si="105"/>
        <v>9.2136531357446136E-2</v>
      </c>
      <c r="R113" s="9">
        <f t="shared" si="106"/>
        <v>0.19436706250000002</v>
      </c>
      <c r="S113" s="13">
        <f t="shared" si="107"/>
        <v>0.4740336668793671</v>
      </c>
      <c r="T113" s="2">
        <f t="shared" si="108"/>
        <v>0.01</v>
      </c>
      <c r="U113" s="14">
        <f t="shared" si="109"/>
        <v>4.740336668793671E-3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1.4690336668793672E-2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8466.6666666666661</v>
      </c>
      <c r="AX113" s="1">
        <f t="shared" si="116"/>
        <v>16197264.889726313</v>
      </c>
    </row>
    <row r="114" spans="1:53" x14ac:dyDescent="0.15">
      <c r="C114" s="7">
        <v>9</v>
      </c>
      <c r="D114" s="8">
        <v>13.4343026923667</v>
      </c>
      <c r="E114" s="10">
        <f t="shared" si="117"/>
        <v>15.135757924516099</v>
      </c>
      <c r="F114" s="7" t="s">
        <v>83</v>
      </c>
      <c r="G114" s="1">
        <v>10</v>
      </c>
      <c r="H114" s="9">
        <f t="shared" si="99"/>
        <v>13.4343026923667</v>
      </c>
      <c r="I114" s="9">
        <f t="shared" si="100"/>
        <v>286.58430269236669</v>
      </c>
      <c r="J114" s="9">
        <f t="shared" si="101"/>
        <v>9.2664744502926513E-2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3.0528999083934094</v>
      </c>
      <c r="P114" s="9">
        <f t="shared" si="104"/>
        <v>0.28289619000428307</v>
      </c>
      <c r="Q114" s="12">
        <f t="shared" si="105"/>
        <v>8.4868857001284922E-2</v>
      </c>
      <c r="R114" s="9">
        <f t="shared" si="106"/>
        <v>0.19436706250000002</v>
      </c>
      <c r="S114" s="13">
        <f t="shared" si="107"/>
        <v>0.43664217542663597</v>
      </c>
      <c r="T114" s="2">
        <f t="shared" si="108"/>
        <v>0.01</v>
      </c>
      <c r="U114" s="14">
        <f t="shared" si="109"/>
        <v>4.36642175426636E-3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1.431642175426636E-2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8466.6666666666661</v>
      </c>
      <c r="AX114" s="1">
        <f t="shared" si="116"/>
        <v>15784993.949082475</v>
      </c>
    </row>
    <row r="115" spans="1:53" x14ac:dyDescent="0.15">
      <c r="C115" s="7">
        <v>10</v>
      </c>
      <c r="D115" s="8">
        <v>11.8053039940323</v>
      </c>
      <c r="E115" s="10">
        <f t="shared" si="117"/>
        <v>13.4343026923667</v>
      </c>
      <c r="F115" s="7" t="s">
        <v>83</v>
      </c>
      <c r="G115" s="1">
        <v>11</v>
      </c>
      <c r="H115" s="9">
        <f t="shared" si="99"/>
        <v>11.8053039940323</v>
      </c>
      <c r="I115" s="9">
        <f t="shared" si="100"/>
        <v>284.95530399403231</v>
      </c>
      <c r="J115" s="9">
        <f t="shared" si="101"/>
        <v>7.6306802249735892E-2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2.6315035324696705</v>
      </c>
      <c r="O115" s="9">
        <f t="shared" si="118"/>
        <v>0.78639039425278945</v>
      </c>
      <c r="P115" s="9">
        <f t="shared" si="104"/>
        <v>6.0006936305339452E-2</v>
      </c>
      <c r="Q115" s="12">
        <f t="shared" si="105"/>
        <v>1.8002080891601834E-2</v>
      </c>
      <c r="R115" s="9">
        <f t="shared" si="106"/>
        <v>0.19436706250000002</v>
      </c>
      <c r="S115" s="13">
        <f t="shared" si="107"/>
        <v>9.2618989349606662E-2</v>
      </c>
      <c r="T115" s="2">
        <f t="shared" si="108"/>
        <v>0.01</v>
      </c>
      <c r="U115" s="14">
        <f t="shared" si="109"/>
        <v>9.2618989349606664E-4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6.4161898934960672E-3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8466.6666666666661</v>
      </c>
      <c r="AX115" s="1">
        <f t="shared" si="116"/>
        <v>7074359.807458018</v>
      </c>
    </row>
    <row r="116" spans="1:53" x14ac:dyDescent="0.15">
      <c r="C116" s="7">
        <v>11</v>
      </c>
      <c r="D116" s="8">
        <v>6.8322846256333296</v>
      </c>
      <c r="E116" s="10">
        <f t="shared" si="117"/>
        <v>11.8053039940323</v>
      </c>
      <c r="F116" s="7" t="s">
        <v>85</v>
      </c>
      <c r="G116" s="1">
        <v>12</v>
      </c>
      <c r="H116" s="9">
        <f t="shared" si="99"/>
        <v>6.8322846256333296</v>
      </c>
      <c r="I116" s="9">
        <f t="shared" si="100"/>
        <v>279.98228462563333</v>
      </c>
      <c r="J116" s="9">
        <f t="shared" si="101"/>
        <v>4.1589429789872734E-2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1.3742736662807835</v>
      </c>
      <c r="P116" s="9">
        <f t="shared" si="104"/>
        <v>5.7155258155855634E-2</v>
      </c>
      <c r="Q116" s="12">
        <f t="shared" si="105"/>
        <v>1.714657744675669E-2</v>
      </c>
      <c r="R116" s="9">
        <f t="shared" si="106"/>
        <v>0.19436706250000002</v>
      </c>
      <c r="S116" s="13">
        <f t="shared" si="107"/>
        <v>8.8217505714254893E-2</v>
      </c>
      <c r="T116" s="2">
        <f t="shared" si="108"/>
        <v>0.01</v>
      </c>
      <c r="U116" s="14">
        <f t="shared" si="109"/>
        <v>8.8217505714254896E-4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6.3721750571425493E-3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8466.6666666666661</v>
      </c>
      <c r="AX116" s="1">
        <f t="shared" si="116"/>
        <v>7025829.9487101017</v>
      </c>
      <c r="AY116" s="1">
        <f>SUM(AX105:AX116)</f>
        <v>118802892.9109548</v>
      </c>
    </row>
    <row r="117" spans="1:53" x14ac:dyDescent="0.15">
      <c r="C117" s="7">
        <v>12</v>
      </c>
      <c r="D117" s="8">
        <v>6.9585435054838696</v>
      </c>
      <c r="E117" s="10">
        <f t="shared" si="117"/>
        <v>6.8322846256333296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6.3581223665161302</v>
      </c>
      <c r="E121" s="7"/>
      <c r="F121" s="7"/>
      <c r="G121" s="1">
        <v>1</v>
      </c>
      <c r="H121" s="9">
        <f t="shared" ref="H121:H132" si="119">E122</f>
        <v>6.3581223665161302</v>
      </c>
      <c r="I121" s="9">
        <f t="shared" ref="I121:I132" si="120">H121+273.15</f>
        <v>279.50812236651609</v>
      </c>
      <c r="J121" s="9">
        <f t="shared" ref="J121:J132" si="121">EXP(($C$15*(I121-$C$13))/($C$16*I121*$C$13))</f>
        <v>3.9206819405272333E-2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1.1162181484681033E-2</v>
      </c>
      <c r="Q121" s="12">
        <f t="shared" ref="Q121:Q132" si="125">P121*$B$123</f>
        <v>3.6835198899447413E-3</v>
      </c>
      <c r="R121" s="9">
        <f t="shared" ref="R121:R132" si="126">L121*$B$123</f>
        <v>9.3951000000000007E-2</v>
      </c>
      <c r="S121" s="13">
        <f t="shared" ref="S121:S132" si="127">Q121/R121</f>
        <v>3.9206819405272333E-2</v>
      </c>
      <c r="T121" s="2">
        <f t="shared" ref="T121:T132" si="128">$B$122/100</f>
        <v>0.01</v>
      </c>
      <c r="U121" s="14">
        <f t="shared" ref="U121:U132" si="129">S121*T121</f>
        <v>3.9206819405272335E-4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5.8820681940527234E-3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583.33333333333337</v>
      </c>
      <c r="AX121" s="1">
        <f t="shared" ref="AX121:AX132" si="136">AW121*10000*AV121*0.67*AU121*AT121</f>
        <v>215984.7354948674</v>
      </c>
      <c r="AZ121" s="1">
        <f t="shared" ref="AZ121:AZ132" si="137">$E$9/12</f>
        <v>100</v>
      </c>
      <c r="BA121" s="1">
        <f t="shared" ref="BA121:BA132" si="138">AZ121*10000*AV121*0.67*AU121*AT121</f>
        <v>37025.954656262977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5.6593825146128998</v>
      </c>
      <c r="E122" s="10">
        <f t="shared" ref="E122:E133" si="139">D121</f>
        <v>6.3581223665161302</v>
      </c>
      <c r="F122" s="7" t="s">
        <v>83</v>
      </c>
      <c r="G122" s="1">
        <v>2</v>
      </c>
      <c r="H122" s="9">
        <f t="shared" si="119"/>
        <v>5.6593825146128998</v>
      </c>
      <c r="I122" s="9">
        <f t="shared" si="120"/>
        <v>278.80938251461288</v>
      </c>
      <c r="J122" s="9">
        <f t="shared" si="121"/>
        <v>3.5929103056771612E-2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0.55823781851531895</v>
      </c>
      <c r="P122" s="9">
        <f t="shared" si="124"/>
        <v>2.0056984111624262E-2</v>
      </c>
      <c r="Q122" s="12">
        <f t="shared" si="125"/>
        <v>6.6188047568360069E-3</v>
      </c>
      <c r="R122" s="9">
        <f t="shared" si="126"/>
        <v>9.3951000000000007E-2</v>
      </c>
      <c r="S122" s="13">
        <f t="shared" si="127"/>
        <v>7.0449540258602963E-2</v>
      </c>
      <c r="T122" s="2">
        <f t="shared" si="128"/>
        <v>0.01</v>
      </c>
      <c r="U122" s="14">
        <f t="shared" si="129"/>
        <v>7.0449540258602969E-4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6.19449540258603E-3</v>
      </c>
      <c r="AU122" s="9">
        <f t="shared" si="133"/>
        <v>28.47</v>
      </c>
      <c r="AV122" s="1">
        <f t="shared" si="134"/>
        <v>0.33</v>
      </c>
      <c r="AW122" s="1">
        <f t="shared" si="135"/>
        <v>583.33333333333337</v>
      </c>
      <c r="AX122" s="1">
        <f t="shared" si="136"/>
        <v>227456.80718296746</v>
      </c>
      <c r="AZ122" s="1">
        <f t="shared" si="137"/>
        <v>100</v>
      </c>
      <c r="BA122" s="1">
        <f t="shared" si="138"/>
        <v>38992.595517080124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5.0022700190357101</v>
      </c>
      <c r="E123" s="10">
        <f t="shared" si="139"/>
        <v>5.6593825146128998</v>
      </c>
      <c r="F123" s="7" t="s">
        <v>83</v>
      </c>
      <c r="G123" s="1">
        <v>3</v>
      </c>
      <c r="H123" s="9">
        <f t="shared" si="119"/>
        <v>5.0022700190357101</v>
      </c>
      <c r="I123" s="9">
        <f t="shared" si="120"/>
        <v>278.15227001903571</v>
      </c>
      <c r="J123" s="9">
        <f t="shared" si="121"/>
        <v>3.3083856465996347E-2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0.82288083440369464</v>
      </c>
      <c r="P123" s="9">
        <f t="shared" si="124"/>
        <v>2.7224071414031142E-2</v>
      </c>
      <c r="Q123" s="12">
        <f t="shared" si="125"/>
        <v>8.9839435666302769E-3</v>
      </c>
      <c r="R123" s="9">
        <f t="shared" si="126"/>
        <v>9.3951000000000007E-2</v>
      </c>
      <c r="S123" s="13">
        <f t="shared" si="127"/>
        <v>9.5623714134285706E-2</v>
      </c>
      <c r="T123" s="2">
        <f t="shared" si="128"/>
        <v>0.01</v>
      </c>
      <c r="U123" s="14">
        <f t="shared" si="129"/>
        <v>9.562371413428571E-4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6.4462371413428572E-3</v>
      </c>
      <c r="AU123" s="9">
        <f t="shared" si="133"/>
        <v>28.47</v>
      </c>
      <c r="AV123" s="1">
        <f t="shared" si="134"/>
        <v>0.33</v>
      </c>
      <c r="AW123" s="1">
        <f t="shared" si="135"/>
        <v>583.33333333333337</v>
      </c>
      <c r="AX123" s="1">
        <f t="shared" si="136"/>
        <v>236700.55803124671</v>
      </c>
      <c r="AZ123" s="1">
        <f t="shared" si="137"/>
        <v>100</v>
      </c>
      <c r="BA123" s="1">
        <f t="shared" si="138"/>
        <v>40577.238519642284</v>
      </c>
    </row>
    <row r="124" spans="1:53" x14ac:dyDescent="0.15">
      <c r="C124" s="7">
        <v>3</v>
      </c>
      <c r="D124" s="8">
        <v>3.80855355422581</v>
      </c>
      <c r="E124" s="10">
        <f t="shared" si="139"/>
        <v>5.0022700190357101</v>
      </c>
      <c r="F124" s="7" t="s">
        <v>83</v>
      </c>
      <c r="G124" s="1">
        <v>4</v>
      </c>
      <c r="H124" s="9">
        <f t="shared" si="119"/>
        <v>3.80855355422581</v>
      </c>
      <c r="I124" s="9">
        <f t="shared" si="120"/>
        <v>276.95855355422577</v>
      </c>
      <c r="J124" s="9">
        <f t="shared" si="121"/>
        <v>2.8450611470804067E-2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1.0803567629896635</v>
      </c>
      <c r="P124" s="9">
        <f t="shared" si="124"/>
        <v>3.0736810513674471E-2</v>
      </c>
      <c r="Q124" s="12">
        <f t="shared" si="125"/>
        <v>1.0143147469512576E-2</v>
      </c>
      <c r="R124" s="9">
        <f t="shared" si="126"/>
        <v>9.3951000000000007E-2</v>
      </c>
      <c r="S124" s="13">
        <f t="shared" si="127"/>
        <v>0.1079621022608868</v>
      </c>
      <c r="T124" s="2">
        <f t="shared" si="128"/>
        <v>0.01</v>
      </c>
      <c r="U124" s="14">
        <f t="shared" si="129"/>
        <v>1.0796210226088681E-3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6.5696210226088682E-3</v>
      </c>
      <c r="AU124" s="9">
        <f t="shared" si="133"/>
        <v>28.47</v>
      </c>
      <c r="AV124" s="1">
        <f t="shared" si="134"/>
        <v>0.33</v>
      </c>
      <c r="AW124" s="1">
        <f t="shared" si="135"/>
        <v>583.33333333333337</v>
      </c>
      <c r="AX124" s="1">
        <f t="shared" si="136"/>
        <v>241231.1132850117</v>
      </c>
      <c r="AZ124" s="1">
        <f t="shared" si="137"/>
        <v>100</v>
      </c>
      <c r="BA124" s="1">
        <f t="shared" si="138"/>
        <v>41353.905134573426</v>
      </c>
    </row>
    <row r="125" spans="1:53" x14ac:dyDescent="0.15">
      <c r="C125" s="7">
        <v>4</v>
      </c>
      <c r="D125" s="8">
        <v>7.08684183263333</v>
      </c>
      <c r="E125" s="10">
        <f t="shared" si="139"/>
        <v>3.80855355422581</v>
      </c>
      <c r="F125" s="7" t="s">
        <v>83</v>
      </c>
      <c r="G125" s="1">
        <v>5</v>
      </c>
      <c r="H125" s="9">
        <f t="shared" si="119"/>
        <v>7.08684183263333</v>
      </c>
      <c r="I125" s="9">
        <f t="shared" si="120"/>
        <v>280.23684183263333</v>
      </c>
      <c r="J125" s="9">
        <f t="shared" si="121"/>
        <v>4.2924198498127633E-2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0.99713895485218951</v>
      </c>
      <c r="O125" s="9">
        <f t="shared" si="140"/>
        <v>0.33718099762379949</v>
      </c>
      <c r="P125" s="9">
        <f t="shared" si="124"/>
        <v>1.4473224071800671E-2</v>
      </c>
      <c r="Q125" s="12">
        <f t="shared" si="125"/>
        <v>4.7761639436942217E-3</v>
      </c>
      <c r="R125" s="9">
        <f t="shared" si="126"/>
        <v>9.3951000000000007E-2</v>
      </c>
      <c r="S125" s="13">
        <f t="shared" si="127"/>
        <v>5.0836754730595964E-2</v>
      </c>
      <c r="T125" s="2">
        <f t="shared" si="128"/>
        <v>0.01</v>
      </c>
      <c r="U125" s="14">
        <f t="shared" si="129"/>
        <v>5.0836754730595969E-4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5.9983675473059593E-3</v>
      </c>
      <c r="AU125" s="9">
        <f t="shared" si="133"/>
        <v>28.47</v>
      </c>
      <c r="AV125" s="1">
        <f t="shared" si="134"/>
        <v>0.33</v>
      </c>
      <c r="AW125" s="1">
        <f t="shared" si="135"/>
        <v>583.33333333333337</v>
      </c>
      <c r="AX125" s="1">
        <f t="shared" si="136"/>
        <v>220255.15267160494</v>
      </c>
      <c r="AZ125" s="1">
        <f t="shared" si="137"/>
        <v>100</v>
      </c>
      <c r="BA125" s="1">
        <f t="shared" si="138"/>
        <v>37758.026172275124</v>
      </c>
    </row>
    <row r="126" spans="1:53" x14ac:dyDescent="0.15">
      <c r="C126" s="7">
        <v>5</v>
      </c>
      <c r="D126" s="8">
        <v>9.8184867115806505</v>
      </c>
      <c r="E126" s="10">
        <f t="shared" si="139"/>
        <v>7.08684183263333</v>
      </c>
      <c r="F126" s="7" t="s">
        <v>85</v>
      </c>
      <c r="G126" s="1">
        <v>6</v>
      </c>
      <c r="H126" s="9">
        <f t="shared" si="119"/>
        <v>9.8184867115806505</v>
      </c>
      <c r="I126" s="9">
        <f t="shared" si="120"/>
        <v>282.96848671158062</v>
      </c>
      <c r="J126" s="9">
        <f t="shared" si="121"/>
        <v>6.0030110089137508E-2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0.60740777355199893</v>
      </c>
      <c r="P126" s="9">
        <f t="shared" si="124"/>
        <v>3.6462755515324401E-2</v>
      </c>
      <c r="Q126" s="12">
        <f t="shared" si="125"/>
        <v>1.2032709320057053E-2</v>
      </c>
      <c r="R126" s="9">
        <f t="shared" si="126"/>
        <v>9.3951000000000007E-2</v>
      </c>
      <c r="S126" s="13">
        <f t="shared" si="127"/>
        <v>0.1280743080973811</v>
      </c>
      <c r="T126" s="2">
        <f t="shared" si="128"/>
        <v>0.01</v>
      </c>
      <c r="U126" s="14">
        <f t="shared" si="129"/>
        <v>1.280743080973811E-3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6.7707430809738111E-3</v>
      </c>
      <c r="AU126" s="9">
        <f t="shared" si="133"/>
        <v>28.47</v>
      </c>
      <c r="AV126" s="1">
        <f t="shared" si="134"/>
        <v>0.33</v>
      </c>
      <c r="AW126" s="1">
        <f t="shared" si="135"/>
        <v>583.33333333333337</v>
      </c>
      <c r="AX126" s="1">
        <f t="shared" si="136"/>
        <v>248616.15085088971</v>
      </c>
      <c r="AZ126" s="1">
        <f t="shared" si="137"/>
        <v>100</v>
      </c>
      <c r="BA126" s="1">
        <f t="shared" si="138"/>
        <v>42619.911574438222</v>
      </c>
    </row>
    <row r="127" spans="1:53" x14ac:dyDescent="0.15">
      <c r="C127" s="7">
        <v>6</v>
      </c>
      <c r="D127" s="8">
        <v>13.3778062536667</v>
      </c>
      <c r="E127" s="10">
        <f t="shared" si="139"/>
        <v>9.8184867115806505</v>
      </c>
      <c r="F127" s="7" t="s">
        <v>83</v>
      </c>
      <c r="G127" s="1">
        <v>7</v>
      </c>
      <c r="H127" s="9">
        <f t="shared" si="119"/>
        <v>13.3778062536667</v>
      </c>
      <c r="I127" s="9">
        <f t="shared" si="120"/>
        <v>286.52780625366665</v>
      </c>
      <c r="J127" s="9">
        <f t="shared" si="121"/>
        <v>9.2046047071132148E-2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0.85564501803667448</v>
      </c>
      <c r="P127" s="9">
        <f t="shared" si="124"/>
        <v>7.8758741606383451E-2</v>
      </c>
      <c r="Q127" s="12">
        <f t="shared" si="125"/>
        <v>2.599038473010654E-2</v>
      </c>
      <c r="R127" s="9">
        <f t="shared" si="126"/>
        <v>9.3951000000000007E-2</v>
      </c>
      <c r="S127" s="13">
        <f t="shared" si="127"/>
        <v>0.27663765931290285</v>
      </c>
      <c r="T127" s="2">
        <f t="shared" si="128"/>
        <v>0.01</v>
      </c>
      <c r="U127" s="14">
        <f t="shared" si="129"/>
        <v>2.7663765931290286E-3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1.271637659312903E-2</v>
      </c>
      <c r="AU127" s="9">
        <f t="shared" si="133"/>
        <v>28.47</v>
      </c>
      <c r="AV127" s="1">
        <f t="shared" si="134"/>
        <v>0.33</v>
      </c>
      <c r="AW127" s="1">
        <f t="shared" si="135"/>
        <v>583.33333333333337</v>
      </c>
      <c r="AX127" s="1">
        <f t="shared" si="136"/>
        <v>466934.95286183321</v>
      </c>
      <c r="AZ127" s="1">
        <f t="shared" si="137"/>
        <v>100</v>
      </c>
      <c r="BA127" s="1">
        <f t="shared" si="138"/>
        <v>80045.991919171385</v>
      </c>
    </row>
    <row r="128" spans="1:53" x14ac:dyDescent="0.15">
      <c r="C128" s="7">
        <v>7</v>
      </c>
      <c r="D128" s="8">
        <v>17.293772069354802</v>
      </c>
      <c r="E128" s="10">
        <f t="shared" si="139"/>
        <v>13.3778062536667</v>
      </c>
      <c r="F128" s="7" t="s">
        <v>83</v>
      </c>
      <c r="G128" s="1">
        <v>8</v>
      </c>
      <c r="H128" s="9">
        <f t="shared" si="119"/>
        <v>17.293772069354802</v>
      </c>
      <c r="I128" s="9">
        <f t="shared" si="120"/>
        <v>290.44377206935479</v>
      </c>
      <c r="J128" s="9">
        <f t="shared" si="121"/>
        <v>0.14554103609229713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1.061586276430291</v>
      </c>
      <c r="P128" s="9">
        <f t="shared" si="124"/>
        <v>0.1545043665730283</v>
      </c>
      <c r="Q128" s="12">
        <f t="shared" si="125"/>
        <v>5.0986440969099343E-2</v>
      </c>
      <c r="R128" s="9">
        <f t="shared" si="126"/>
        <v>9.3951000000000007E-2</v>
      </c>
      <c r="S128" s="13">
        <f t="shared" si="127"/>
        <v>0.5426918390341704</v>
      </c>
      <c r="T128" s="2">
        <f t="shared" si="128"/>
        <v>0.01</v>
      </c>
      <c r="U128" s="14">
        <f t="shared" si="129"/>
        <v>5.4269183903417045E-3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1.5376918390341703E-2</v>
      </c>
      <c r="AU128" s="9">
        <f t="shared" si="133"/>
        <v>28.47</v>
      </c>
      <c r="AV128" s="1">
        <f t="shared" si="134"/>
        <v>0.33</v>
      </c>
      <c r="AW128" s="1">
        <f t="shared" si="135"/>
        <v>583.33333333333337</v>
      </c>
      <c r="AX128" s="1">
        <f t="shared" si="136"/>
        <v>564627.87266256334</v>
      </c>
      <c r="AZ128" s="1">
        <f t="shared" si="137"/>
        <v>100</v>
      </c>
      <c r="BA128" s="1">
        <f t="shared" si="138"/>
        <v>96793.349599296562</v>
      </c>
    </row>
    <row r="129" spans="1:54" x14ac:dyDescent="0.15">
      <c r="C129" s="7">
        <v>8</v>
      </c>
      <c r="D129" s="8">
        <v>15.135757924516099</v>
      </c>
      <c r="E129" s="10">
        <f t="shared" si="139"/>
        <v>17.293772069354802</v>
      </c>
      <c r="F129" s="7" t="s">
        <v>83</v>
      </c>
      <c r="G129" s="1">
        <v>9</v>
      </c>
      <c r="H129" s="9">
        <f t="shared" si="119"/>
        <v>15.135757924516099</v>
      </c>
      <c r="I129" s="9">
        <f t="shared" si="120"/>
        <v>288.28575792451608</v>
      </c>
      <c r="J129" s="9">
        <f t="shared" si="121"/>
        <v>0.11324000124881858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1.1917819098572626</v>
      </c>
      <c r="P129" s="9">
        <f t="shared" si="124"/>
        <v>0.13495738496055582</v>
      </c>
      <c r="Q129" s="12">
        <f t="shared" si="125"/>
        <v>4.4535937036983421E-2</v>
      </c>
      <c r="R129" s="9">
        <f t="shared" si="126"/>
        <v>9.3951000000000007E-2</v>
      </c>
      <c r="S129" s="13">
        <f t="shared" si="127"/>
        <v>0.4740336668793671</v>
      </c>
      <c r="T129" s="2">
        <f t="shared" si="128"/>
        <v>0.01</v>
      </c>
      <c r="U129" s="14">
        <f t="shared" si="129"/>
        <v>4.740336668793671E-3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1.4690336668793672E-2</v>
      </c>
      <c r="AU129" s="9">
        <f t="shared" si="133"/>
        <v>28.47</v>
      </c>
      <c r="AV129" s="1">
        <f t="shared" si="134"/>
        <v>0.33</v>
      </c>
      <c r="AW129" s="1">
        <f t="shared" si="135"/>
        <v>583.33333333333337</v>
      </c>
      <c r="AX129" s="1">
        <f t="shared" si="136"/>
        <v>539417.15312787704</v>
      </c>
      <c r="AZ129" s="1">
        <f t="shared" si="137"/>
        <v>100</v>
      </c>
      <c r="BA129" s="1">
        <f t="shared" si="138"/>
        <v>92471.511964778896</v>
      </c>
    </row>
    <row r="130" spans="1:54" x14ac:dyDescent="0.15">
      <c r="C130" s="7">
        <v>9</v>
      </c>
      <c r="D130" s="8">
        <v>13.4343026923667</v>
      </c>
      <c r="E130" s="10">
        <f t="shared" si="139"/>
        <v>15.135757924516099</v>
      </c>
      <c r="F130" s="7" t="s">
        <v>83</v>
      </c>
      <c r="G130" s="1">
        <v>10</v>
      </c>
      <c r="H130" s="9">
        <f t="shared" si="119"/>
        <v>13.4343026923667</v>
      </c>
      <c r="I130" s="9">
        <f t="shared" si="120"/>
        <v>286.58430269236669</v>
      </c>
      <c r="J130" s="9">
        <f t="shared" si="121"/>
        <v>9.2664744502926513E-2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1.3415245248967067</v>
      </c>
      <c r="P130" s="9">
        <f t="shared" si="124"/>
        <v>0.12431202734396321</v>
      </c>
      <c r="Q130" s="12">
        <f t="shared" si="125"/>
        <v>4.1022969023507862E-2</v>
      </c>
      <c r="R130" s="9">
        <f t="shared" si="126"/>
        <v>9.3951000000000007E-2</v>
      </c>
      <c r="S130" s="13">
        <f t="shared" si="127"/>
        <v>0.4366421754266358</v>
      </c>
      <c r="T130" s="2">
        <f t="shared" si="128"/>
        <v>0.01</v>
      </c>
      <c r="U130" s="14">
        <f t="shared" si="129"/>
        <v>4.3664217542663582E-3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1.4316421754266357E-2</v>
      </c>
      <c r="AU130" s="9">
        <f t="shared" si="133"/>
        <v>28.47</v>
      </c>
      <c r="AV130" s="1">
        <f t="shared" si="134"/>
        <v>0.33</v>
      </c>
      <c r="AW130" s="1">
        <f t="shared" si="135"/>
        <v>583.33333333333337</v>
      </c>
      <c r="AX130" s="1">
        <f t="shared" si="136"/>
        <v>525687.30314187659</v>
      </c>
      <c r="AZ130" s="1">
        <f t="shared" si="137"/>
        <v>100</v>
      </c>
      <c r="BA130" s="1">
        <f t="shared" si="138"/>
        <v>90117.823395750267</v>
      </c>
    </row>
    <row r="131" spans="1:54" x14ac:dyDescent="0.15">
      <c r="C131" s="7">
        <v>10</v>
      </c>
      <c r="D131" s="8">
        <v>11.8053039940323</v>
      </c>
      <c r="E131" s="10">
        <f t="shared" si="139"/>
        <v>13.4343026923667</v>
      </c>
      <c r="F131" s="7" t="s">
        <v>83</v>
      </c>
      <c r="G131" s="1">
        <v>11</v>
      </c>
      <c r="H131" s="9">
        <f t="shared" si="119"/>
        <v>11.8053039940323</v>
      </c>
      <c r="I131" s="9">
        <f t="shared" si="120"/>
        <v>284.95530399403231</v>
      </c>
      <c r="J131" s="9">
        <f t="shared" si="121"/>
        <v>7.6306802249735892E-2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1.1563518726751063</v>
      </c>
      <c r="O131" s="9">
        <f t="shared" si="140"/>
        <v>0.34556062487763706</v>
      </c>
      <c r="P131" s="9">
        <f t="shared" si="124"/>
        <v>2.6368626267833015E-2</v>
      </c>
      <c r="Q131" s="12">
        <f t="shared" si="125"/>
        <v>8.7016466683848947E-3</v>
      </c>
      <c r="R131" s="9">
        <f t="shared" si="126"/>
        <v>9.3951000000000007E-2</v>
      </c>
      <c r="S131" s="13">
        <f t="shared" si="127"/>
        <v>9.2618989349606648E-2</v>
      </c>
      <c r="T131" s="2">
        <f t="shared" si="128"/>
        <v>0.01</v>
      </c>
      <c r="U131" s="14">
        <f t="shared" si="129"/>
        <v>9.2618989349606653E-4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6.4161898934960663E-3</v>
      </c>
      <c r="AU131" s="9">
        <f t="shared" si="133"/>
        <v>28.47</v>
      </c>
      <c r="AV131" s="1">
        <f t="shared" si="134"/>
        <v>0.33</v>
      </c>
      <c r="AW131" s="1">
        <f t="shared" si="135"/>
        <v>583.33333333333337</v>
      </c>
      <c r="AX131" s="1">
        <f t="shared" si="136"/>
        <v>235597.24765393767</v>
      </c>
      <c r="AZ131" s="1">
        <f t="shared" si="137"/>
        <v>100</v>
      </c>
      <c r="BA131" s="1">
        <f t="shared" si="138"/>
        <v>40388.099597817876</v>
      </c>
    </row>
    <row r="132" spans="1:54" x14ac:dyDescent="0.15">
      <c r="C132" s="7">
        <v>11</v>
      </c>
      <c r="D132" s="8">
        <v>6.8322846256333296</v>
      </c>
      <c r="E132" s="10">
        <f t="shared" si="139"/>
        <v>11.8053039940323</v>
      </c>
      <c r="F132" s="7" t="s">
        <v>85</v>
      </c>
      <c r="G132" s="1">
        <v>12</v>
      </c>
      <c r="H132" s="9">
        <f t="shared" si="119"/>
        <v>6.8322846256333296</v>
      </c>
      <c r="I132" s="9">
        <f t="shared" si="120"/>
        <v>279.98228462563333</v>
      </c>
      <c r="J132" s="9">
        <f t="shared" si="121"/>
        <v>4.1589429789872734E-2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0.60389199860980403</v>
      </c>
      <c r="P132" s="9">
        <f t="shared" si="124"/>
        <v>2.5115523876848365E-2</v>
      </c>
      <c r="Q132" s="12">
        <f t="shared" si="125"/>
        <v>8.2881228793599618E-3</v>
      </c>
      <c r="R132" s="9">
        <f t="shared" si="126"/>
        <v>9.3951000000000007E-2</v>
      </c>
      <c r="S132" s="13">
        <f t="shared" si="127"/>
        <v>8.8217505714254893E-2</v>
      </c>
      <c r="T132" s="2">
        <f t="shared" si="128"/>
        <v>0.01</v>
      </c>
      <c r="U132" s="14">
        <f t="shared" si="129"/>
        <v>8.8217505714254896E-4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6.3721750571425493E-3</v>
      </c>
      <c r="AU132" s="9">
        <f t="shared" si="133"/>
        <v>28.47</v>
      </c>
      <c r="AV132" s="1">
        <f t="shared" si="134"/>
        <v>0.33</v>
      </c>
      <c r="AW132" s="1">
        <f t="shared" si="135"/>
        <v>583.33333333333337</v>
      </c>
      <c r="AX132" s="1">
        <f t="shared" si="136"/>
        <v>233981.05884516524</v>
      </c>
      <c r="AY132" s="1">
        <f>SUM(AX121:AX132)</f>
        <v>3956490.1058098413</v>
      </c>
      <c r="AZ132" s="1">
        <f t="shared" si="137"/>
        <v>100</v>
      </c>
      <c r="BA132" s="1">
        <f t="shared" si="138"/>
        <v>40111.038659171179</v>
      </c>
      <c r="BB132" s="1">
        <f>SUM(BA121:BA132)</f>
        <v>678255.44671025837</v>
      </c>
    </row>
    <row r="133" spans="1:54" x14ac:dyDescent="0.15">
      <c r="C133" s="7">
        <v>12</v>
      </c>
      <c r="D133" s="8">
        <v>6.9585435054838696</v>
      </c>
      <c r="E133" s="10">
        <f t="shared" si="139"/>
        <v>6.8322846256333296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6.3581223665161302</v>
      </c>
      <c r="E136" s="7"/>
      <c r="F136" s="7"/>
      <c r="G136" s="1">
        <v>1</v>
      </c>
      <c r="H136" s="9">
        <f t="shared" ref="H136:H147" si="141">E137</f>
        <v>6.3581223665161302</v>
      </c>
      <c r="I136" s="9">
        <f t="shared" ref="I136:I147" si="142">H136+273.15</f>
        <v>279.50812236651609</v>
      </c>
      <c r="J136" s="9">
        <f t="shared" ref="J136:J147" si="143">EXP(($C$15*(I136-$C$13))/($C$16*I136*$C$13))</f>
        <v>3.9206819405272333E-2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2.9759854588698207E-2</v>
      </c>
      <c r="Q136" s="12">
        <f t="shared" ref="Q136:Q147" si="147">P136*$B$138</f>
        <v>7.7375621930615337E-3</v>
      </c>
      <c r="R136" s="9">
        <f t="shared" ref="R136:R147" si="148">L136*$B$138</f>
        <v>0.19735245833333334</v>
      </c>
      <c r="S136" s="13">
        <f t="shared" ref="S136:S147" si="149">Q136/R136</f>
        <v>3.9206819405272333E-2</v>
      </c>
      <c r="T136" s="2">
        <f t="shared" ref="T136:T147" si="150">$B$137/100</f>
        <v>0.01</v>
      </c>
      <c r="U136" s="14">
        <f t="shared" ref="U136:U147" si="151">S136*T136</f>
        <v>3.9206819405272335E-4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5.8820681940527234E-3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5.6593825146128998</v>
      </c>
      <c r="E137" s="10">
        <f t="shared" ref="E137:E148" si="159">D136</f>
        <v>6.3581223665161302</v>
      </c>
      <c r="F137" s="7" t="s">
        <v>83</v>
      </c>
      <c r="G137" s="1">
        <v>2</v>
      </c>
      <c r="H137" s="9">
        <f t="shared" si="141"/>
        <v>5.6593825146128998</v>
      </c>
      <c r="I137" s="9">
        <f t="shared" si="142"/>
        <v>278.80938251461288</v>
      </c>
      <c r="J137" s="9">
        <f t="shared" si="143"/>
        <v>3.5929103056771612E-2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1.4883359787446353</v>
      </c>
      <c r="P137" s="9">
        <f t="shared" si="146"/>
        <v>5.3474576763417048E-2</v>
      </c>
      <c r="Q137" s="12">
        <f t="shared" si="147"/>
        <v>1.3903389958488433E-2</v>
      </c>
      <c r="R137" s="9">
        <f t="shared" si="148"/>
        <v>0.19735245833333334</v>
      </c>
      <c r="S137" s="13">
        <f t="shared" si="149"/>
        <v>7.0449540258602977E-2</v>
      </c>
      <c r="T137" s="2">
        <f t="shared" si="150"/>
        <v>0.01</v>
      </c>
      <c r="U137" s="14">
        <f t="shared" si="151"/>
        <v>7.044954025860298E-4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6.19449540258603E-3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5.0022700190357101</v>
      </c>
      <c r="E138" s="10">
        <f t="shared" si="159"/>
        <v>5.6593825146128998</v>
      </c>
      <c r="F138" s="7" t="s">
        <v>83</v>
      </c>
      <c r="G138" s="1">
        <v>3</v>
      </c>
      <c r="H138" s="9">
        <f t="shared" si="141"/>
        <v>5.0022700190357101</v>
      </c>
      <c r="I138" s="9">
        <f t="shared" si="142"/>
        <v>278.15227001903571</v>
      </c>
      <c r="J138" s="9">
        <f t="shared" si="143"/>
        <v>3.3083856465996347E-2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2.1939093186478851</v>
      </c>
      <c r="P138" s="9">
        <f t="shared" si="146"/>
        <v>7.2582980997558472E-2</v>
      </c>
      <c r="Q138" s="12">
        <f t="shared" si="147"/>
        <v>1.8871575059365202E-2</v>
      </c>
      <c r="R138" s="9">
        <f t="shared" si="148"/>
        <v>0.19735245833333334</v>
      </c>
      <c r="S138" s="13">
        <f t="shared" si="149"/>
        <v>9.562371413428572E-2</v>
      </c>
      <c r="T138" s="2">
        <f t="shared" si="150"/>
        <v>0.01</v>
      </c>
      <c r="U138" s="14">
        <f t="shared" si="151"/>
        <v>9.562371413428572E-4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6.4462371413428572E-3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3.80855355422581</v>
      </c>
      <c r="E139" s="10">
        <f t="shared" si="159"/>
        <v>5.0022700190357101</v>
      </c>
      <c r="F139" s="7" t="s">
        <v>83</v>
      </c>
      <c r="G139" s="1">
        <v>4</v>
      </c>
      <c r="H139" s="9">
        <f t="shared" si="141"/>
        <v>3.80855355422581</v>
      </c>
      <c r="I139" s="9">
        <f t="shared" si="142"/>
        <v>276.95855355422577</v>
      </c>
      <c r="J139" s="9">
        <f t="shared" si="143"/>
        <v>2.8450611470804067E-2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2.8803742543169935</v>
      </c>
      <c r="P139" s="9">
        <f t="shared" si="146"/>
        <v>8.1948408800079767E-2</v>
      </c>
      <c r="Q139" s="12">
        <f t="shared" si="147"/>
        <v>2.1306586288020742E-2</v>
      </c>
      <c r="R139" s="9">
        <f t="shared" si="148"/>
        <v>0.19735245833333334</v>
      </c>
      <c r="S139" s="13">
        <f t="shared" si="149"/>
        <v>0.10796210226088683</v>
      </c>
      <c r="T139" s="2">
        <f t="shared" si="150"/>
        <v>0.01</v>
      </c>
      <c r="U139" s="14">
        <f t="shared" si="151"/>
        <v>1.0796210226088683E-3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6.5696210226088682E-3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7.08684183263333</v>
      </c>
      <c r="E140" s="10">
        <f t="shared" si="159"/>
        <v>3.80855355422581</v>
      </c>
      <c r="F140" s="7" t="s">
        <v>83</v>
      </c>
      <c r="G140" s="1">
        <v>5</v>
      </c>
      <c r="H140" s="9">
        <f t="shared" si="141"/>
        <v>7.08684183263333</v>
      </c>
      <c r="I140" s="9">
        <f t="shared" si="142"/>
        <v>280.23684183263333</v>
      </c>
      <c r="J140" s="9">
        <f t="shared" si="143"/>
        <v>4.2924198498127633E-2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3.5574737621835806</v>
      </c>
      <c r="P140" s="9">
        <f t="shared" si="146"/>
        <v>0.15270170991984891</v>
      </c>
      <c r="Q140" s="12">
        <f t="shared" si="147"/>
        <v>3.9702444579160716E-2</v>
      </c>
      <c r="R140" s="9">
        <f t="shared" si="148"/>
        <v>0.19735245833333334</v>
      </c>
      <c r="S140" s="13">
        <f t="shared" si="149"/>
        <v>0.20117532314749417</v>
      </c>
      <c r="T140" s="2">
        <f t="shared" si="150"/>
        <v>0.01</v>
      </c>
      <c r="U140" s="14">
        <f t="shared" si="151"/>
        <v>2.0117532314749419E-3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7.5017532314749424E-3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9.8184867115806505</v>
      </c>
      <c r="E141" s="10">
        <f t="shared" si="159"/>
        <v>7.08684183263333</v>
      </c>
      <c r="F141" s="7" t="s">
        <v>85</v>
      </c>
      <c r="G141" s="1">
        <v>6</v>
      </c>
      <c r="H141" s="9">
        <f t="shared" si="141"/>
        <v>9.8184867115806505</v>
      </c>
      <c r="I141" s="9">
        <f t="shared" si="142"/>
        <v>282.96848671158062</v>
      </c>
      <c r="J141" s="9">
        <f t="shared" si="143"/>
        <v>6.0030110089137508E-2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4.1638199689303983</v>
      </c>
      <c r="P141" s="9">
        <f t="shared" si="146"/>
        <v>0.24995457112624092</v>
      </c>
      <c r="Q141" s="12">
        <f t="shared" si="147"/>
        <v>6.4988188492822646E-2</v>
      </c>
      <c r="R141" s="9">
        <f t="shared" si="148"/>
        <v>0.19735245833333334</v>
      </c>
      <c r="S141" s="13">
        <f t="shared" si="149"/>
        <v>0.32930012142567761</v>
      </c>
      <c r="T141" s="2">
        <f t="shared" si="150"/>
        <v>0.01</v>
      </c>
      <c r="U141" s="14">
        <f t="shared" si="151"/>
        <v>3.2930012142567762E-3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8.7830012142567776E-3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13.3778062536667</v>
      </c>
      <c r="E142" s="10">
        <f t="shared" si="159"/>
        <v>9.8184867115806505</v>
      </c>
      <c r="F142" s="7" t="s">
        <v>83</v>
      </c>
      <c r="G142" s="1">
        <v>7</v>
      </c>
      <c r="H142" s="9">
        <f t="shared" si="141"/>
        <v>13.3778062536667</v>
      </c>
      <c r="I142" s="9">
        <f t="shared" si="142"/>
        <v>286.52780625366665</v>
      </c>
      <c r="J142" s="9">
        <f t="shared" si="143"/>
        <v>9.2046047071132148E-2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4.6729133144708239</v>
      </c>
      <c r="P142" s="9">
        <f t="shared" si="146"/>
        <v>0.43012319890310158</v>
      </c>
      <c r="Q142" s="12">
        <f t="shared" si="147"/>
        <v>0.11183203171480642</v>
      </c>
      <c r="R142" s="9">
        <f t="shared" si="148"/>
        <v>0.19735245833333334</v>
      </c>
      <c r="S142" s="13">
        <f t="shared" si="149"/>
        <v>0.56666145767446818</v>
      </c>
      <c r="T142" s="2">
        <f t="shared" si="150"/>
        <v>0.01</v>
      </c>
      <c r="U142" s="14">
        <f t="shared" si="151"/>
        <v>5.6666145767446819E-3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1.5616614576744681E-2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17.293772069354802</v>
      </c>
      <c r="E143" s="10">
        <f t="shared" si="159"/>
        <v>13.3778062536667</v>
      </c>
      <c r="F143" s="7" t="s">
        <v>83</v>
      </c>
      <c r="G143" s="1">
        <v>8</v>
      </c>
      <c r="H143" s="9">
        <f t="shared" si="141"/>
        <v>17.293772069354802</v>
      </c>
      <c r="I143" s="9">
        <f t="shared" si="142"/>
        <v>290.44377206935479</v>
      </c>
      <c r="J143" s="9">
        <f t="shared" si="143"/>
        <v>0.14554103609229713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5.0018380322343887</v>
      </c>
      <c r="P143" s="9">
        <f t="shared" si="146"/>
        <v>0.72797268957724959</v>
      </c>
      <c r="Q143" s="12">
        <f t="shared" si="147"/>
        <v>0.18927289929008489</v>
      </c>
      <c r="R143" s="9">
        <f t="shared" si="148"/>
        <v>0.19735245833333334</v>
      </c>
      <c r="S143" s="13">
        <f t="shared" si="149"/>
        <v>0.95906025639872261</v>
      </c>
      <c r="T143" s="2">
        <f t="shared" si="150"/>
        <v>0.01</v>
      </c>
      <c r="U143" s="14">
        <f t="shared" si="151"/>
        <v>9.5906025639872269E-3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1.9540602563987229E-2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15.135757924516099</v>
      </c>
      <c r="E144" s="10">
        <f t="shared" si="159"/>
        <v>17.293772069354802</v>
      </c>
      <c r="F144" s="7" t="s">
        <v>83</v>
      </c>
      <c r="G144" s="1">
        <v>9</v>
      </c>
      <c r="H144" s="9">
        <f t="shared" si="141"/>
        <v>15.135757924516099</v>
      </c>
      <c r="I144" s="9">
        <f t="shared" si="142"/>
        <v>288.28575792451608</v>
      </c>
      <c r="J144" s="9">
        <f t="shared" si="143"/>
        <v>0.11324000124881858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5.0329132593238057</v>
      </c>
      <c r="P144" s="9">
        <f t="shared" si="146"/>
        <v>0.5699271037710234</v>
      </c>
      <c r="Q144" s="12">
        <f t="shared" si="147"/>
        <v>0.14818104698046608</v>
      </c>
      <c r="R144" s="9">
        <f t="shared" si="148"/>
        <v>0.19735245833333334</v>
      </c>
      <c r="S144" s="13">
        <f t="shared" si="149"/>
        <v>0.75084469801832676</v>
      </c>
      <c r="T144" s="2">
        <f t="shared" si="150"/>
        <v>0.01</v>
      </c>
      <c r="U144" s="14">
        <f t="shared" si="151"/>
        <v>7.5084469801832681E-3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1.7458446980183267E-2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13.4343026923667</v>
      </c>
      <c r="E145" s="10">
        <f t="shared" si="159"/>
        <v>15.135757924516099</v>
      </c>
      <c r="F145" s="7" t="s">
        <v>83</v>
      </c>
      <c r="G145" s="1">
        <v>10</v>
      </c>
      <c r="H145" s="9">
        <f t="shared" si="141"/>
        <v>13.4343026923667</v>
      </c>
      <c r="I145" s="9">
        <f t="shared" si="142"/>
        <v>286.58430269236669</v>
      </c>
      <c r="J145" s="9">
        <f t="shared" si="143"/>
        <v>9.2664744502926513E-2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5.2220340722194489</v>
      </c>
      <c r="P145" s="9">
        <f t="shared" si="146"/>
        <v>0.48389845308779211</v>
      </c>
      <c r="Q145" s="12">
        <f t="shared" si="147"/>
        <v>0.12581359780282594</v>
      </c>
      <c r="R145" s="9">
        <f t="shared" si="148"/>
        <v>0.19735245833333334</v>
      </c>
      <c r="S145" s="13">
        <f t="shared" si="149"/>
        <v>0.63750712236035878</v>
      </c>
      <c r="T145" s="2">
        <f t="shared" si="150"/>
        <v>0.01</v>
      </c>
      <c r="U145" s="14">
        <f t="shared" si="151"/>
        <v>6.3750712236035883E-3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1.6325071223603587E-2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11.8053039940323</v>
      </c>
      <c r="E146" s="10">
        <f t="shared" si="159"/>
        <v>13.4343026923667</v>
      </c>
      <c r="F146" s="7" t="s">
        <v>83</v>
      </c>
      <c r="G146" s="1">
        <v>11</v>
      </c>
      <c r="H146" s="9">
        <f t="shared" si="141"/>
        <v>11.8053039940323</v>
      </c>
      <c r="I146" s="9">
        <f t="shared" si="142"/>
        <v>284.95530399403231</v>
      </c>
      <c r="J146" s="9">
        <f t="shared" si="143"/>
        <v>7.6306802249735892E-2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5.4971835357983236</v>
      </c>
      <c r="P146" s="9">
        <f t="shared" si="146"/>
        <v>0.41947249699666661</v>
      </c>
      <c r="Q146" s="12">
        <f t="shared" si="147"/>
        <v>0.10906284921913333</v>
      </c>
      <c r="R146" s="9">
        <f t="shared" si="148"/>
        <v>0.19735245833333334</v>
      </c>
      <c r="S146" s="13">
        <f t="shared" si="149"/>
        <v>0.55262979818028612</v>
      </c>
      <c r="T146" s="2">
        <f t="shared" si="150"/>
        <v>0.01</v>
      </c>
      <c r="U146" s="14">
        <f t="shared" si="151"/>
        <v>5.5262979818028616E-3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1.1016297981802863E-2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6.8322846256333296</v>
      </c>
      <c r="E147" s="10">
        <f t="shared" si="159"/>
        <v>11.8053039940323</v>
      </c>
      <c r="F147" s="7" t="s">
        <v>85</v>
      </c>
      <c r="G147" s="1">
        <v>12</v>
      </c>
      <c r="H147" s="9">
        <f t="shared" si="141"/>
        <v>6.8322846256333296</v>
      </c>
      <c r="I147" s="9">
        <f t="shared" si="142"/>
        <v>279.98228462563333</v>
      </c>
      <c r="J147" s="9">
        <f t="shared" si="143"/>
        <v>4.1589429789872734E-2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5.8367589554683237</v>
      </c>
      <c r="P147" s="9">
        <f t="shared" si="146"/>
        <v>0.24274747677886077</v>
      </c>
      <c r="Q147" s="12">
        <f t="shared" si="147"/>
        <v>6.3114343962503802E-2</v>
      </c>
      <c r="R147" s="9">
        <f t="shared" si="148"/>
        <v>0.19735245833333334</v>
      </c>
      <c r="S147" s="13">
        <f t="shared" si="149"/>
        <v>0.31980520787788752</v>
      </c>
      <c r="T147" s="2">
        <f t="shared" si="150"/>
        <v>0.01</v>
      </c>
      <c r="U147" s="14">
        <f t="shared" si="151"/>
        <v>3.1980520787788752E-3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8.688052078778874E-3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6.9585435054838696</v>
      </c>
      <c r="E148" s="10">
        <f t="shared" si="159"/>
        <v>6.8322846256333296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E2">
        <v>402659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5846672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975858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7181828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8561683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393915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24000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9000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26380204.667776342</v>
      </c>
      <c r="J13" s="6" t="s">
        <v>37</v>
      </c>
      <c r="K13" s="6">
        <f>I13/(10000*1000)</f>
        <v>2.6380204667776344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5.7115948426774201</v>
      </c>
      <c r="E26" s="7"/>
      <c r="F26" s="7"/>
      <c r="G26" s="1">
        <v>1</v>
      </c>
      <c r="H26" s="9">
        <f t="shared" ref="H26:H37" si="0">E27</f>
        <v>5.7115948426774201</v>
      </c>
      <c r="I26" s="9">
        <f t="shared" ref="I26:I37" si="1">H26+273.15</f>
        <v>278.86159484267739</v>
      </c>
      <c r="J26" s="9">
        <f t="shared" ref="J26:J37" si="2">EXP(($C$15*(I26-$C$13))/($C$16*I26*$C$13))</f>
        <v>3.6164803145188607E-2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1.4658352065997475</v>
      </c>
      <c r="Q26" s="12">
        <f t="shared" ref="Q26:Q37" si="6">P26*$B$28</f>
        <v>0.14658352065997476</v>
      </c>
      <c r="R26" s="9">
        <f t="shared" ref="R26:R37" si="7">L26*$B$28</f>
        <v>4.0532094166666672</v>
      </c>
      <c r="S26" s="13">
        <f t="shared" ref="S26:S37" si="8">Q26/R26</f>
        <v>3.6164803145188607E-2</v>
      </c>
      <c r="T26" s="2">
        <f t="shared" ref="T26:T37" si="9">$B$27/100</f>
        <v>0.34</v>
      </c>
      <c r="U26" s="14">
        <f t="shared" ref="U26:U37" si="10">S26*T26</f>
        <v>1.2296033069364127E-2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2.5196033069364125E-2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33554.916666666664</v>
      </c>
      <c r="AU26" s="1">
        <f t="shared" ref="AU26:AU37" si="17">AT26*10000*AS26*0.67*AR26*AQ26</f>
        <v>67527902.916930199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4.206718231</v>
      </c>
      <c r="E27" s="10">
        <f t="shared" ref="E27:E38" si="18">D26</f>
        <v>5.7115948426774201</v>
      </c>
      <c r="F27" s="7" t="s">
        <v>83</v>
      </c>
      <c r="G27" s="1">
        <v>2</v>
      </c>
      <c r="H27" s="9">
        <f t="shared" si="0"/>
        <v>4.206718231</v>
      </c>
      <c r="I27" s="9">
        <f t="shared" si="1"/>
        <v>277.356718231</v>
      </c>
      <c r="J27" s="9">
        <f t="shared" si="2"/>
        <v>2.9923337385534394E-2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79.598353126733585</v>
      </c>
      <c r="P27" s="9">
        <f t="shared" si="5"/>
        <v>2.3818483759441555</v>
      </c>
      <c r="Q27" s="12">
        <f t="shared" si="6"/>
        <v>0.23818483759441555</v>
      </c>
      <c r="R27" s="9">
        <f t="shared" si="7"/>
        <v>4.0532094166666672</v>
      </c>
      <c r="S27" s="13">
        <f t="shared" si="8"/>
        <v>5.8764503165073867E-2</v>
      </c>
      <c r="T27" s="2">
        <f t="shared" si="9"/>
        <v>0.34</v>
      </c>
      <c r="U27" s="14">
        <f t="shared" si="10"/>
        <v>1.9979931076125116E-2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3.2879931076125114E-2</v>
      </c>
      <c r="AR27" s="9">
        <f t="shared" si="14"/>
        <v>119.21204166666666</v>
      </c>
      <c r="AS27" s="1">
        <f t="shared" si="15"/>
        <v>0.1</v>
      </c>
      <c r="AT27" s="1">
        <f t="shared" si="16"/>
        <v>33554.916666666664</v>
      </c>
      <c r="AU27" s="1">
        <f t="shared" si="17"/>
        <v>88121522.444087148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2.9126092943571402</v>
      </c>
      <c r="E28" s="10">
        <f t="shared" si="18"/>
        <v>4.206718231</v>
      </c>
      <c r="F28" s="7" t="s">
        <v>83</v>
      </c>
      <c r="G28" s="1">
        <v>3</v>
      </c>
      <c r="H28" s="9">
        <f t="shared" si="0"/>
        <v>2.9126092943571402</v>
      </c>
      <c r="I28" s="9">
        <f t="shared" si="1"/>
        <v>276.06260929435712</v>
      </c>
      <c r="J28" s="9">
        <f t="shared" si="2"/>
        <v>2.5382821117669048E-2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117.74859891745609</v>
      </c>
      <c r="P28" s="9">
        <f t="shared" si="5"/>
        <v>2.9887916231779474</v>
      </c>
      <c r="Q28" s="12">
        <f t="shared" si="6"/>
        <v>0.29887916231779477</v>
      </c>
      <c r="R28" s="9">
        <f t="shared" si="7"/>
        <v>4.0532094166666672</v>
      </c>
      <c r="S28" s="13">
        <f t="shared" si="8"/>
        <v>7.3738889752109335E-2</v>
      </c>
      <c r="T28" s="2">
        <f t="shared" si="9"/>
        <v>0.34</v>
      </c>
      <c r="U28" s="14">
        <f t="shared" si="10"/>
        <v>2.5071222515717174E-2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3.7971222515717176E-2</v>
      </c>
      <c r="AR28" s="9">
        <f t="shared" si="14"/>
        <v>119.21204166666666</v>
      </c>
      <c r="AS28" s="1">
        <f t="shared" si="15"/>
        <v>0.1</v>
      </c>
      <c r="AT28" s="1">
        <f t="shared" si="16"/>
        <v>33554.916666666664</v>
      </c>
      <c r="AU28" s="1">
        <f t="shared" si="17"/>
        <v>101766695.59924555</v>
      </c>
    </row>
    <row r="29" spans="1:47" x14ac:dyDescent="0.15">
      <c r="C29" s="7">
        <v>3</v>
      </c>
      <c r="D29" s="8">
        <v>6.9484417114516104</v>
      </c>
      <c r="E29" s="10">
        <f t="shared" si="18"/>
        <v>2.9126092943571402</v>
      </c>
      <c r="F29" s="7" t="s">
        <v>83</v>
      </c>
      <c r="G29" s="1">
        <v>4</v>
      </c>
      <c r="H29" s="9">
        <f t="shared" si="0"/>
        <v>6.9484417114516104</v>
      </c>
      <c r="I29" s="9">
        <f t="shared" si="1"/>
        <v>280.09844171145158</v>
      </c>
      <c r="J29" s="9">
        <f t="shared" si="2"/>
        <v>4.219357121524675E-2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155.29190146094481</v>
      </c>
      <c r="P29" s="9">
        <f t="shared" si="5"/>
        <v>6.5523199034434558</v>
      </c>
      <c r="Q29" s="12">
        <f t="shared" si="6"/>
        <v>0.65523199034434565</v>
      </c>
      <c r="R29" s="9">
        <f t="shared" si="7"/>
        <v>4.0532094166666672</v>
      </c>
      <c r="S29" s="13">
        <f t="shared" si="8"/>
        <v>0.16165757131868211</v>
      </c>
      <c r="T29" s="2">
        <f t="shared" si="9"/>
        <v>0.34</v>
      </c>
      <c r="U29" s="14">
        <f t="shared" si="10"/>
        <v>5.4963574248351924E-2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6.7863574248351918E-2</v>
      </c>
      <c r="AR29" s="9">
        <f t="shared" si="14"/>
        <v>119.21204166666666</v>
      </c>
      <c r="AS29" s="1">
        <f t="shared" si="15"/>
        <v>0.1</v>
      </c>
      <c r="AT29" s="1">
        <f t="shared" si="16"/>
        <v>33554.916666666664</v>
      </c>
      <c r="AU29" s="1">
        <f t="shared" si="17"/>
        <v>181881204.90327036</v>
      </c>
    </row>
    <row r="30" spans="1:47" x14ac:dyDescent="0.15">
      <c r="C30" s="7">
        <v>4</v>
      </c>
      <c r="D30" s="8">
        <v>11.881767872233301</v>
      </c>
      <c r="E30" s="10">
        <f t="shared" si="18"/>
        <v>6.9484417114516104</v>
      </c>
      <c r="F30" s="7" t="s">
        <v>83</v>
      </c>
      <c r="G30" s="1">
        <v>5</v>
      </c>
      <c r="H30" s="9">
        <f t="shared" si="0"/>
        <v>11.881767872233301</v>
      </c>
      <c r="I30" s="9">
        <f t="shared" si="1"/>
        <v>285.03176787223327</v>
      </c>
      <c r="J30" s="9">
        <f t="shared" si="2"/>
        <v>7.700948181263205E-2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141.3026024796263</v>
      </c>
      <c r="O30" s="9">
        <f t="shared" si="19"/>
        <v>47.969073244541732</v>
      </c>
      <c r="P30" s="9">
        <f t="shared" si="5"/>
        <v>3.6940734735943512</v>
      </c>
      <c r="Q30" s="12">
        <f t="shared" si="6"/>
        <v>0.36940734735943515</v>
      </c>
      <c r="R30" s="9">
        <f t="shared" si="7"/>
        <v>4.0532094166666672</v>
      </c>
      <c r="S30" s="13">
        <f t="shared" si="8"/>
        <v>9.1139467366389698E-2</v>
      </c>
      <c r="T30" s="2">
        <f t="shared" si="9"/>
        <v>0.34</v>
      </c>
      <c r="U30" s="14">
        <f t="shared" si="10"/>
        <v>3.0987418904572499E-2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4.3887418904572498E-2</v>
      </c>
      <c r="AR30" s="9">
        <f t="shared" si="14"/>
        <v>119.21204166666666</v>
      </c>
      <c r="AS30" s="1">
        <f t="shared" si="15"/>
        <v>0.1</v>
      </c>
      <c r="AT30" s="1">
        <f t="shared" si="16"/>
        <v>33554.916666666664</v>
      </c>
      <c r="AU30" s="1">
        <f t="shared" si="17"/>
        <v>117622696.98979291</v>
      </c>
    </row>
    <row r="31" spans="1:47" x14ac:dyDescent="0.15">
      <c r="C31" s="7">
        <v>5</v>
      </c>
      <c r="D31" s="8">
        <v>14.079704832871</v>
      </c>
      <c r="E31" s="10">
        <f t="shared" si="18"/>
        <v>11.881767872233301</v>
      </c>
      <c r="F31" s="7" t="s">
        <v>85</v>
      </c>
      <c r="G31" s="1">
        <v>6</v>
      </c>
      <c r="H31" s="9">
        <f t="shared" si="0"/>
        <v>14.079704832871</v>
      </c>
      <c r="I31" s="9">
        <f t="shared" si="1"/>
        <v>287.22970483287099</v>
      </c>
      <c r="J31" s="9">
        <f t="shared" si="2"/>
        <v>0.10001600638818585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84.807093937614042</v>
      </c>
      <c r="P31" s="9">
        <f t="shared" si="5"/>
        <v>8.4820668490278841</v>
      </c>
      <c r="Q31" s="12">
        <f t="shared" si="6"/>
        <v>0.8482066849027885</v>
      </c>
      <c r="R31" s="9">
        <f t="shared" si="7"/>
        <v>4.0532094166666672</v>
      </c>
      <c r="S31" s="13">
        <f t="shared" si="8"/>
        <v>0.20926791530064787</v>
      </c>
      <c r="T31" s="2">
        <f t="shared" si="9"/>
        <v>0.34</v>
      </c>
      <c r="U31" s="14">
        <f t="shared" si="10"/>
        <v>7.1151091202220282E-2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8.4051091202220277E-2</v>
      </c>
      <c r="AR31" s="9">
        <f t="shared" si="14"/>
        <v>119.21204166666666</v>
      </c>
      <c r="AS31" s="1">
        <f t="shared" si="15"/>
        <v>0.1</v>
      </c>
      <c r="AT31" s="1">
        <f t="shared" si="16"/>
        <v>33554.916666666664</v>
      </c>
      <c r="AU31" s="1">
        <f t="shared" si="17"/>
        <v>225265378.52765316</v>
      </c>
    </row>
    <row r="32" spans="1:47" x14ac:dyDescent="0.15">
      <c r="C32" s="7">
        <v>6</v>
      </c>
      <c r="D32" s="8">
        <v>18.533584240333301</v>
      </c>
      <c r="E32" s="10">
        <f t="shared" si="18"/>
        <v>14.079704832871</v>
      </c>
      <c r="F32" s="7" t="s">
        <v>83</v>
      </c>
      <c r="G32" s="1">
        <v>7</v>
      </c>
      <c r="H32" s="9">
        <f t="shared" si="0"/>
        <v>18.533584240333301</v>
      </c>
      <c r="I32" s="9">
        <f t="shared" si="1"/>
        <v>291.68358424033329</v>
      </c>
      <c r="J32" s="9">
        <f t="shared" si="2"/>
        <v>0.16783014367121071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116.85712125525282</v>
      </c>
      <c r="P32" s="9">
        <f t="shared" si="5"/>
        <v>19.612147449273174</v>
      </c>
      <c r="Q32" s="12">
        <f t="shared" si="6"/>
        <v>1.9612147449273174</v>
      </c>
      <c r="R32" s="9">
        <f t="shared" si="7"/>
        <v>4.0532094166666672</v>
      </c>
      <c r="S32" s="13">
        <f t="shared" si="8"/>
        <v>0.48386711450507963</v>
      </c>
      <c r="T32" s="2">
        <f t="shared" si="9"/>
        <v>0.34</v>
      </c>
      <c r="U32" s="14">
        <f t="shared" si="10"/>
        <v>0.16451481893172709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0.1901648189317271</v>
      </c>
      <c r="AR32" s="9">
        <f t="shared" si="14"/>
        <v>119.21204166666666</v>
      </c>
      <c r="AS32" s="1">
        <f t="shared" si="15"/>
        <v>0.1</v>
      </c>
      <c r="AT32" s="1">
        <f t="shared" si="16"/>
        <v>33554.916666666664</v>
      </c>
      <c r="AU32" s="1">
        <f t="shared" si="17"/>
        <v>509660842.07323819</v>
      </c>
    </row>
    <row r="33" spans="1:48" x14ac:dyDescent="0.15">
      <c r="C33" s="7">
        <v>7</v>
      </c>
      <c r="D33" s="8">
        <v>22.1367466951613</v>
      </c>
      <c r="E33" s="10">
        <f t="shared" si="18"/>
        <v>18.533584240333301</v>
      </c>
      <c r="F33" s="7" t="s">
        <v>83</v>
      </c>
      <c r="G33" s="1">
        <v>8</v>
      </c>
      <c r="H33" s="9">
        <f t="shared" si="0"/>
        <v>22.1367466951613</v>
      </c>
      <c r="I33" s="9">
        <f t="shared" si="1"/>
        <v>295.2867466951613</v>
      </c>
      <c r="J33" s="9">
        <f t="shared" si="2"/>
        <v>0.25221448483457892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137.77706797264631</v>
      </c>
      <c r="P33" s="9">
        <f t="shared" si="5"/>
        <v>34.749372220739751</v>
      </c>
      <c r="Q33" s="12">
        <f t="shared" si="6"/>
        <v>3.4749372220739754</v>
      </c>
      <c r="R33" s="9">
        <f t="shared" si="7"/>
        <v>4.0532094166666672</v>
      </c>
      <c r="S33" s="13">
        <f t="shared" si="8"/>
        <v>0.85732980086968735</v>
      </c>
      <c r="T33" s="2">
        <f t="shared" si="9"/>
        <v>0.34</v>
      </c>
      <c r="U33" s="14">
        <f t="shared" si="10"/>
        <v>0.29149213229569371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0.31714213229569371</v>
      </c>
      <c r="AR33" s="9">
        <f t="shared" si="14"/>
        <v>119.21204166666666</v>
      </c>
      <c r="AS33" s="1">
        <f t="shared" si="15"/>
        <v>0.1</v>
      </c>
      <c r="AT33" s="1">
        <f t="shared" si="16"/>
        <v>33554.916666666664</v>
      </c>
      <c r="AU33" s="1">
        <f t="shared" si="17"/>
        <v>849972813.63991773</v>
      </c>
    </row>
    <row r="34" spans="1:48" x14ac:dyDescent="0.15">
      <c r="C34" s="7">
        <v>8</v>
      </c>
      <c r="D34" s="8">
        <v>22.149139331612901</v>
      </c>
      <c r="E34" s="10">
        <f t="shared" si="18"/>
        <v>22.1367466951613</v>
      </c>
      <c r="F34" s="7" t="s">
        <v>83</v>
      </c>
      <c r="G34" s="1">
        <v>9</v>
      </c>
      <c r="H34" s="9">
        <f t="shared" si="0"/>
        <v>22.149139331612901</v>
      </c>
      <c r="I34" s="9">
        <f t="shared" si="1"/>
        <v>295.29913933161288</v>
      </c>
      <c r="J34" s="9">
        <f t="shared" si="2"/>
        <v>0.25256374084247574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143.55978991857322</v>
      </c>
      <c r="P34" s="9">
        <f t="shared" si="5"/>
        <v>36.257997576394786</v>
      </c>
      <c r="Q34" s="12">
        <f t="shared" si="6"/>
        <v>3.6257997576394789</v>
      </c>
      <c r="R34" s="9">
        <f t="shared" si="7"/>
        <v>4.0532094166666672</v>
      </c>
      <c r="S34" s="13">
        <f t="shared" si="8"/>
        <v>0.89455031430902798</v>
      </c>
      <c r="T34" s="2">
        <f t="shared" si="9"/>
        <v>0.34</v>
      </c>
      <c r="U34" s="14">
        <f t="shared" si="10"/>
        <v>0.30414710686506952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0.32979710686506952</v>
      </c>
      <c r="AR34" s="9">
        <f t="shared" si="14"/>
        <v>119.21204166666666</v>
      </c>
      <c r="AS34" s="1">
        <f t="shared" si="15"/>
        <v>0.1</v>
      </c>
      <c r="AT34" s="1">
        <f t="shared" si="16"/>
        <v>33554.916666666664</v>
      </c>
      <c r="AU34" s="1">
        <f t="shared" si="17"/>
        <v>883889418.36036849</v>
      </c>
    </row>
    <row r="35" spans="1:48" x14ac:dyDescent="0.15">
      <c r="C35" s="7">
        <v>9</v>
      </c>
      <c r="D35" s="8">
        <v>18.331181091000001</v>
      </c>
      <c r="E35" s="10">
        <f t="shared" si="18"/>
        <v>22.149139331612901</v>
      </c>
      <c r="F35" s="7" t="s">
        <v>83</v>
      </c>
      <c r="G35" s="1">
        <v>10</v>
      </c>
      <c r="H35" s="9">
        <f t="shared" si="0"/>
        <v>18.331181091000001</v>
      </c>
      <c r="I35" s="9">
        <f t="shared" si="1"/>
        <v>291.481181091</v>
      </c>
      <c r="J35" s="9">
        <f t="shared" si="2"/>
        <v>0.16398460864416509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147.8338865088451</v>
      </c>
      <c r="P35" s="9">
        <f t="shared" si="5"/>
        <v>24.24248202349888</v>
      </c>
      <c r="Q35" s="12">
        <f t="shared" si="6"/>
        <v>2.4242482023498884</v>
      </c>
      <c r="R35" s="9">
        <f t="shared" si="7"/>
        <v>4.0532094166666672</v>
      </c>
      <c r="S35" s="13">
        <f t="shared" si="8"/>
        <v>0.5981058349419246</v>
      </c>
      <c r="T35" s="2">
        <f t="shared" si="9"/>
        <v>0.34</v>
      </c>
      <c r="U35" s="14">
        <f t="shared" si="10"/>
        <v>0.20335598388025439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0.22900598388025439</v>
      </c>
      <c r="AR35" s="9">
        <f t="shared" si="14"/>
        <v>119.21204166666666</v>
      </c>
      <c r="AS35" s="1">
        <f t="shared" si="15"/>
        <v>0.1</v>
      </c>
      <c r="AT35" s="1">
        <f t="shared" si="16"/>
        <v>33554.916666666664</v>
      </c>
      <c r="AU35" s="1">
        <f t="shared" si="17"/>
        <v>613759070.89378071</v>
      </c>
    </row>
    <row r="36" spans="1:48" x14ac:dyDescent="0.15">
      <c r="C36" s="7">
        <v>10</v>
      </c>
      <c r="D36" s="8">
        <v>14.876516322580599</v>
      </c>
      <c r="E36" s="10">
        <f t="shared" si="18"/>
        <v>18.331181091000001</v>
      </c>
      <c r="F36" s="7" t="s">
        <v>83</v>
      </c>
      <c r="G36" s="1">
        <v>11</v>
      </c>
      <c r="H36" s="9">
        <f t="shared" si="0"/>
        <v>14.876516322580599</v>
      </c>
      <c r="I36" s="9">
        <f t="shared" si="1"/>
        <v>288.02651632258056</v>
      </c>
      <c r="J36" s="9">
        <f t="shared" si="2"/>
        <v>0.10984937244593257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117.41183426107891</v>
      </c>
      <c r="O36" s="9">
        <f t="shared" si="19"/>
        <v>46.711664390933961</v>
      </c>
      <c r="P36" s="9">
        <f t="shared" si="5"/>
        <v>5.1312470192491109</v>
      </c>
      <c r="Q36" s="12">
        <f t="shared" si="6"/>
        <v>0.51312470192491111</v>
      </c>
      <c r="R36" s="9">
        <f t="shared" si="7"/>
        <v>4.0532094166666672</v>
      </c>
      <c r="S36" s="13">
        <f t="shared" si="8"/>
        <v>0.12659713554768692</v>
      </c>
      <c r="T36" s="2">
        <f t="shared" si="9"/>
        <v>0.34</v>
      </c>
      <c r="U36" s="14">
        <f t="shared" si="10"/>
        <v>4.3043026086213555E-2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5.5943026086213557E-2</v>
      </c>
      <c r="AR36" s="9">
        <f t="shared" si="14"/>
        <v>119.21204166666666</v>
      </c>
      <c r="AS36" s="1">
        <f t="shared" si="15"/>
        <v>0.1</v>
      </c>
      <c r="AT36" s="1">
        <f t="shared" si="16"/>
        <v>33554.916666666664</v>
      </c>
      <c r="AU36" s="1">
        <f t="shared" si="17"/>
        <v>149932936.82498175</v>
      </c>
    </row>
    <row r="37" spans="1:48" x14ac:dyDescent="0.15">
      <c r="C37" s="7">
        <v>11</v>
      </c>
      <c r="D37" s="8">
        <v>8.9389143557666699</v>
      </c>
      <c r="E37" s="10">
        <f t="shared" si="18"/>
        <v>14.876516322580599</v>
      </c>
      <c r="F37" s="7" t="s">
        <v>85</v>
      </c>
      <c r="G37" s="1">
        <v>12</v>
      </c>
      <c r="H37" s="9">
        <f t="shared" si="0"/>
        <v>8.9389143557666699</v>
      </c>
      <c r="I37" s="9">
        <f t="shared" si="1"/>
        <v>282.08891435576663</v>
      </c>
      <c r="J37" s="9">
        <f t="shared" si="2"/>
        <v>5.3922901870316661E-2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82.112511538351512</v>
      </c>
      <c r="P37" s="9">
        <f t="shared" si="5"/>
        <v>4.427744902007773</v>
      </c>
      <c r="Q37" s="12">
        <f t="shared" si="6"/>
        <v>0.4427744902007773</v>
      </c>
      <c r="R37" s="9">
        <f t="shared" si="7"/>
        <v>4.0532094166666672</v>
      </c>
      <c r="S37" s="13">
        <f t="shared" si="8"/>
        <v>0.10924046716661191</v>
      </c>
      <c r="T37" s="2">
        <f t="shared" si="9"/>
        <v>0.34</v>
      </c>
      <c r="U37" s="14">
        <f t="shared" si="10"/>
        <v>3.7141758836648053E-2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5.0041758836648055E-2</v>
      </c>
      <c r="AR37" s="9">
        <f t="shared" si="14"/>
        <v>119.21204166666666</v>
      </c>
      <c r="AS37" s="1">
        <f t="shared" si="15"/>
        <v>0.1</v>
      </c>
      <c r="AT37" s="1">
        <f t="shared" si="16"/>
        <v>33554.916666666664</v>
      </c>
      <c r="AU37" s="1">
        <f t="shared" si="17"/>
        <v>134116947.02934779</v>
      </c>
      <c r="AV37" s="1">
        <f>SUM(AU26:AU37)</f>
        <v>3923517430.2026143</v>
      </c>
    </row>
    <row r="38" spans="1:48" x14ac:dyDescent="0.15">
      <c r="C38" s="7">
        <v>12</v>
      </c>
      <c r="D38" s="8">
        <v>5.3444308975161299</v>
      </c>
      <c r="E38" s="10">
        <f t="shared" si="18"/>
        <v>8.9389143557666699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5.7115948426774201</v>
      </c>
      <c r="E42" s="7"/>
      <c r="F42" s="7"/>
      <c r="G42" s="1">
        <v>1</v>
      </c>
      <c r="H42" s="9">
        <f t="shared" ref="H42:H53" si="20">E43</f>
        <v>5.7115948426774201</v>
      </c>
      <c r="I42" s="9">
        <f t="shared" ref="I42:I53" si="21">H42+273.15</f>
        <v>278.86159484267739</v>
      </c>
      <c r="J42" s="9">
        <f t="shared" ref="J42:J53" si="22">EXP(($C$15*(I42-$C$13))/($C$16*I42*$C$13))</f>
        <v>3.6164803145188607E-2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2.1285246951140069</v>
      </c>
      <c r="Q42" s="12">
        <f t="shared" ref="Q42:Q53" si="26">P42*$B$44</f>
        <v>0.51084592682736163</v>
      </c>
      <c r="R42" s="9">
        <f t="shared" ref="R42:R53" si="27">L42*$B$44</f>
        <v>14.125500000000001</v>
      </c>
      <c r="S42" s="13">
        <f t="shared" ref="S42:S53" si="28">Q42/R42</f>
        <v>3.61648031451886E-2</v>
      </c>
      <c r="T42" s="2">
        <f t="shared" ref="T42:T53" si="29">$B$43/100</f>
        <v>0.43</v>
      </c>
      <c r="U42" s="14">
        <f t="shared" ref="U42:U53" si="30">S42*T42</f>
        <v>1.5550865352431097E-2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2.3970865352431096E-2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487222.66666666669</v>
      </c>
      <c r="AU42" s="1">
        <f t="shared" ref="AU42:AU53" si="38">AT42*10000*AS42*0.67*AR42*AQ42</f>
        <v>2570522285.7994342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4.206718231</v>
      </c>
      <c r="E43" s="10">
        <f t="shared" ref="E43:E54" si="39">D42</f>
        <v>5.7115948426774201</v>
      </c>
      <c r="F43" s="7" t="s">
        <v>83</v>
      </c>
      <c r="G43" s="1">
        <v>2</v>
      </c>
      <c r="H43" s="9">
        <f t="shared" si="20"/>
        <v>4.206718231</v>
      </c>
      <c r="I43" s="9">
        <f t="shared" si="21"/>
        <v>277.356718231</v>
      </c>
      <c r="J43" s="9">
        <f t="shared" si="22"/>
        <v>2.9923337385534394E-2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115.583975304886</v>
      </c>
      <c r="P43" s="9">
        <f t="shared" si="25"/>
        <v>3.4586582894093794</v>
      </c>
      <c r="Q43" s="12">
        <f t="shared" si="26"/>
        <v>0.83007798945825106</v>
      </c>
      <c r="R43" s="9">
        <f t="shared" si="27"/>
        <v>14.125500000000001</v>
      </c>
      <c r="S43" s="13">
        <f t="shared" si="28"/>
        <v>5.8764503165073874E-2</v>
      </c>
      <c r="T43" s="2">
        <f t="shared" si="29"/>
        <v>0.43</v>
      </c>
      <c r="U43" s="14">
        <f t="shared" si="30"/>
        <v>2.5268736360981765E-2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3.3688736360981762E-2</v>
      </c>
      <c r="AR43" s="9">
        <f t="shared" si="35"/>
        <v>136.875</v>
      </c>
      <c r="AS43" s="1">
        <f t="shared" si="36"/>
        <v>0.24</v>
      </c>
      <c r="AT43" s="1">
        <f t="shared" si="37"/>
        <v>487222.66666666669</v>
      </c>
      <c r="AU43" s="1">
        <f t="shared" si="38"/>
        <v>3612620834.6309333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2.9126092943571402</v>
      </c>
      <c r="E44" s="10">
        <f t="shared" si="39"/>
        <v>4.206718231</v>
      </c>
      <c r="F44" s="7" t="s">
        <v>83</v>
      </c>
      <c r="G44" s="1">
        <v>3</v>
      </c>
      <c r="H44" s="9">
        <f t="shared" si="20"/>
        <v>2.9126092943571402</v>
      </c>
      <c r="I44" s="9">
        <f t="shared" si="21"/>
        <v>276.06260929435712</v>
      </c>
      <c r="J44" s="9">
        <f t="shared" si="22"/>
        <v>2.5382821117669048E-2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170.9815670154766</v>
      </c>
      <c r="P44" s="9">
        <f t="shared" si="25"/>
        <v>4.3399945299725848</v>
      </c>
      <c r="Q44" s="12">
        <f t="shared" si="26"/>
        <v>1.0415986871934204</v>
      </c>
      <c r="R44" s="9">
        <f t="shared" si="27"/>
        <v>14.125500000000001</v>
      </c>
      <c r="S44" s="13">
        <f t="shared" si="28"/>
        <v>7.3738889752109335E-2</v>
      </c>
      <c r="T44" s="2">
        <f t="shared" si="29"/>
        <v>0.43</v>
      </c>
      <c r="U44" s="14">
        <f t="shared" si="30"/>
        <v>3.1707722593407012E-2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4.0127722593407009E-2</v>
      </c>
      <c r="AR44" s="9">
        <f t="shared" si="35"/>
        <v>136.875</v>
      </c>
      <c r="AS44" s="1">
        <f t="shared" si="36"/>
        <v>0.24</v>
      </c>
      <c r="AT44" s="1">
        <f t="shared" si="37"/>
        <v>487222.66666666669</v>
      </c>
      <c r="AU44" s="1">
        <f t="shared" si="38"/>
        <v>4303107279.9492788</v>
      </c>
    </row>
    <row r="45" spans="1:48" x14ac:dyDescent="0.15">
      <c r="C45" s="7">
        <v>3</v>
      </c>
      <c r="D45" s="8">
        <v>6.9484417114516104</v>
      </c>
      <c r="E45" s="10">
        <f t="shared" si="39"/>
        <v>2.9126092943571402</v>
      </c>
      <c r="F45" s="7" t="s">
        <v>83</v>
      </c>
      <c r="G45" s="1">
        <v>4</v>
      </c>
      <c r="H45" s="9">
        <f t="shared" si="20"/>
        <v>6.9484417114516104</v>
      </c>
      <c r="I45" s="9">
        <f t="shared" si="21"/>
        <v>280.09844171145158</v>
      </c>
      <c r="J45" s="9">
        <f t="shared" si="22"/>
        <v>4.219357121524675E-2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225.49782248550403</v>
      </c>
      <c r="P45" s="9">
        <f t="shared" si="25"/>
        <v>9.5145584319251846</v>
      </c>
      <c r="Q45" s="12">
        <f t="shared" si="26"/>
        <v>2.283494023662044</v>
      </c>
      <c r="R45" s="9">
        <f t="shared" si="27"/>
        <v>14.125500000000001</v>
      </c>
      <c r="S45" s="13">
        <f t="shared" si="28"/>
        <v>0.16165757131868208</v>
      </c>
      <c r="T45" s="2">
        <f t="shared" si="29"/>
        <v>0.43</v>
      </c>
      <c r="U45" s="14">
        <f t="shared" si="30"/>
        <v>6.9512755667033299E-2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7.793275566703331E-2</v>
      </c>
      <c r="AR45" s="9">
        <f t="shared" si="35"/>
        <v>136.875</v>
      </c>
      <c r="AS45" s="1">
        <f t="shared" si="36"/>
        <v>0.24</v>
      </c>
      <c r="AT45" s="1">
        <f t="shared" si="37"/>
        <v>487222.66666666669</v>
      </c>
      <c r="AU45" s="1">
        <f t="shared" si="38"/>
        <v>8357140315.568718</v>
      </c>
    </row>
    <row r="46" spans="1:48" x14ac:dyDescent="0.15">
      <c r="C46" s="7">
        <v>4</v>
      </c>
      <c r="D46" s="8">
        <v>11.881767872233301</v>
      </c>
      <c r="E46" s="10">
        <f t="shared" si="39"/>
        <v>6.9484417114516104</v>
      </c>
      <c r="F46" s="7" t="s">
        <v>83</v>
      </c>
      <c r="G46" s="1">
        <v>5</v>
      </c>
      <c r="H46" s="9">
        <f t="shared" si="20"/>
        <v>11.881767872233301</v>
      </c>
      <c r="I46" s="9">
        <f t="shared" si="21"/>
        <v>285.03176787223327</v>
      </c>
      <c r="J46" s="9">
        <f t="shared" si="22"/>
        <v>7.700948181263205E-2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205.18410085089988</v>
      </c>
      <c r="O46" s="9">
        <f t="shared" si="40"/>
        <v>69.655413202678972</v>
      </c>
      <c r="P46" s="9">
        <f t="shared" si="25"/>
        <v>5.3641272761830763</v>
      </c>
      <c r="Q46" s="12">
        <f t="shared" si="26"/>
        <v>1.2873905462839383</v>
      </c>
      <c r="R46" s="9">
        <f t="shared" si="27"/>
        <v>14.125500000000001</v>
      </c>
      <c r="S46" s="13">
        <f t="shared" si="28"/>
        <v>9.113946736638974E-2</v>
      </c>
      <c r="T46" s="2">
        <f t="shared" si="29"/>
        <v>0.43</v>
      </c>
      <c r="U46" s="14">
        <f t="shared" si="30"/>
        <v>3.9189970967547588E-2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4.7609970967547585E-2</v>
      </c>
      <c r="AR46" s="9">
        <f t="shared" si="35"/>
        <v>136.875</v>
      </c>
      <c r="AS46" s="1">
        <f t="shared" si="36"/>
        <v>0.24</v>
      </c>
      <c r="AT46" s="1">
        <f t="shared" si="37"/>
        <v>487222.66666666669</v>
      </c>
      <c r="AU46" s="1">
        <f t="shared" si="38"/>
        <v>5105468225.6572447</v>
      </c>
    </row>
    <row r="47" spans="1:48" x14ac:dyDescent="0.15">
      <c r="C47" s="7">
        <v>5</v>
      </c>
      <c r="D47" s="8">
        <v>14.079704832871</v>
      </c>
      <c r="E47" s="10">
        <f t="shared" si="39"/>
        <v>11.881767872233301</v>
      </c>
      <c r="F47" s="7" t="s">
        <v>85</v>
      </c>
      <c r="G47" s="1">
        <v>6</v>
      </c>
      <c r="H47" s="9">
        <f t="shared" si="20"/>
        <v>14.079704832871</v>
      </c>
      <c r="I47" s="9">
        <f t="shared" si="21"/>
        <v>287.22970483287099</v>
      </c>
      <c r="J47" s="9">
        <f t="shared" si="22"/>
        <v>0.10001600638818585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123.14753592649589</v>
      </c>
      <c r="P47" s="9">
        <f t="shared" si="25"/>
        <v>12.316724739913759</v>
      </c>
      <c r="Q47" s="12">
        <f t="shared" si="26"/>
        <v>2.9560139375793022</v>
      </c>
      <c r="R47" s="9">
        <f t="shared" si="27"/>
        <v>14.125500000000001</v>
      </c>
      <c r="S47" s="13">
        <f t="shared" si="28"/>
        <v>0.20926791530064792</v>
      </c>
      <c r="T47" s="2">
        <f t="shared" si="29"/>
        <v>0.43</v>
      </c>
      <c r="U47" s="14">
        <f t="shared" si="30"/>
        <v>8.9985203579278611E-2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9.8405203579278622E-2</v>
      </c>
      <c r="AR47" s="9">
        <f t="shared" si="35"/>
        <v>136.875</v>
      </c>
      <c r="AS47" s="1">
        <f t="shared" si="36"/>
        <v>0.24</v>
      </c>
      <c r="AT47" s="1">
        <f t="shared" si="37"/>
        <v>487222.66666666669</v>
      </c>
      <c r="AU47" s="1">
        <f t="shared" si="38"/>
        <v>10552508852.731583</v>
      </c>
    </row>
    <row r="48" spans="1:48" x14ac:dyDescent="0.15">
      <c r="C48" s="7">
        <v>6</v>
      </c>
      <c r="D48" s="8">
        <v>18.533584240333301</v>
      </c>
      <c r="E48" s="10">
        <f t="shared" si="39"/>
        <v>14.079704832871</v>
      </c>
      <c r="F48" s="7" t="s">
        <v>83</v>
      </c>
      <c r="G48" s="1">
        <v>7</v>
      </c>
      <c r="H48" s="9">
        <f t="shared" si="20"/>
        <v>18.533584240333301</v>
      </c>
      <c r="I48" s="9">
        <f t="shared" si="21"/>
        <v>291.68358424033329</v>
      </c>
      <c r="J48" s="9">
        <f t="shared" si="22"/>
        <v>0.16783014367121071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169.68706118658213</v>
      </c>
      <c r="P48" s="9">
        <f t="shared" si="25"/>
        <v>28.478603858089603</v>
      </c>
      <c r="Q48" s="12">
        <f t="shared" si="26"/>
        <v>6.8348649259415044</v>
      </c>
      <c r="R48" s="9">
        <f t="shared" si="27"/>
        <v>14.125500000000001</v>
      </c>
      <c r="S48" s="13">
        <f t="shared" si="28"/>
        <v>0.48386711450507974</v>
      </c>
      <c r="T48" s="2">
        <f t="shared" si="29"/>
        <v>0.43</v>
      </c>
      <c r="U48" s="14">
        <f t="shared" si="30"/>
        <v>0.20806285923718429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0.22366285923718426</v>
      </c>
      <c r="AR48" s="9">
        <f t="shared" si="35"/>
        <v>136.875</v>
      </c>
      <c r="AS48" s="1">
        <f t="shared" si="36"/>
        <v>0.24</v>
      </c>
      <c r="AT48" s="1">
        <f t="shared" si="37"/>
        <v>487222.66666666669</v>
      </c>
      <c r="AU48" s="1">
        <f t="shared" si="38"/>
        <v>23984547730.000713</v>
      </c>
    </row>
    <row r="49" spans="1:48" x14ac:dyDescent="0.15">
      <c r="C49" s="7">
        <v>7</v>
      </c>
      <c r="D49" s="8">
        <v>22.1367466951613</v>
      </c>
      <c r="E49" s="10">
        <f t="shared" si="39"/>
        <v>18.533584240333301</v>
      </c>
      <c r="F49" s="7" t="s">
        <v>83</v>
      </c>
      <c r="G49" s="1">
        <v>8</v>
      </c>
      <c r="H49" s="9">
        <f t="shared" si="20"/>
        <v>22.1367466951613</v>
      </c>
      <c r="I49" s="9">
        <f t="shared" si="21"/>
        <v>295.2867466951613</v>
      </c>
      <c r="J49" s="9">
        <f t="shared" si="22"/>
        <v>0.25221448483457892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200.06470732849252</v>
      </c>
      <c r="P49" s="9">
        <f t="shared" si="25"/>
        <v>50.459217092436546</v>
      </c>
      <c r="Q49" s="12">
        <f t="shared" si="26"/>
        <v>12.110212102184772</v>
      </c>
      <c r="R49" s="9">
        <f t="shared" si="27"/>
        <v>14.125500000000001</v>
      </c>
      <c r="S49" s="13">
        <f t="shared" si="28"/>
        <v>0.85732980086968746</v>
      </c>
      <c r="T49" s="2">
        <f t="shared" si="29"/>
        <v>0.43</v>
      </c>
      <c r="U49" s="14">
        <f t="shared" si="30"/>
        <v>0.3686518143739656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0.38425181437396561</v>
      </c>
      <c r="AR49" s="9">
        <f t="shared" si="35"/>
        <v>136.875</v>
      </c>
      <c r="AS49" s="1">
        <f t="shared" si="36"/>
        <v>0.24</v>
      </c>
      <c r="AT49" s="1">
        <f t="shared" si="37"/>
        <v>487222.66666666669</v>
      </c>
      <c r="AU49" s="1">
        <f t="shared" si="38"/>
        <v>41205348145.972198</v>
      </c>
    </row>
    <row r="50" spans="1:48" x14ac:dyDescent="0.15">
      <c r="C50" s="7">
        <v>8</v>
      </c>
      <c r="D50" s="8">
        <v>22.149139331612901</v>
      </c>
      <c r="E50" s="10">
        <f t="shared" si="39"/>
        <v>22.1367466951613</v>
      </c>
      <c r="F50" s="7" t="s">
        <v>83</v>
      </c>
      <c r="G50" s="1">
        <v>9</v>
      </c>
      <c r="H50" s="9">
        <f t="shared" si="20"/>
        <v>22.149139331612901</v>
      </c>
      <c r="I50" s="9">
        <f t="shared" si="21"/>
        <v>295.29913933161288</v>
      </c>
      <c r="J50" s="9">
        <f t="shared" si="22"/>
        <v>0.25256374084247574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208.46174023605599</v>
      </c>
      <c r="P50" s="9">
        <f t="shared" si="25"/>
        <v>52.64987693655074</v>
      </c>
      <c r="Q50" s="12">
        <f t="shared" si="26"/>
        <v>12.635970464772177</v>
      </c>
      <c r="R50" s="9">
        <f t="shared" si="27"/>
        <v>14.125500000000001</v>
      </c>
      <c r="S50" s="13">
        <f t="shared" si="28"/>
        <v>0.89455031430902809</v>
      </c>
      <c r="T50" s="2">
        <f t="shared" si="29"/>
        <v>0.43</v>
      </c>
      <c r="U50" s="14">
        <f t="shared" si="30"/>
        <v>0.38465663515288206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0.40025663515288207</v>
      </c>
      <c r="AR50" s="9">
        <f t="shared" si="35"/>
        <v>136.875</v>
      </c>
      <c r="AS50" s="1">
        <f t="shared" si="36"/>
        <v>0.24</v>
      </c>
      <c r="AT50" s="1">
        <f t="shared" si="37"/>
        <v>487222.66666666669</v>
      </c>
      <c r="AU50" s="1">
        <f t="shared" si="38"/>
        <v>42921629468.634514</v>
      </c>
    </row>
    <row r="51" spans="1:48" x14ac:dyDescent="0.15">
      <c r="C51" s="7">
        <v>9</v>
      </c>
      <c r="D51" s="8">
        <v>18.331181091000001</v>
      </c>
      <c r="E51" s="10">
        <f t="shared" si="39"/>
        <v>22.149139331612901</v>
      </c>
      <c r="F51" s="7" t="s">
        <v>83</v>
      </c>
      <c r="G51" s="1">
        <v>10</v>
      </c>
      <c r="H51" s="9">
        <f t="shared" si="20"/>
        <v>18.331181091000001</v>
      </c>
      <c r="I51" s="9">
        <f t="shared" si="21"/>
        <v>291.481181091</v>
      </c>
      <c r="J51" s="9">
        <f t="shared" si="22"/>
        <v>0.16398460864416509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214.66811329950525</v>
      </c>
      <c r="P51" s="9">
        <f t="shared" si="25"/>
        <v>35.202266547800662</v>
      </c>
      <c r="Q51" s="12">
        <f t="shared" si="26"/>
        <v>8.4485439714721586</v>
      </c>
      <c r="R51" s="9">
        <f t="shared" si="27"/>
        <v>14.125500000000001</v>
      </c>
      <c r="S51" s="13">
        <f t="shared" si="28"/>
        <v>0.59810583494192482</v>
      </c>
      <c r="T51" s="2">
        <f t="shared" si="29"/>
        <v>0.43</v>
      </c>
      <c r="U51" s="14">
        <f t="shared" si="30"/>
        <v>0.25718550902502768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0.27278550902502768</v>
      </c>
      <c r="AR51" s="9">
        <f t="shared" si="35"/>
        <v>136.875</v>
      </c>
      <c r="AS51" s="1">
        <f t="shared" si="36"/>
        <v>0.24</v>
      </c>
      <c r="AT51" s="1">
        <f t="shared" si="37"/>
        <v>487222.66666666669</v>
      </c>
      <c r="AU51" s="1">
        <f t="shared" si="38"/>
        <v>29252228481.641415</v>
      </c>
    </row>
    <row r="52" spans="1:48" x14ac:dyDescent="0.15">
      <c r="C52" s="7">
        <v>10</v>
      </c>
      <c r="D52" s="8">
        <v>14.876516322580599</v>
      </c>
      <c r="E52" s="10">
        <f t="shared" si="39"/>
        <v>18.331181091000001</v>
      </c>
      <c r="F52" s="7" t="s">
        <v>83</v>
      </c>
      <c r="G52" s="1">
        <v>11</v>
      </c>
      <c r="H52" s="9">
        <f t="shared" si="20"/>
        <v>14.876516322580599</v>
      </c>
      <c r="I52" s="9">
        <f t="shared" si="21"/>
        <v>288.02651632258056</v>
      </c>
      <c r="J52" s="9">
        <f t="shared" si="22"/>
        <v>0.10984937244593257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170.49255441411935</v>
      </c>
      <c r="O52" s="9">
        <f t="shared" si="40"/>
        <v>67.829542337585224</v>
      </c>
      <c r="P52" s="9">
        <f t="shared" si="25"/>
        <v>7.4510326590785505</v>
      </c>
      <c r="Q52" s="12">
        <f t="shared" si="26"/>
        <v>1.788247838178852</v>
      </c>
      <c r="R52" s="9">
        <f t="shared" si="27"/>
        <v>14.125500000000001</v>
      </c>
      <c r="S52" s="13">
        <f t="shared" si="28"/>
        <v>0.12659713554768695</v>
      </c>
      <c r="T52" s="2">
        <f t="shared" si="29"/>
        <v>0.43</v>
      </c>
      <c r="U52" s="14">
        <f t="shared" si="30"/>
        <v>5.4436768285505387E-2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6.2856768285505391E-2</v>
      </c>
      <c r="AR52" s="9">
        <f t="shared" si="35"/>
        <v>136.875</v>
      </c>
      <c r="AS52" s="1">
        <f t="shared" si="36"/>
        <v>0.24</v>
      </c>
      <c r="AT52" s="1">
        <f t="shared" si="37"/>
        <v>487222.66666666669</v>
      </c>
      <c r="AU52" s="1">
        <f t="shared" si="38"/>
        <v>6740462695.6796942</v>
      </c>
    </row>
    <row r="53" spans="1:48" x14ac:dyDescent="0.15">
      <c r="C53" s="7">
        <v>11</v>
      </c>
      <c r="D53" s="8">
        <v>8.9389143557666699</v>
      </c>
      <c r="E53" s="10">
        <f t="shared" si="39"/>
        <v>14.876516322580599</v>
      </c>
      <c r="F53" s="7" t="s">
        <v>85</v>
      </c>
      <c r="G53" s="1">
        <v>12</v>
      </c>
      <c r="H53" s="9">
        <f t="shared" si="20"/>
        <v>8.9389143557666699</v>
      </c>
      <c r="I53" s="9">
        <f t="shared" si="21"/>
        <v>282.08891435576663</v>
      </c>
      <c r="J53" s="9">
        <f t="shared" si="22"/>
        <v>5.3922901870316661E-2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119.23475967850668</v>
      </c>
      <c r="P53" s="9">
        <f t="shared" si="25"/>
        <v>6.4294842456749057</v>
      </c>
      <c r="Q53" s="12">
        <f t="shared" si="26"/>
        <v>1.5430762189619773</v>
      </c>
      <c r="R53" s="9">
        <f t="shared" si="27"/>
        <v>14.125500000000001</v>
      </c>
      <c r="S53" s="13">
        <f t="shared" si="28"/>
        <v>0.10924046716661197</v>
      </c>
      <c r="T53" s="2">
        <f t="shared" si="29"/>
        <v>0.43</v>
      </c>
      <c r="U53" s="14">
        <f t="shared" si="30"/>
        <v>4.6973400881643146E-2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5.5393400881643143E-2</v>
      </c>
      <c r="AR53" s="9">
        <f t="shared" si="35"/>
        <v>136.875</v>
      </c>
      <c r="AS53" s="1">
        <f t="shared" si="36"/>
        <v>0.24</v>
      </c>
      <c r="AT53" s="1">
        <f t="shared" si="37"/>
        <v>487222.66666666669</v>
      </c>
      <c r="AU53" s="1">
        <f t="shared" si="38"/>
        <v>5940126455.9706306</v>
      </c>
      <c r="AV53" s="1">
        <f>SUM(AU42:AU53)</f>
        <v>184545710772.23636</v>
      </c>
    </row>
    <row r="54" spans="1:48" x14ac:dyDescent="0.15">
      <c r="C54" s="7">
        <v>12</v>
      </c>
      <c r="D54" s="8">
        <v>5.3444308975161299</v>
      </c>
      <c r="E54" s="10">
        <f t="shared" si="39"/>
        <v>8.9389143557666699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5.7115948426774201</v>
      </c>
      <c r="E58" s="7"/>
      <c r="F58" s="7"/>
      <c r="G58" s="1">
        <v>1</v>
      </c>
      <c r="H58" s="9">
        <f t="shared" ref="H58:H69" si="41">E59</f>
        <v>5.7115948426774201</v>
      </c>
      <c r="I58" s="9">
        <f t="shared" ref="I58:I69" si="42">H58+273.15</f>
        <v>278.86159484267739</v>
      </c>
      <c r="J58" s="9">
        <f t="shared" ref="J58:J69" si="43">EXP(($C$15*(I58-$C$13))/($C$16*I58*$C$13))</f>
        <v>3.6164803145188607E-2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3.6080418604516502E-3</v>
      </c>
      <c r="Q58" s="12">
        <f t="shared" ref="Q58:Q69" si="47">P58*$B$60</f>
        <v>6.8552795348581354E-4</v>
      </c>
      <c r="R58" s="9">
        <f t="shared" ref="R58:R69" si="48">L58*$B$60</f>
        <v>1.8955666666666669E-2</v>
      </c>
      <c r="S58" s="13">
        <f t="shared" ref="S58:S69" si="49">Q58/R58</f>
        <v>3.6164803145188607E-2</v>
      </c>
      <c r="T58" s="2">
        <f t="shared" ref="T58:T69" si="50">$B$59/100</f>
        <v>0.01</v>
      </c>
      <c r="U58" s="14">
        <f t="shared" ref="U58:U69" si="51">S58*T58</f>
        <v>3.6164803145188608E-4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1.2361648031451886E-2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598485.66666666663</v>
      </c>
      <c r="AU58" s="1">
        <f t="shared" ref="AU58:AU69" si="58">AT58*10000*AS58*0.67*AR58*AQ58</f>
        <v>93960213.192519292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4.206718231</v>
      </c>
      <c r="E59" s="10">
        <f t="shared" ref="E59:E70" si="59">D58</f>
        <v>5.7115948426774201</v>
      </c>
      <c r="F59" s="7" t="s">
        <v>83</v>
      </c>
      <c r="G59" s="1">
        <v>2</v>
      </c>
      <c r="H59" s="9">
        <f t="shared" si="41"/>
        <v>4.206718231</v>
      </c>
      <c r="I59" s="9">
        <f t="shared" si="42"/>
        <v>277.356718231</v>
      </c>
      <c r="J59" s="9">
        <f t="shared" si="43"/>
        <v>2.9923337385534394E-2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0.19592529147288168</v>
      </c>
      <c r="P59" s="9">
        <f t="shared" si="46"/>
        <v>5.8627385991022038E-3</v>
      </c>
      <c r="Q59" s="12">
        <f t="shared" si="47"/>
        <v>1.1139203338294188E-3</v>
      </c>
      <c r="R59" s="9">
        <f t="shared" si="48"/>
        <v>1.8955666666666669E-2</v>
      </c>
      <c r="S59" s="13">
        <f t="shared" si="49"/>
        <v>5.8764503165073874E-2</v>
      </c>
      <c r="T59" s="2">
        <f t="shared" si="50"/>
        <v>0.01</v>
      </c>
      <c r="U59" s="14">
        <f t="shared" si="51"/>
        <v>5.876450316507387E-4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1.2587645031650739E-2</v>
      </c>
      <c r="AR59" s="9">
        <f t="shared" si="55"/>
        <v>9.9766666666666666</v>
      </c>
      <c r="AS59" s="1">
        <f t="shared" si="56"/>
        <v>0.19</v>
      </c>
      <c r="AT59" s="1">
        <f t="shared" si="57"/>
        <v>598485.66666666663</v>
      </c>
      <c r="AU59" s="1">
        <f t="shared" si="58"/>
        <v>95678004.078129888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2.9126092943571402</v>
      </c>
      <c r="E60" s="10">
        <f t="shared" si="59"/>
        <v>4.206718231</v>
      </c>
      <c r="F60" s="7" t="s">
        <v>83</v>
      </c>
      <c r="G60" s="1">
        <v>3</v>
      </c>
      <c r="H60" s="9">
        <f t="shared" si="41"/>
        <v>2.9126092943571402</v>
      </c>
      <c r="I60" s="9">
        <f t="shared" si="42"/>
        <v>276.06260929435712</v>
      </c>
      <c r="J60" s="9">
        <f t="shared" si="43"/>
        <v>2.5382821117669048E-2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0.28982921954044616</v>
      </c>
      <c r="P60" s="9">
        <f t="shared" si="46"/>
        <v>7.3566832342687755E-3</v>
      </c>
      <c r="Q60" s="12">
        <f t="shared" si="47"/>
        <v>1.3977698145110674E-3</v>
      </c>
      <c r="R60" s="9">
        <f t="shared" si="48"/>
        <v>1.8955666666666669E-2</v>
      </c>
      <c r="S60" s="13">
        <f t="shared" si="49"/>
        <v>7.3738889752109335E-2</v>
      </c>
      <c r="T60" s="2">
        <f t="shared" si="50"/>
        <v>0.01</v>
      </c>
      <c r="U60" s="14">
        <f t="shared" si="51"/>
        <v>7.3738889752109332E-4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1.2737388897521094E-2</v>
      </c>
      <c r="AR60" s="9">
        <f t="shared" si="55"/>
        <v>9.9766666666666666</v>
      </c>
      <c r="AS60" s="1">
        <f t="shared" si="56"/>
        <v>0.19</v>
      </c>
      <c r="AT60" s="1">
        <f t="shared" si="57"/>
        <v>598485.66666666663</v>
      </c>
      <c r="AU60" s="1">
        <f t="shared" si="58"/>
        <v>96816199.044177473</v>
      </c>
    </row>
    <row r="61" spans="1:48" x14ac:dyDescent="0.15">
      <c r="C61" s="7">
        <v>3</v>
      </c>
      <c r="D61" s="8">
        <v>6.9484417114516104</v>
      </c>
      <c r="E61" s="10">
        <f t="shared" si="59"/>
        <v>2.9126092943571402</v>
      </c>
      <c r="F61" s="7" t="s">
        <v>83</v>
      </c>
      <c r="G61" s="1">
        <v>4</v>
      </c>
      <c r="H61" s="9">
        <f t="shared" si="41"/>
        <v>6.9484417114516104</v>
      </c>
      <c r="I61" s="9">
        <f t="shared" si="42"/>
        <v>280.09844171145158</v>
      </c>
      <c r="J61" s="9">
        <f t="shared" si="43"/>
        <v>4.219357121524675E-2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0.38223920297284403</v>
      </c>
      <c r="P61" s="9">
        <f t="shared" si="46"/>
        <v>1.6128037031893853E-2</v>
      </c>
      <c r="Q61" s="12">
        <f t="shared" si="47"/>
        <v>3.0643270360598321E-3</v>
      </c>
      <c r="R61" s="9">
        <f t="shared" si="48"/>
        <v>1.8955666666666669E-2</v>
      </c>
      <c r="S61" s="13">
        <f t="shared" si="49"/>
        <v>0.16165757131868211</v>
      </c>
      <c r="T61" s="2">
        <f t="shared" si="50"/>
        <v>0.01</v>
      </c>
      <c r="U61" s="14">
        <f t="shared" si="51"/>
        <v>1.6165757131868211E-3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1.3616575713186821E-2</v>
      </c>
      <c r="AR61" s="9">
        <f t="shared" si="55"/>
        <v>9.9766666666666666</v>
      </c>
      <c r="AS61" s="1">
        <f t="shared" si="56"/>
        <v>0.19</v>
      </c>
      <c r="AT61" s="1">
        <f t="shared" si="57"/>
        <v>598485.66666666663</v>
      </c>
      <c r="AU61" s="1">
        <f t="shared" si="58"/>
        <v>103498850.12968175</v>
      </c>
    </row>
    <row r="62" spans="1:48" x14ac:dyDescent="0.15">
      <c r="C62" s="7">
        <v>4</v>
      </c>
      <c r="D62" s="8">
        <v>11.881767872233301</v>
      </c>
      <c r="E62" s="10">
        <f t="shared" si="59"/>
        <v>6.9484417114516104</v>
      </c>
      <c r="F62" s="7" t="s">
        <v>83</v>
      </c>
      <c r="G62" s="1">
        <v>5</v>
      </c>
      <c r="H62" s="9">
        <f t="shared" si="41"/>
        <v>11.881767872233301</v>
      </c>
      <c r="I62" s="9">
        <f t="shared" si="42"/>
        <v>285.03176787223327</v>
      </c>
      <c r="J62" s="9">
        <f t="shared" si="43"/>
        <v>7.700948181263205E-2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0.34780560764390267</v>
      </c>
      <c r="O62" s="9">
        <f t="shared" si="60"/>
        <v>0.11807222496371417</v>
      </c>
      <c r="P62" s="9">
        <f t="shared" si="46"/>
        <v>9.0926808609201465E-3</v>
      </c>
      <c r="Q62" s="12">
        <f t="shared" si="47"/>
        <v>1.7276093635748278E-3</v>
      </c>
      <c r="R62" s="9">
        <f t="shared" si="48"/>
        <v>1.8955666666666669E-2</v>
      </c>
      <c r="S62" s="13">
        <f t="shared" si="49"/>
        <v>9.1139467366389684E-2</v>
      </c>
      <c r="T62" s="2">
        <f t="shared" si="50"/>
        <v>0.01</v>
      </c>
      <c r="U62" s="14">
        <f t="shared" si="51"/>
        <v>9.1139467366389685E-4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1.2911394673663897E-2</v>
      </c>
      <c r="AR62" s="9">
        <f t="shared" si="55"/>
        <v>9.9766666666666666</v>
      </c>
      <c r="AS62" s="1">
        <f t="shared" si="56"/>
        <v>0.19</v>
      </c>
      <c r="AT62" s="1">
        <f t="shared" si="57"/>
        <v>598485.66666666663</v>
      </c>
      <c r="AU62" s="1">
        <f t="shared" si="58"/>
        <v>98138807.468354329</v>
      </c>
    </row>
    <row r="63" spans="1:48" x14ac:dyDescent="0.15">
      <c r="C63" s="7">
        <v>5</v>
      </c>
      <c r="D63" s="8">
        <v>14.079704832871</v>
      </c>
      <c r="E63" s="10">
        <f t="shared" si="59"/>
        <v>11.881767872233301</v>
      </c>
      <c r="F63" s="7" t="s">
        <v>85</v>
      </c>
      <c r="G63" s="1">
        <v>6</v>
      </c>
      <c r="H63" s="9">
        <f t="shared" si="41"/>
        <v>14.079704832871</v>
      </c>
      <c r="I63" s="9">
        <f t="shared" si="42"/>
        <v>287.22970483287099</v>
      </c>
      <c r="J63" s="9">
        <f t="shared" si="43"/>
        <v>0.10001600638818585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0.2087462107694607</v>
      </c>
      <c r="P63" s="9">
        <f t="shared" si="46"/>
        <v>2.0877962349827972E-2</v>
      </c>
      <c r="Q63" s="12">
        <f t="shared" si="47"/>
        <v>3.9668128464673148E-3</v>
      </c>
      <c r="R63" s="9">
        <f t="shared" si="48"/>
        <v>1.8955666666666669E-2</v>
      </c>
      <c r="S63" s="13">
        <f t="shared" si="49"/>
        <v>0.20926791530064787</v>
      </c>
      <c r="T63" s="2">
        <f t="shared" si="50"/>
        <v>0.01</v>
      </c>
      <c r="U63" s="14">
        <f t="shared" si="51"/>
        <v>2.0926791530064786E-3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1.4092679153006479E-2</v>
      </c>
      <c r="AR63" s="9">
        <f t="shared" si="55"/>
        <v>9.9766666666666666</v>
      </c>
      <c r="AS63" s="1">
        <f t="shared" si="56"/>
        <v>0.19</v>
      </c>
      <c r="AT63" s="1">
        <f t="shared" si="57"/>
        <v>598485.66666666663</v>
      </c>
      <c r="AU63" s="1">
        <f t="shared" si="58"/>
        <v>107117686.43640459</v>
      </c>
    </row>
    <row r="64" spans="1:48" x14ac:dyDescent="0.15">
      <c r="C64" s="7">
        <v>6</v>
      </c>
      <c r="D64" s="8">
        <v>18.533584240333301</v>
      </c>
      <c r="E64" s="10">
        <f t="shared" si="59"/>
        <v>14.079704832871</v>
      </c>
      <c r="F64" s="7" t="s">
        <v>83</v>
      </c>
      <c r="G64" s="1">
        <v>7</v>
      </c>
      <c r="H64" s="9">
        <f t="shared" si="41"/>
        <v>18.533584240333301</v>
      </c>
      <c r="I64" s="9">
        <f t="shared" si="42"/>
        <v>291.68358424033329</v>
      </c>
      <c r="J64" s="9">
        <f t="shared" si="43"/>
        <v>0.16783014367121071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0.2876349150862994</v>
      </c>
      <c r="P64" s="9">
        <f t="shared" si="46"/>
        <v>4.8273809123790125E-2</v>
      </c>
      <c r="Q64" s="12">
        <f t="shared" si="47"/>
        <v>9.1720237335201245E-3</v>
      </c>
      <c r="R64" s="9">
        <f t="shared" si="48"/>
        <v>1.8955666666666669E-2</v>
      </c>
      <c r="S64" s="13">
        <f t="shared" si="49"/>
        <v>0.48386711450507974</v>
      </c>
      <c r="T64" s="2">
        <f t="shared" si="50"/>
        <v>0.01</v>
      </c>
      <c r="U64" s="14">
        <f t="shared" si="51"/>
        <v>4.8386711450507979E-3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2.4938671145050797E-2</v>
      </c>
      <c r="AR64" s="9">
        <f t="shared" si="55"/>
        <v>9.9766666666666666</v>
      </c>
      <c r="AS64" s="1">
        <f t="shared" si="56"/>
        <v>0.19</v>
      </c>
      <c r="AT64" s="1">
        <f t="shared" si="57"/>
        <v>598485.66666666663</v>
      </c>
      <c r="AU64" s="1">
        <f t="shared" si="58"/>
        <v>189557480.6502468</v>
      </c>
    </row>
    <row r="65" spans="1:48" x14ac:dyDescent="0.15">
      <c r="C65" s="7">
        <v>7</v>
      </c>
      <c r="D65" s="8">
        <v>22.1367466951613</v>
      </c>
      <c r="E65" s="10">
        <f t="shared" si="59"/>
        <v>18.533584240333301</v>
      </c>
      <c r="F65" s="7" t="s">
        <v>83</v>
      </c>
      <c r="G65" s="1">
        <v>8</v>
      </c>
      <c r="H65" s="9">
        <f t="shared" si="41"/>
        <v>22.1367466951613</v>
      </c>
      <c r="I65" s="9">
        <f t="shared" si="42"/>
        <v>295.2867466951613</v>
      </c>
      <c r="J65" s="9">
        <f t="shared" si="43"/>
        <v>0.25221448483457892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0.33912777262917593</v>
      </c>
      <c r="P65" s="9">
        <f t="shared" si="46"/>
        <v>8.5532936466765824E-2</v>
      </c>
      <c r="Q65" s="12">
        <f t="shared" si="47"/>
        <v>1.6251257928685505E-2</v>
      </c>
      <c r="R65" s="9">
        <f t="shared" si="48"/>
        <v>1.8955666666666669E-2</v>
      </c>
      <c r="S65" s="13">
        <f t="shared" si="49"/>
        <v>0.85732980086968735</v>
      </c>
      <c r="T65" s="2">
        <f t="shared" si="50"/>
        <v>0.01</v>
      </c>
      <c r="U65" s="14">
        <f t="shared" si="51"/>
        <v>8.5732980086968731E-3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2.8673298008696873E-2</v>
      </c>
      <c r="AR65" s="9">
        <f t="shared" si="55"/>
        <v>9.9766666666666666</v>
      </c>
      <c r="AS65" s="1">
        <f t="shared" si="56"/>
        <v>0.19</v>
      </c>
      <c r="AT65" s="1">
        <f t="shared" si="57"/>
        <v>598485.66666666663</v>
      </c>
      <c r="AU65" s="1">
        <f t="shared" si="58"/>
        <v>217944175.96869299</v>
      </c>
    </row>
    <row r="66" spans="1:48" x14ac:dyDescent="0.15">
      <c r="C66" s="7">
        <v>8</v>
      </c>
      <c r="D66" s="8">
        <v>22.149139331612901</v>
      </c>
      <c r="E66" s="10">
        <f t="shared" si="59"/>
        <v>22.1367466951613</v>
      </c>
      <c r="F66" s="7" t="s">
        <v>83</v>
      </c>
      <c r="G66" s="1">
        <v>9</v>
      </c>
      <c r="H66" s="9">
        <f t="shared" si="41"/>
        <v>22.149139331612901</v>
      </c>
      <c r="I66" s="9">
        <f t="shared" si="42"/>
        <v>295.29913933161288</v>
      </c>
      <c r="J66" s="9">
        <f t="shared" si="43"/>
        <v>0.25256374084247574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0.35336150282907675</v>
      </c>
      <c r="P66" s="9">
        <f t="shared" si="46"/>
        <v>8.92463030242307E-2</v>
      </c>
      <c r="Q66" s="12">
        <f t="shared" si="47"/>
        <v>1.6956797574603832E-2</v>
      </c>
      <c r="R66" s="9">
        <f t="shared" si="48"/>
        <v>1.8955666666666669E-2</v>
      </c>
      <c r="S66" s="13">
        <f t="shared" si="49"/>
        <v>0.89455031430902787</v>
      </c>
      <c r="T66" s="2">
        <f t="shared" si="50"/>
        <v>0.01</v>
      </c>
      <c r="U66" s="14">
        <f t="shared" si="51"/>
        <v>8.9455031430902797E-3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2.904550314309028E-2</v>
      </c>
      <c r="AR66" s="9">
        <f t="shared" si="55"/>
        <v>9.9766666666666666</v>
      </c>
      <c r="AS66" s="1">
        <f t="shared" si="56"/>
        <v>0.19</v>
      </c>
      <c r="AT66" s="1">
        <f t="shared" si="57"/>
        <v>598485.66666666663</v>
      </c>
      <c r="AU66" s="1">
        <f t="shared" si="58"/>
        <v>220773286.91651919</v>
      </c>
    </row>
    <row r="67" spans="1:48" x14ac:dyDescent="0.15">
      <c r="C67" s="7">
        <v>9</v>
      </c>
      <c r="D67" s="8">
        <v>18.331181091000001</v>
      </c>
      <c r="E67" s="10">
        <f t="shared" si="59"/>
        <v>22.149139331612901</v>
      </c>
      <c r="F67" s="7" t="s">
        <v>83</v>
      </c>
      <c r="G67" s="1">
        <v>10</v>
      </c>
      <c r="H67" s="9">
        <f t="shared" si="41"/>
        <v>18.331181091000001</v>
      </c>
      <c r="I67" s="9">
        <f t="shared" si="42"/>
        <v>291.481181091</v>
      </c>
      <c r="J67" s="9">
        <f t="shared" si="43"/>
        <v>0.16398460864416509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0.36388186647151272</v>
      </c>
      <c r="P67" s="9">
        <f t="shared" si="46"/>
        <v>5.9671025466039349E-2</v>
      </c>
      <c r="Q67" s="12">
        <f t="shared" si="47"/>
        <v>1.1337494838547476E-2</v>
      </c>
      <c r="R67" s="9">
        <f t="shared" si="48"/>
        <v>1.8955666666666669E-2</v>
      </c>
      <c r="S67" s="13">
        <f t="shared" si="49"/>
        <v>0.5981058349419246</v>
      </c>
      <c r="T67" s="2">
        <f t="shared" si="50"/>
        <v>0.01</v>
      </c>
      <c r="U67" s="14">
        <f t="shared" si="51"/>
        <v>5.9810583494192462E-3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2.6081058349419248E-2</v>
      </c>
      <c r="AR67" s="9">
        <f t="shared" si="55"/>
        <v>9.9766666666666666</v>
      </c>
      <c r="AS67" s="1">
        <f t="shared" si="56"/>
        <v>0.19</v>
      </c>
      <c r="AT67" s="1">
        <f t="shared" si="57"/>
        <v>598485.66666666663</v>
      </c>
      <c r="AU67" s="1">
        <f t="shared" si="58"/>
        <v>198240703.55044279</v>
      </c>
    </row>
    <row r="68" spans="1:48" x14ac:dyDescent="0.15">
      <c r="C68" s="7">
        <v>10</v>
      </c>
      <c r="D68" s="8">
        <v>14.876516322580599</v>
      </c>
      <c r="E68" s="10">
        <f t="shared" si="59"/>
        <v>18.331181091000001</v>
      </c>
      <c r="F68" s="7" t="s">
        <v>83</v>
      </c>
      <c r="G68" s="1">
        <v>11</v>
      </c>
      <c r="H68" s="9">
        <f t="shared" si="41"/>
        <v>14.876516322580599</v>
      </c>
      <c r="I68" s="9">
        <f t="shared" si="42"/>
        <v>288.02651632258056</v>
      </c>
      <c r="J68" s="9">
        <f t="shared" si="43"/>
        <v>0.10984937244593257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0.28900029895519969</v>
      </c>
      <c r="O68" s="9">
        <f t="shared" si="60"/>
        <v>0.11497720871694034</v>
      </c>
      <c r="P68" s="9">
        <f t="shared" si="46"/>
        <v>1.2630174223140904E-2</v>
      </c>
      <c r="Q68" s="12">
        <f t="shared" si="47"/>
        <v>2.3997331023967719E-3</v>
      </c>
      <c r="R68" s="9">
        <f t="shared" si="48"/>
        <v>1.8955666666666669E-2</v>
      </c>
      <c r="S68" s="13">
        <f t="shared" si="49"/>
        <v>0.12659713554768695</v>
      </c>
      <c r="T68" s="2">
        <f t="shared" si="50"/>
        <v>0.01</v>
      </c>
      <c r="U68" s="14">
        <f t="shared" si="51"/>
        <v>1.2659713554768696E-3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1.326597135547687E-2</v>
      </c>
      <c r="AR68" s="9">
        <f t="shared" si="55"/>
        <v>9.9766666666666666</v>
      </c>
      <c r="AS68" s="1">
        <f t="shared" si="56"/>
        <v>0.19</v>
      </c>
      <c r="AT68" s="1">
        <f t="shared" si="57"/>
        <v>598485.66666666663</v>
      </c>
      <c r="AU68" s="1">
        <f t="shared" si="58"/>
        <v>100833925.50856033</v>
      </c>
    </row>
    <row r="69" spans="1:48" x14ac:dyDescent="0.15">
      <c r="C69" s="7">
        <v>11</v>
      </c>
      <c r="D69" s="8">
        <v>8.9389143557666699</v>
      </c>
      <c r="E69" s="10">
        <f t="shared" si="59"/>
        <v>14.876516322580599</v>
      </c>
      <c r="F69" s="7" t="s">
        <v>85</v>
      </c>
      <c r="G69" s="1">
        <v>12</v>
      </c>
      <c r="H69" s="9">
        <f t="shared" si="41"/>
        <v>8.9389143557666699</v>
      </c>
      <c r="I69" s="9">
        <f t="shared" si="42"/>
        <v>282.08891435576663</v>
      </c>
      <c r="J69" s="9">
        <f t="shared" si="43"/>
        <v>5.3922901870316661E-2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0.20211370116046609</v>
      </c>
      <c r="P69" s="9">
        <f t="shared" si="46"/>
        <v>1.089855727432232E-2</v>
      </c>
      <c r="Q69" s="12">
        <f t="shared" si="47"/>
        <v>2.0707258821212409E-3</v>
      </c>
      <c r="R69" s="9">
        <f t="shared" si="48"/>
        <v>1.8955666666666669E-2</v>
      </c>
      <c r="S69" s="13">
        <f t="shared" si="49"/>
        <v>0.10924046716661195</v>
      </c>
      <c r="T69" s="2">
        <f t="shared" si="50"/>
        <v>0.01</v>
      </c>
      <c r="U69" s="14">
        <f t="shared" si="51"/>
        <v>1.0924046716661196E-3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1.309240467166612E-2</v>
      </c>
      <c r="AR69" s="9">
        <f t="shared" si="55"/>
        <v>9.9766666666666666</v>
      </c>
      <c r="AS69" s="1">
        <f t="shared" si="56"/>
        <v>0.19</v>
      </c>
      <c r="AT69" s="1">
        <f t="shared" si="57"/>
        <v>598485.66666666663</v>
      </c>
      <c r="AU69" s="1">
        <f t="shared" si="58"/>
        <v>99514654.601276517</v>
      </c>
      <c r="AV69" s="1">
        <f>SUM(AU58:AU69)</f>
        <v>1622073987.5450058</v>
      </c>
    </row>
    <row r="70" spans="1:48" x14ac:dyDescent="0.15">
      <c r="C70" s="7">
        <v>12</v>
      </c>
      <c r="D70" s="8">
        <v>5.3444308975161299</v>
      </c>
      <c r="E70" s="10">
        <f t="shared" si="59"/>
        <v>8.9389143557666699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5.7115948426774201</v>
      </c>
      <c r="E73" s="7"/>
      <c r="F73" s="7"/>
      <c r="G73" s="1">
        <v>1</v>
      </c>
      <c r="H73" s="9">
        <f t="shared" ref="H73:H84" si="61">E74</f>
        <v>5.7115948426774201</v>
      </c>
      <c r="I73" s="9">
        <f t="shared" ref="I73:I84" si="62">H73+273.15</f>
        <v>278.86159484267739</v>
      </c>
      <c r="J73" s="9">
        <f t="shared" ref="J73:J84" si="63">EXP(($C$15*(I73-$C$13))/($C$16*I73*$C$13))</f>
        <v>3.6164803145188607E-2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3.9600459443981531E-3</v>
      </c>
      <c r="Q73" s="12">
        <f t="shared" ref="Q73:Q84" si="67">P73*$B$75</f>
        <v>7.1280826999166758E-4</v>
      </c>
      <c r="R73" s="9">
        <f t="shared" ref="R73:R84" si="68">L73*$B$75</f>
        <v>1.9710000000000002E-2</v>
      </c>
      <c r="S73" s="13">
        <f t="shared" ref="S73:S84" si="69">Q73/R73</f>
        <v>3.6164803145188613E-2</v>
      </c>
      <c r="T73" s="2">
        <f t="shared" ref="T73:T84" si="70">$B$74/100</f>
        <v>0.01</v>
      </c>
      <c r="U73" s="14">
        <f t="shared" ref="U73:U84" si="71">S73*T73</f>
        <v>3.6164803145188613E-4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1.2961648031451885E-2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81321.5</v>
      </c>
      <c r="AU73" s="1">
        <f t="shared" ref="AU73:AU84" si="78">AT73*10000*AS73*0.67*AR73*AQ73</f>
        <v>13919608.862908455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4.206718231</v>
      </c>
      <c r="E74" s="10">
        <f t="shared" ref="E74:E85" si="79">D73</f>
        <v>5.7115948426774201</v>
      </c>
      <c r="F74" s="7" t="s">
        <v>83</v>
      </c>
      <c r="G74" s="1">
        <v>2</v>
      </c>
      <c r="H74" s="9">
        <f t="shared" si="61"/>
        <v>4.206718231</v>
      </c>
      <c r="I74" s="9">
        <f t="shared" si="62"/>
        <v>277.356718231</v>
      </c>
      <c r="J74" s="9">
        <f t="shared" si="63"/>
        <v>2.9923337385534394E-2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0.21503995405560186</v>
      </c>
      <c r="P74" s="9">
        <f t="shared" si="66"/>
        <v>6.4347130965755894E-3</v>
      </c>
      <c r="Q74" s="12">
        <f t="shared" si="67"/>
        <v>1.158248357383606E-3</v>
      </c>
      <c r="R74" s="9">
        <f t="shared" si="68"/>
        <v>1.9710000000000002E-2</v>
      </c>
      <c r="S74" s="13">
        <f t="shared" si="69"/>
        <v>5.8764503165073867E-2</v>
      </c>
      <c r="T74" s="2">
        <f t="shared" si="70"/>
        <v>0.01</v>
      </c>
      <c r="U74" s="14">
        <f t="shared" si="71"/>
        <v>5.876450316507387E-4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1.3187645031650739E-2</v>
      </c>
      <c r="AR74" s="9">
        <f t="shared" si="75"/>
        <v>10.950000000000001</v>
      </c>
      <c r="AS74" s="1">
        <f t="shared" si="76"/>
        <v>0.18</v>
      </c>
      <c r="AT74" s="1">
        <f t="shared" si="77"/>
        <v>81321.5</v>
      </c>
      <c r="AU74" s="1">
        <f t="shared" si="78"/>
        <v>14162308.698556308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2.9126092943571402</v>
      </c>
      <c r="E75" s="10">
        <f t="shared" si="79"/>
        <v>4.206718231</v>
      </c>
      <c r="F75" s="7" t="s">
        <v>83</v>
      </c>
      <c r="G75" s="1">
        <v>3</v>
      </c>
      <c r="H75" s="9">
        <f t="shared" si="61"/>
        <v>2.9126092943571402</v>
      </c>
      <c r="I75" s="9">
        <f t="shared" si="62"/>
        <v>276.06260929435712</v>
      </c>
      <c r="J75" s="9">
        <f t="shared" si="63"/>
        <v>2.5382821117669048E-2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0.31810524095902626</v>
      </c>
      <c r="P75" s="9">
        <f t="shared" si="66"/>
        <v>8.0744084278559728E-3</v>
      </c>
      <c r="Q75" s="12">
        <f t="shared" si="67"/>
        <v>1.4533935170140751E-3</v>
      </c>
      <c r="R75" s="9">
        <f t="shared" si="68"/>
        <v>1.9710000000000002E-2</v>
      </c>
      <c r="S75" s="13">
        <f t="shared" si="69"/>
        <v>7.3738889752109335E-2</v>
      </c>
      <c r="T75" s="2">
        <f t="shared" si="70"/>
        <v>0.01</v>
      </c>
      <c r="U75" s="14">
        <f t="shared" si="71"/>
        <v>7.3738889752109332E-4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1.3337388897521094E-2</v>
      </c>
      <c r="AR75" s="9">
        <f t="shared" si="75"/>
        <v>10.950000000000001</v>
      </c>
      <c r="AS75" s="1">
        <f t="shared" si="76"/>
        <v>0.18</v>
      </c>
      <c r="AT75" s="1">
        <f t="shared" si="77"/>
        <v>81321.5</v>
      </c>
      <c r="AU75" s="1">
        <f t="shared" si="78"/>
        <v>14323119.734118866</v>
      </c>
    </row>
    <row r="76" spans="1:48" x14ac:dyDescent="0.15">
      <c r="C76" s="7">
        <v>3</v>
      </c>
      <c r="D76" s="8">
        <v>6.9484417114516104</v>
      </c>
      <c r="E76" s="10">
        <f t="shared" si="79"/>
        <v>2.9126092943571402</v>
      </c>
      <c r="F76" s="7" t="s">
        <v>83</v>
      </c>
      <c r="G76" s="1">
        <v>4</v>
      </c>
      <c r="H76" s="9">
        <f t="shared" si="61"/>
        <v>6.9484417114516104</v>
      </c>
      <c r="I76" s="9">
        <f t="shared" si="62"/>
        <v>280.09844171145158</v>
      </c>
      <c r="J76" s="9">
        <f t="shared" si="63"/>
        <v>4.219357121524675E-2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0.41953083253117035</v>
      </c>
      <c r="P76" s="9">
        <f t="shared" si="66"/>
        <v>1.7701504059395693E-2</v>
      </c>
      <c r="Q76" s="12">
        <f t="shared" si="67"/>
        <v>3.1862707306912247E-3</v>
      </c>
      <c r="R76" s="9">
        <f t="shared" si="68"/>
        <v>1.9710000000000002E-2</v>
      </c>
      <c r="S76" s="13">
        <f t="shared" si="69"/>
        <v>0.16165757131868211</v>
      </c>
      <c r="T76" s="2">
        <f t="shared" si="70"/>
        <v>0.01</v>
      </c>
      <c r="U76" s="14">
        <f t="shared" si="71"/>
        <v>1.6165757131868211E-3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1.4216575713186821E-2</v>
      </c>
      <c r="AR76" s="9">
        <f t="shared" si="75"/>
        <v>10.950000000000001</v>
      </c>
      <c r="AS76" s="1">
        <f t="shared" si="76"/>
        <v>0.18</v>
      </c>
      <c r="AT76" s="1">
        <f t="shared" si="77"/>
        <v>81321.5</v>
      </c>
      <c r="AU76" s="1">
        <f t="shared" si="78"/>
        <v>15267284.902143575</v>
      </c>
    </row>
    <row r="77" spans="1:48" x14ac:dyDescent="0.15">
      <c r="C77" s="7">
        <v>4</v>
      </c>
      <c r="D77" s="8">
        <v>11.881767872233301</v>
      </c>
      <c r="E77" s="10">
        <f t="shared" si="79"/>
        <v>6.9484417114516104</v>
      </c>
      <c r="F77" s="7" t="s">
        <v>83</v>
      </c>
      <c r="G77" s="1">
        <v>5</v>
      </c>
      <c r="H77" s="9">
        <f t="shared" si="61"/>
        <v>11.881767872233301</v>
      </c>
      <c r="I77" s="9">
        <f t="shared" si="62"/>
        <v>285.03176787223327</v>
      </c>
      <c r="J77" s="9">
        <f t="shared" si="63"/>
        <v>7.700948181263205E-2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0.38173786204818588</v>
      </c>
      <c r="O77" s="9">
        <f t="shared" si="80"/>
        <v>0.12959146642358871</v>
      </c>
      <c r="P77" s="9">
        <f t="shared" si="66"/>
        <v>9.9797716766196719E-3</v>
      </c>
      <c r="Q77" s="12">
        <f t="shared" si="67"/>
        <v>1.7963589017915408E-3</v>
      </c>
      <c r="R77" s="9">
        <f t="shared" si="68"/>
        <v>1.9710000000000002E-2</v>
      </c>
      <c r="S77" s="13">
        <f t="shared" si="69"/>
        <v>9.1139467366389684E-2</v>
      </c>
      <c r="T77" s="2">
        <f t="shared" si="70"/>
        <v>0.01</v>
      </c>
      <c r="U77" s="14">
        <f t="shared" si="71"/>
        <v>9.1139467366389685E-4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1.3511394673663897E-2</v>
      </c>
      <c r="AR77" s="9">
        <f t="shared" si="75"/>
        <v>10.950000000000001</v>
      </c>
      <c r="AS77" s="1">
        <f t="shared" si="76"/>
        <v>0.18</v>
      </c>
      <c r="AT77" s="1">
        <f t="shared" si="77"/>
        <v>81321.5</v>
      </c>
      <c r="AU77" s="1">
        <f t="shared" si="78"/>
        <v>14509985.813024675</v>
      </c>
    </row>
    <row r="78" spans="1:48" x14ac:dyDescent="0.15">
      <c r="C78" s="7">
        <v>5</v>
      </c>
      <c r="D78" s="8">
        <v>14.079704832871</v>
      </c>
      <c r="E78" s="10">
        <f t="shared" si="79"/>
        <v>11.881767872233301</v>
      </c>
      <c r="F78" s="7" t="s">
        <v>85</v>
      </c>
      <c r="G78" s="1">
        <v>6</v>
      </c>
      <c r="H78" s="9">
        <f t="shared" si="61"/>
        <v>14.079704832871</v>
      </c>
      <c r="I78" s="9">
        <f t="shared" si="62"/>
        <v>287.22970483287099</v>
      </c>
      <c r="J78" s="9">
        <f t="shared" si="63"/>
        <v>0.10001600638818585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0.22911169474696905</v>
      </c>
      <c r="P78" s="9">
        <f t="shared" si="66"/>
        <v>2.2914836725420943E-2</v>
      </c>
      <c r="Q78" s="12">
        <f t="shared" si="67"/>
        <v>4.1246706105757692E-3</v>
      </c>
      <c r="R78" s="9">
        <f t="shared" si="68"/>
        <v>1.9710000000000002E-2</v>
      </c>
      <c r="S78" s="13">
        <f t="shared" si="69"/>
        <v>0.20926791530064784</v>
      </c>
      <c r="T78" s="2">
        <f t="shared" si="70"/>
        <v>0.01</v>
      </c>
      <c r="U78" s="14">
        <f t="shared" si="71"/>
        <v>2.0926791530064786E-3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1.4692679153006479E-2</v>
      </c>
      <c r="AR78" s="9">
        <f t="shared" si="75"/>
        <v>10.950000000000001</v>
      </c>
      <c r="AS78" s="1">
        <f t="shared" si="76"/>
        <v>0.18</v>
      </c>
      <c r="AT78" s="1">
        <f t="shared" si="77"/>
        <v>81321.5</v>
      </c>
      <c r="AU78" s="1">
        <f t="shared" si="78"/>
        <v>15778575.877218185</v>
      </c>
    </row>
    <row r="79" spans="1:48" x14ac:dyDescent="0.15">
      <c r="C79" s="7">
        <v>6</v>
      </c>
      <c r="D79" s="8">
        <v>18.533584240333301</v>
      </c>
      <c r="E79" s="10">
        <f t="shared" si="79"/>
        <v>14.079704832871</v>
      </c>
      <c r="F79" s="7" t="s">
        <v>83</v>
      </c>
      <c r="G79" s="1">
        <v>7</v>
      </c>
      <c r="H79" s="9">
        <f t="shared" si="61"/>
        <v>18.533584240333301</v>
      </c>
      <c r="I79" s="9">
        <f t="shared" si="62"/>
        <v>291.68358424033329</v>
      </c>
      <c r="J79" s="9">
        <f t="shared" si="63"/>
        <v>0.16783014367121071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0.31569685802154812</v>
      </c>
      <c r="P79" s="9">
        <f t="shared" si="66"/>
        <v>5.2983449038306228E-2</v>
      </c>
      <c r="Q79" s="12">
        <f t="shared" si="67"/>
        <v>9.5370208268951203E-3</v>
      </c>
      <c r="R79" s="9">
        <f t="shared" si="68"/>
        <v>1.9710000000000002E-2</v>
      </c>
      <c r="S79" s="13">
        <f t="shared" si="69"/>
        <v>0.48386711450507963</v>
      </c>
      <c r="T79" s="2">
        <f t="shared" si="70"/>
        <v>0.01</v>
      </c>
      <c r="U79" s="14">
        <f t="shared" si="71"/>
        <v>4.8386711450507961E-3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2.6438671145050798E-2</v>
      </c>
      <c r="AR79" s="9">
        <f t="shared" si="75"/>
        <v>10.950000000000001</v>
      </c>
      <c r="AS79" s="1">
        <f t="shared" si="76"/>
        <v>0.18</v>
      </c>
      <c r="AT79" s="1">
        <f t="shared" si="77"/>
        <v>81321.5</v>
      </c>
      <c r="AU79" s="1">
        <f t="shared" si="78"/>
        <v>28392682.805548161</v>
      </c>
    </row>
    <row r="80" spans="1:48" x14ac:dyDescent="0.15">
      <c r="C80" s="7">
        <v>7</v>
      </c>
      <c r="D80" s="8">
        <v>22.1367466951613</v>
      </c>
      <c r="E80" s="10">
        <f t="shared" si="79"/>
        <v>18.533584240333301</v>
      </c>
      <c r="F80" s="7" t="s">
        <v>83</v>
      </c>
      <c r="G80" s="1">
        <v>8</v>
      </c>
      <c r="H80" s="9">
        <f t="shared" si="61"/>
        <v>22.1367466951613</v>
      </c>
      <c r="I80" s="9">
        <f t="shared" si="62"/>
        <v>295.2867466951613</v>
      </c>
      <c r="J80" s="9">
        <f t="shared" si="63"/>
        <v>0.25221448483457892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0.37221340898324196</v>
      </c>
      <c r="P80" s="9">
        <f t="shared" si="66"/>
        <v>9.3877613195230802E-2</v>
      </c>
      <c r="Q80" s="12">
        <f t="shared" si="67"/>
        <v>1.6897970375141545E-2</v>
      </c>
      <c r="R80" s="9">
        <f t="shared" si="68"/>
        <v>1.9710000000000002E-2</v>
      </c>
      <c r="S80" s="13">
        <f t="shared" si="69"/>
        <v>0.85732980086968757</v>
      </c>
      <c r="T80" s="2">
        <f t="shared" si="70"/>
        <v>0.01</v>
      </c>
      <c r="U80" s="14">
        <f t="shared" si="71"/>
        <v>8.5732980086968766E-3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3.0173298008696878E-2</v>
      </c>
      <c r="AR80" s="9">
        <f t="shared" si="75"/>
        <v>10.950000000000001</v>
      </c>
      <c r="AS80" s="1">
        <f t="shared" si="76"/>
        <v>0.18</v>
      </c>
      <c r="AT80" s="1">
        <f t="shared" si="77"/>
        <v>81321.5</v>
      </c>
      <c r="AU80" s="1">
        <f t="shared" si="78"/>
        <v>32403325.978755895</v>
      </c>
    </row>
    <row r="81" spans="1:48" x14ac:dyDescent="0.15">
      <c r="C81" s="7">
        <v>8</v>
      </c>
      <c r="D81" s="8">
        <v>22.149139331612901</v>
      </c>
      <c r="E81" s="10">
        <f t="shared" si="79"/>
        <v>22.1367466951613</v>
      </c>
      <c r="F81" s="7" t="s">
        <v>83</v>
      </c>
      <c r="G81" s="1">
        <v>9</v>
      </c>
      <c r="H81" s="9">
        <f t="shared" si="61"/>
        <v>22.149139331612901</v>
      </c>
      <c r="I81" s="9">
        <f t="shared" si="62"/>
        <v>295.29913933161288</v>
      </c>
      <c r="J81" s="9">
        <f t="shared" si="63"/>
        <v>0.25256374084247574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0.3878357957880112</v>
      </c>
      <c r="P81" s="9">
        <f t="shared" si="66"/>
        <v>9.7953259416838606E-2</v>
      </c>
      <c r="Q81" s="12">
        <f t="shared" si="67"/>
        <v>1.7631586695030947E-2</v>
      </c>
      <c r="R81" s="9">
        <f t="shared" si="68"/>
        <v>1.9710000000000002E-2</v>
      </c>
      <c r="S81" s="13">
        <f t="shared" si="69"/>
        <v>0.8945503143090282</v>
      </c>
      <c r="T81" s="2">
        <f t="shared" si="70"/>
        <v>0.01</v>
      </c>
      <c r="U81" s="14">
        <f t="shared" si="71"/>
        <v>8.9455031430902814E-3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3.0545503143090284E-2</v>
      </c>
      <c r="AR81" s="9">
        <f t="shared" si="75"/>
        <v>10.950000000000001</v>
      </c>
      <c r="AS81" s="1">
        <f t="shared" si="76"/>
        <v>0.18</v>
      </c>
      <c r="AT81" s="1">
        <f t="shared" si="77"/>
        <v>81321.5</v>
      </c>
      <c r="AU81" s="1">
        <f t="shared" si="78"/>
        <v>32803039.801793735</v>
      </c>
    </row>
    <row r="82" spans="1:48" x14ac:dyDescent="0.15">
      <c r="C82" s="7">
        <v>9</v>
      </c>
      <c r="D82" s="8">
        <v>18.331181091000001</v>
      </c>
      <c r="E82" s="10">
        <f t="shared" si="79"/>
        <v>22.149139331612901</v>
      </c>
      <c r="F82" s="7" t="s">
        <v>83</v>
      </c>
      <c r="G82" s="1">
        <v>10</v>
      </c>
      <c r="H82" s="9">
        <f t="shared" si="61"/>
        <v>18.331181091000001</v>
      </c>
      <c r="I82" s="9">
        <f t="shared" si="62"/>
        <v>291.481181091</v>
      </c>
      <c r="J82" s="9">
        <f t="shared" si="63"/>
        <v>0.16398460864416509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0.3993825363711726</v>
      </c>
      <c r="P82" s="9">
        <f t="shared" si="66"/>
        <v>6.5492588926140766E-2</v>
      </c>
      <c r="Q82" s="12">
        <f t="shared" si="67"/>
        <v>1.1788666006705337E-2</v>
      </c>
      <c r="R82" s="9">
        <f t="shared" si="68"/>
        <v>1.9710000000000002E-2</v>
      </c>
      <c r="S82" s="13">
        <f t="shared" si="69"/>
        <v>0.59810583494192471</v>
      </c>
      <c r="T82" s="2">
        <f t="shared" si="70"/>
        <v>0.01</v>
      </c>
      <c r="U82" s="14">
        <f t="shared" si="71"/>
        <v>5.981058349419247E-3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2.7581058349419249E-2</v>
      </c>
      <c r="AR82" s="9">
        <f t="shared" si="75"/>
        <v>10.950000000000001</v>
      </c>
      <c r="AS82" s="1">
        <f t="shared" si="76"/>
        <v>0.18</v>
      </c>
      <c r="AT82" s="1">
        <f t="shared" si="77"/>
        <v>81321.5</v>
      </c>
      <c r="AU82" s="1">
        <f t="shared" si="78"/>
        <v>29619500.800930738</v>
      </c>
    </row>
    <row r="83" spans="1:48" x14ac:dyDescent="0.15">
      <c r="C83" s="7">
        <v>10</v>
      </c>
      <c r="D83" s="8">
        <v>14.876516322580599</v>
      </c>
      <c r="E83" s="10">
        <f t="shared" si="79"/>
        <v>18.331181091000001</v>
      </c>
      <c r="F83" s="7" t="s">
        <v>83</v>
      </c>
      <c r="G83" s="1">
        <v>11</v>
      </c>
      <c r="H83" s="9">
        <f t="shared" si="61"/>
        <v>14.876516322580599</v>
      </c>
      <c r="I83" s="9">
        <f t="shared" si="62"/>
        <v>288.02651632258056</v>
      </c>
      <c r="J83" s="9">
        <f t="shared" si="63"/>
        <v>0.10984937244593257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0.31719545007278027</v>
      </c>
      <c r="O83" s="9">
        <f t="shared" si="80"/>
        <v>0.12619449737225163</v>
      </c>
      <c r="P83" s="9">
        <f t="shared" si="66"/>
        <v>1.3862386342471729E-2</v>
      </c>
      <c r="Q83" s="12">
        <f t="shared" si="67"/>
        <v>2.4952295416449111E-3</v>
      </c>
      <c r="R83" s="9">
        <f t="shared" si="68"/>
        <v>1.9710000000000002E-2</v>
      </c>
      <c r="S83" s="13">
        <f t="shared" si="69"/>
        <v>0.12659713554768701</v>
      </c>
      <c r="T83" s="2">
        <f t="shared" si="70"/>
        <v>0.01</v>
      </c>
      <c r="U83" s="14">
        <f t="shared" si="71"/>
        <v>1.26597135547687E-3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1.386597135547687E-2</v>
      </c>
      <c r="AR83" s="9">
        <f t="shared" si="75"/>
        <v>10.950000000000001</v>
      </c>
      <c r="AS83" s="1">
        <f t="shared" si="76"/>
        <v>0.18</v>
      </c>
      <c r="AT83" s="1">
        <f t="shared" si="77"/>
        <v>81321.5</v>
      </c>
      <c r="AU83" s="1">
        <f t="shared" si="78"/>
        <v>14890768.311574876</v>
      </c>
    </row>
    <row r="84" spans="1:48" x14ac:dyDescent="0.15">
      <c r="C84" s="7">
        <v>11</v>
      </c>
      <c r="D84" s="8">
        <v>8.9389143557666699</v>
      </c>
      <c r="E84" s="10">
        <f t="shared" si="79"/>
        <v>14.876516322580599</v>
      </c>
      <c r="F84" s="7" t="s">
        <v>85</v>
      </c>
      <c r="G84" s="1">
        <v>12</v>
      </c>
      <c r="H84" s="9">
        <f t="shared" si="61"/>
        <v>8.9389143557666699</v>
      </c>
      <c r="I84" s="9">
        <f t="shared" si="62"/>
        <v>282.08891435576663</v>
      </c>
      <c r="J84" s="9">
        <f t="shared" si="63"/>
        <v>5.3922901870316661E-2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0.22183211102977993</v>
      </c>
      <c r="P84" s="9">
        <f t="shared" si="66"/>
        <v>1.1961831154744014E-2</v>
      </c>
      <c r="Q84" s="12">
        <f t="shared" si="67"/>
        <v>2.1531296078539223E-3</v>
      </c>
      <c r="R84" s="9">
        <f t="shared" si="68"/>
        <v>1.9710000000000002E-2</v>
      </c>
      <c r="S84" s="13">
        <f t="shared" si="69"/>
        <v>0.10924046716661198</v>
      </c>
      <c r="T84" s="2">
        <f t="shared" si="70"/>
        <v>0.01</v>
      </c>
      <c r="U84" s="14">
        <f t="shared" si="71"/>
        <v>1.0924046716661198E-3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1.369240467166612E-2</v>
      </c>
      <c r="AR84" s="9">
        <f t="shared" si="75"/>
        <v>10.950000000000001</v>
      </c>
      <c r="AS84" s="1">
        <f t="shared" si="76"/>
        <v>0.18</v>
      </c>
      <c r="AT84" s="1">
        <f t="shared" si="77"/>
        <v>81321.5</v>
      </c>
      <c r="AU84" s="1">
        <f t="shared" si="78"/>
        <v>14704373.777144125</v>
      </c>
      <c r="AV84" s="1">
        <f>SUM(AU73:AU84)</f>
        <v>240774575.36371759</v>
      </c>
    </row>
    <row r="85" spans="1:48" x14ac:dyDescent="0.15">
      <c r="C85" s="7">
        <v>12</v>
      </c>
      <c r="D85" s="8">
        <v>5.3444308975161299</v>
      </c>
      <c r="E85" s="10">
        <f t="shared" si="79"/>
        <v>8.9389143557666699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5.7115948426774201</v>
      </c>
      <c r="E89" s="7"/>
      <c r="F89" s="7"/>
      <c r="G89" s="1">
        <v>1</v>
      </c>
      <c r="H89" s="9">
        <f t="shared" ref="H89:H100" si="81">E90</f>
        <v>5.7115948426774201</v>
      </c>
      <c r="I89" s="9">
        <f t="shared" ref="I89:I100" si="82">H89+273.15</f>
        <v>278.86159484267739</v>
      </c>
      <c r="J89" s="9">
        <f t="shared" ref="J89:J100" si="83">EXP(($C$15*(I89-$C$13))/($C$16*I89*$C$13))</f>
        <v>3.6164803145188607E-2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0.19186422600609049</v>
      </c>
      <c r="Q89" s="12">
        <f t="shared" ref="Q89:Q100" si="87">P89*$B$91</f>
        <v>8.6338901702740722E-2</v>
      </c>
      <c r="R89" s="9">
        <f t="shared" ref="R89:R100" si="88">L89*$B$91</f>
        <v>2.3873737500000001</v>
      </c>
      <c r="S89" s="13">
        <f t="shared" ref="S89:S100" si="89">Q89/R89</f>
        <v>3.6164803145188607E-2</v>
      </c>
      <c r="T89" s="2">
        <f t="shared" ref="T89:T100" si="90">$B$90/100</f>
        <v>0.51</v>
      </c>
      <c r="U89" s="14">
        <f t="shared" ref="U89:U100" si="91">S89*T89</f>
        <v>1.8444049604046189E-2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3.5897880955619924E-2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713473.58333333337</v>
      </c>
      <c r="AN89" s="1">
        <f t="shared" ref="AN89:AN100" si="96">AM89*10000*AK89*AJ89</f>
        <v>2664308039.7298622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4.206718231</v>
      </c>
      <c r="E90" s="10">
        <f t="shared" ref="E90:E101" si="97">D89</f>
        <v>5.7115948426774201</v>
      </c>
      <c r="F90" s="7" t="s">
        <v>83</v>
      </c>
      <c r="G90" s="1">
        <v>2</v>
      </c>
      <c r="H90" s="9">
        <f t="shared" si="81"/>
        <v>4.206718231</v>
      </c>
      <c r="I90" s="9">
        <f t="shared" si="82"/>
        <v>277.356718231</v>
      </c>
      <c r="J90" s="9">
        <f t="shared" si="83"/>
        <v>2.9923337385534394E-2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10.418685773993909</v>
      </c>
      <c r="P90" s="9">
        <f t="shared" si="86"/>
        <v>0.31176184952908725</v>
      </c>
      <c r="Q90" s="12">
        <f t="shared" si="87"/>
        <v>0.14029283228808928</v>
      </c>
      <c r="R90" s="9">
        <f t="shared" si="88"/>
        <v>2.3873737500000001</v>
      </c>
      <c r="S90" s="13">
        <f t="shared" si="89"/>
        <v>5.8764503165073874E-2</v>
      </c>
      <c r="T90" s="2">
        <f t="shared" si="90"/>
        <v>0.51</v>
      </c>
      <c r="U90" s="14">
        <f t="shared" si="91"/>
        <v>2.9969896614187676E-2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3.9372923829177585E-2</v>
      </c>
      <c r="AK90" s="9">
        <f t="shared" si="93"/>
        <v>10.4025</v>
      </c>
      <c r="AL90" s="1">
        <f t="shared" si="94"/>
        <v>0.45</v>
      </c>
      <c r="AM90" s="17">
        <f t="shared" si="95"/>
        <v>713473.58333333337</v>
      </c>
      <c r="AN90" s="1">
        <f t="shared" si="96"/>
        <v>2922222557.8004947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2.9126092943571402</v>
      </c>
      <c r="E91" s="10">
        <f t="shared" si="97"/>
        <v>4.206718231</v>
      </c>
      <c r="F91" s="7" t="s">
        <v>83</v>
      </c>
      <c r="G91" s="1">
        <v>3</v>
      </c>
      <c r="H91" s="9">
        <f t="shared" si="81"/>
        <v>2.9126092943571402</v>
      </c>
      <c r="I91" s="9">
        <f t="shared" si="82"/>
        <v>276.06260929435712</v>
      </c>
      <c r="J91" s="9">
        <f t="shared" si="83"/>
        <v>2.5382821117669048E-2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15.412198924464821</v>
      </c>
      <c r="P91" s="9">
        <f t="shared" si="86"/>
        <v>0.39120508832962186</v>
      </c>
      <c r="Q91" s="12">
        <f t="shared" si="87"/>
        <v>0.17604228974832983</v>
      </c>
      <c r="R91" s="9">
        <f t="shared" si="88"/>
        <v>2.3873737500000001</v>
      </c>
      <c r="S91" s="13">
        <f t="shared" si="89"/>
        <v>7.3738889752109335E-2</v>
      </c>
      <c r="T91" s="2">
        <f t="shared" si="90"/>
        <v>0.51</v>
      </c>
      <c r="U91" s="14">
        <f t="shared" si="91"/>
        <v>3.7606833773575758E-2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4.1675460382733093E-2</v>
      </c>
      <c r="AK91" s="9">
        <f t="shared" si="93"/>
        <v>10.4025</v>
      </c>
      <c r="AL91" s="1">
        <f t="shared" si="94"/>
        <v>0.45</v>
      </c>
      <c r="AM91" s="17">
        <f t="shared" si="95"/>
        <v>713473.58333333337</v>
      </c>
      <c r="AN91" s="1">
        <f t="shared" si="96"/>
        <v>3093114724.3602433</v>
      </c>
    </row>
    <row r="92" spans="1:48" x14ac:dyDescent="0.15">
      <c r="C92" s="7">
        <v>3</v>
      </c>
      <c r="D92" s="8">
        <v>6.9484417114516104</v>
      </c>
      <c r="E92" s="10">
        <f t="shared" si="97"/>
        <v>2.9126092943571402</v>
      </c>
      <c r="F92" s="7" t="s">
        <v>83</v>
      </c>
      <c r="G92" s="1">
        <v>4</v>
      </c>
      <c r="H92" s="9">
        <f t="shared" si="81"/>
        <v>6.9484417114516104</v>
      </c>
      <c r="I92" s="9">
        <f t="shared" si="82"/>
        <v>280.09844171145158</v>
      </c>
      <c r="J92" s="9">
        <f t="shared" si="83"/>
        <v>4.219357121524675E-2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20.326268836135199</v>
      </c>
      <c r="P92" s="9">
        <f t="shared" si="86"/>
        <v>0.85763787167772121</v>
      </c>
      <c r="Q92" s="12">
        <f t="shared" si="87"/>
        <v>0.38593704225497455</v>
      </c>
      <c r="R92" s="9">
        <f t="shared" si="88"/>
        <v>2.3873737500000001</v>
      </c>
      <c r="S92" s="13">
        <f t="shared" si="89"/>
        <v>0.16165757131868211</v>
      </c>
      <c r="T92" s="2">
        <f t="shared" si="90"/>
        <v>0.51</v>
      </c>
      <c r="U92" s="14">
        <f t="shared" si="91"/>
        <v>8.2445361372527878E-2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5.5194276453817151E-2</v>
      </c>
      <c r="AK92" s="9">
        <f t="shared" si="93"/>
        <v>10.4025</v>
      </c>
      <c r="AL92" s="1">
        <f t="shared" si="94"/>
        <v>0.45</v>
      </c>
      <c r="AM92" s="17">
        <f t="shared" si="95"/>
        <v>713473.58333333337</v>
      </c>
      <c r="AN92" s="1">
        <f t="shared" si="96"/>
        <v>4096468944.358562</v>
      </c>
    </row>
    <row r="93" spans="1:48" x14ac:dyDescent="0.15">
      <c r="C93" s="7">
        <v>4</v>
      </c>
      <c r="D93" s="8">
        <v>11.881767872233301</v>
      </c>
      <c r="E93" s="10">
        <f t="shared" si="97"/>
        <v>6.9484417114516104</v>
      </c>
      <c r="F93" s="7" t="s">
        <v>83</v>
      </c>
      <c r="G93" s="1">
        <v>5</v>
      </c>
      <c r="H93" s="9">
        <f t="shared" si="81"/>
        <v>11.881767872233301</v>
      </c>
      <c r="I93" s="9">
        <f t="shared" si="82"/>
        <v>285.03176787223327</v>
      </c>
      <c r="J93" s="9">
        <f t="shared" si="83"/>
        <v>7.700948181263205E-2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18.495199416234605</v>
      </c>
      <c r="O93" s="9">
        <f t="shared" si="98"/>
        <v>6.2787065482228748</v>
      </c>
      <c r="P93" s="9">
        <f t="shared" si="86"/>
        <v>0.48351993773222324</v>
      </c>
      <c r="Q93" s="12">
        <f t="shared" si="87"/>
        <v>0.21758397197950047</v>
      </c>
      <c r="R93" s="9">
        <f t="shared" si="88"/>
        <v>2.3873737500000001</v>
      </c>
      <c r="S93" s="13">
        <f t="shared" si="89"/>
        <v>9.1139467366389726E-2</v>
      </c>
      <c r="T93" s="2">
        <f t="shared" si="90"/>
        <v>0.51</v>
      </c>
      <c r="U93" s="14">
        <f t="shared" si="91"/>
        <v>4.6481128356858761E-2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3.6925060199592921E-2</v>
      </c>
      <c r="AK93" s="9">
        <f t="shared" si="93"/>
        <v>10.4025</v>
      </c>
      <c r="AL93" s="1">
        <f t="shared" si="94"/>
        <v>0.45</v>
      </c>
      <c r="AM93" s="17">
        <f t="shared" si="95"/>
        <v>713473.58333333337</v>
      </c>
      <c r="AN93" s="1">
        <f t="shared" si="96"/>
        <v>2740544347.9772563</v>
      </c>
    </row>
    <row r="94" spans="1:48" x14ac:dyDescent="0.15">
      <c r="C94" s="7">
        <v>5</v>
      </c>
      <c r="D94" s="8">
        <v>14.079704832871</v>
      </c>
      <c r="E94" s="10">
        <f t="shared" si="97"/>
        <v>11.881767872233301</v>
      </c>
      <c r="F94" s="7" t="s">
        <v>85</v>
      </c>
      <c r="G94" s="1">
        <v>6</v>
      </c>
      <c r="H94" s="9">
        <f t="shared" si="81"/>
        <v>14.079704832871</v>
      </c>
      <c r="I94" s="9">
        <f t="shared" si="82"/>
        <v>287.22970483287099</v>
      </c>
      <c r="J94" s="9">
        <f t="shared" si="83"/>
        <v>0.10001600638818585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11.100461610490651</v>
      </c>
      <c r="P94" s="9">
        <f t="shared" si="86"/>
        <v>1.1102238393466448</v>
      </c>
      <c r="Q94" s="12">
        <f t="shared" si="87"/>
        <v>0.49960072770599018</v>
      </c>
      <c r="R94" s="9">
        <f t="shared" si="88"/>
        <v>2.3873737500000001</v>
      </c>
      <c r="S94" s="13">
        <f t="shared" si="89"/>
        <v>0.20926791530064789</v>
      </c>
      <c r="T94" s="2">
        <f t="shared" si="90"/>
        <v>0.51</v>
      </c>
      <c r="U94" s="14">
        <f t="shared" si="91"/>
        <v>0.10672663680333043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5.830708099620413E-2</v>
      </c>
      <c r="AK94" s="9">
        <f t="shared" si="93"/>
        <v>10.4025</v>
      </c>
      <c r="AL94" s="1">
        <f t="shared" si="94"/>
        <v>0.45</v>
      </c>
      <c r="AM94" s="17">
        <f t="shared" si="95"/>
        <v>713473.58333333337</v>
      </c>
      <c r="AN94" s="1">
        <f t="shared" si="96"/>
        <v>4327498463.3054428</v>
      </c>
    </row>
    <row r="95" spans="1:48" x14ac:dyDescent="0.15">
      <c r="C95" s="7">
        <v>6</v>
      </c>
      <c r="D95" s="8">
        <v>18.533584240333301</v>
      </c>
      <c r="E95" s="10">
        <f t="shared" si="97"/>
        <v>14.079704832871</v>
      </c>
      <c r="F95" s="7" t="s">
        <v>83</v>
      </c>
      <c r="G95" s="1">
        <v>7</v>
      </c>
      <c r="H95" s="9">
        <f t="shared" si="81"/>
        <v>18.533584240333301</v>
      </c>
      <c r="I95" s="9">
        <f t="shared" si="82"/>
        <v>291.68358424033329</v>
      </c>
      <c r="J95" s="9">
        <f t="shared" si="83"/>
        <v>0.16783014367121071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15.295512771144004</v>
      </c>
      <c r="P95" s="9">
        <f t="shared" si="86"/>
        <v>2.5670481059059367</v>
      </c>
      <c r="Q95" s="12">
        <f t="shared" si="87"/>
        <v>1.1551716476576714</v>
      </c>
      <c r="R95" s="9">
        <f t="shared" si="88"/>
        <v>2.3873737500000001</v>
      </c>
      <c r="S95" s="13">
        <f t="shared" si="89"/>
        <v>0.48386711450507963</v>
      </c>
      <c r="T95" s="2">
        <f t="shared" si="90"/>
        <v>0.51</v>
      </c>
      <c r="U95" s="14">
        <f t="shared" si="91"/>
        <v>0.24677222839759061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0.12085682686187357</v>
      </c>
      <c r="AK95" s="9">
        <f t="shared" si="93"/>
        <v>10.4025</v>
      </c>
      <c r="AL95" s="1">
        <f t="shared" si="94"/>
        <v>0.45</v>
      </c>
      <c r="AM95" s="17">
        <f t="shared" si="95"/>
        <v>713473.58333333337</v>
      </c>
      <c r="AN95" s="1">
        <f t="shared" si="96"/>
        <v>8969883650.3027534</v>
      </c>
    </row>
    <row r="96" spans="1:48" x14ac:dyDescent="0.15">
      <c r="C96" s="7">
        <v>7</v>
      </c>
      <c r="D96" s="8">
        <v>22.1367466951613</v>
      </c>
      <c r="E96" s="10">
        <f t="shared" si="97"/>
        <v>18.533584240333301</v>
      </c>
      <c r="F96" s="7" t="s">
        <v>83</v>
      </c>
      <c r="G96" s="1">
        <v>8</v>
      </c>
      <c r="H96" s="9">
        <f t="shared" si="81"/>
        <v>22.1367466951613</v>
      </c>
      <c r="I96" s="9">
        <f t="shared" si="82"/>
        <v>295.2867466951613</v>
      </c>
      <c r="J96" s="9">
        <f t="shared" si="83"/>
        <v>0.25221448483457892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18.03373966523807</v>
      </c>
      <c r="P96" s="9">
        <f t="shared" si="86"/>
        <v>4.5483703593089313</v>
      </c>
      <c r="Q96" s="12">
        <f t="shared" si="87"/>
        <v>2.046766661689019</v>
      </c>
      <c r="R96" s="9">
        <f t="shared" si="88"/>
        <v>2.3873737500000001</v>
      </c>
      <c r="S96" s="13">
        <f t="shared" si="89"/>
        <v>0.85732980086968746</v>
      </c>
      <c r="T96" s="2">
        <f t="shared" si="90"/>
        <v>0.51</v>
      </c>
      <c r="U96" s="14">
        <f t="shared" si="91"/>
        <v>0.43723819844354062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0.17828231683072748</v>
      </c>
      <c r="AK96" s="9">
        <f t="shared" si="93"/>
        <v>10.4025</v>
      </c>
      <c r="AL96" s="1">
        <f t="shared" si="94"/>
        <v>0.45</v>
      </c>
      <c r="AM96" s="17">
        <f t="shared" si="95"/>
        <v>713473.58333333337</v>
      </c>
      <c r="AN96" s="1">
        <f t="shared" si="96"/>
        <v>13231951230.241385</v>
      </c>
    </row>
    <row r="97" spans="1:50" x14ac:dyDescent="0.15">
      <c r="C97" s="7">
        <v>8</v>
      </c>
      <c r="D97" s="8">
        <v>22.149139331612901</v>
      </c>
      <c r="E97" s="10">
        <f t="shared" si="97"/>
        <v>22.1367466951613</v>
      </c>
      <c r="F97" s="7" t="s">
        <v>83</v>
      </c>
      <c r="G97" s="1">
        <v>9</v>
      </c>
      <c r="H97" s="9">
        <f t="shared" si="81"/>
        <v>22.149139331612901</v>
      </c>
      <c r="I97" s="9">
        <f t="shared" si="82"/>
        <v>295.29913933161288</v>
      </c>
      <c r="J97" s="9">
        <f t="shared" si="83"/>
        <v>0.25256374084247574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18.790644305929135</v>
      </c>
      <c r="P97" s="9">
        <f t="shared" si="86"/>
        <v>4.7458354187458287</v>
      </c>
      <c r="Q97" s="12">
        <f t="shared" si="87"/>
        <v>2.1356259384356231</v>
      </c>
      <c r="R97" s="9">
        <f t="shared" si="88"/>
        <v>2.3873737500000001</v>
      </c>
      <c r="S97" s="13">
        <f t="shared" si="89"/>
        <v>0.89455031430902809</v>
      </c>
      <c r="T97" s="2">
        <f t="shared" si="90"/>
        <v>0.51</v>
      </c>
      <c r="U97" s="14">
        <f t="shared" si="91"/>
        <v>0.45622066029760433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0.18400552907972773</v>
      </c>
      <c r="AK97" s="9">
        <f t="shared" si="93"/>
        <v>10.4025</v>
      </c>
      <c r="AL97" s="1">
        <f t="shared" si="94"/>
        <v>0.45</v>
      </c>
      <c r="AM97" s="17">
        <f t="shared" si="95"/>
        <v>713473.58333333337</v>
      </c>
      <c r="AN97" s="1">
        <f t="shared" si="96"/>
        <v>13656722832.413198</v>
      </c>
    </row>
    <row r="98" spans="1:50" x14ac:dyDescent="0.15">
      <c r="C98" s="7">
        <v>9</v>
      </c>
      <c r="D98" s="8">
        <v>18.331181091000001</v>
      </c>
      <c r="E98" s="10">
        <f t="shared" si="97"/>
        <v>22.149139331612901</v>
      </c>
      <c r="F98" s="7" t="s">
        <v>83</v>
      </c>
      <c r="G98" s="1">
        <v>10</v>
      </c>
      <c r="H98" s="9">
        <f t="shared" si="81"/>
        <v>18.331181091000001</v>
      </c>
      <c r="I98" s="9">
        <f t="shared" si="82"/>
        <v>291.481181091</v>
      </c>
      <c r="J98" s="9">
        <f t="shared" si="83"/>
        <v>0.16398460864416509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19.35008388718331</v>
      </c>
      <c r="P98" s="9">
        <f t="shared" si="86"/>
        <v>3.1731159334715198</v>
      </c>
      <c r="Q98" s="12">
        <f t="shared" si="87"/>
        <v>1.4279021700621839</v>
      </c>
      <c r="R98" s="9">
        <f t="shared" si="88"/>
        <v>2.3873737500000001</v>
      </c>
      <c r="S98" s="13">
        <f t="shared" si="89"/>
        <v>0.59810583494192471</v>
      </c>
      <c r="T98" s="2">
        <f t="shared" si="90"/>
        <v>0.51</v>
      </c>
      <c r="U98" s="14">
        <f t="shared" si="91"/>
        <v>0.30503397582038161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0.13521674370984504</v>
      </c>
      <c r="AK98" s="9">
        <f t="shared" si="93"/>
        <v>10.4025</v>
      </c>
      <c r="AL98" s="1">
        <f t="shared" si="94"/>
        <v>0.45</v>
      </c>
      <c r="AM98" s="17">
        <f t="shared" si="95"/>
        <v>713473.58333333337</v>
      </c>
      <c r="AN98" s="1">
        <f t="shared" si="96"/>
        <v>10035663604.144655</v>
      </c>
    </row>
    <row r="99" spans="1:50" x14ac:dyDescent="0.15">
      <c r="C99" s="7">
        <v>10</v>
      </c>
      <c r="D99" s="8">
        <v>14.876516322580599</v>
      </c>
      <c r="E99" s="10">
        <f t="shared" si="97"/>
        <v>18.331181091000001</v>
      </c>
      <c r="F99" s="7" t="s">
        <v>83</v>
      </c>
      <c r="G99" s="1">
        <v>11</v>
      </c>
      <c r="H99" s="9">
        <f t="shared" si="81"/>
        <v>14.876516322580599</v>
      </c>
      <c r="I99" s="9">
        <f t="shared" si="82"/>
        <v>288.02651632258056</v>
      </c>
      <c r="J99" s="9">
        <f t="shared" si="83"/>
        <v>0.10984937244593257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15.368119556026199</v>
      </c>
      <c r="O99" s="9">
        <f t="shared" si="98"/>
        <v>6.1141233976855904</v>
      </c>
      <c r="P99" s="9">
        <f t="shared" si="86"/>
        <v>0.67163261829275511</v>
      </c>
      <c r="Q99" s="12">
        <f t="shared" si="87"/>
        <v>0.30223467823173983</v>
      </c>
      <c r="R99" s="9">
        <f t="shared" si="88"/>
        <v>2.3873737500000001</v>
      </c>
      <c r="S99" s="13">
        <f t="shared" si="89"/>
        <v>0.12659713554768701</v>
      </c>
      <c r="T99" s="2">
        <f t="shared" si="90"/>
        <v>0.51</v>
      </c>
      <c r="U99" s="14">
        <f t="shared" si="91"/>
        <v>6.4564539129320378E-2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4.9803208547490097E-2</v>
      </c>
      <c r="AK99" s="9">
        <f t="shared" si="93"/>
        <v>10.4025</v>
      </c>
      <c r="AL99" s="1">
        <f t="shared" si="94"/>
        <v>0.45</v>
      </c>
      <c r="AM99" s="17">
        <f t="shared" si="95"/>
        <v>713473.58333333337</v>
      </c>
      <c r="AN99" s="1">
        <f t="shared" si="96"/>
        <v>3696348792.8846025</v>
      </c>
    </row>
    <row r="100" spans="1:50" x14ac:dyDescent="0.15">
      <c r="C100" s="7">
        <v>11</v>
      </c>
      <c r="D100" s="8">
        <v>8.9389143557666699</v>
      </c>
      <c r="E100" s="10">
        <f t="shared" si="97"/>
        <v>14.876516322580599</v>
      </c>
      <c r="F100" s="7" t="s">
        <v>85</v>
      </c>
      <c r="G100" s="1">
        <v>12</v>
      </c>
      <c r="H100" s="9">
        <f t="shared" si="81"/>
        <v>8.9389143557666699</v>
      </c>
      <c r="I100" s="9">
        <f t="shared" si="82"/>
        <v>282.08891435576663</v>
      </c>
      <c r="J100" s="9">
        <f t="shared" si="83"/>
        <v>5.3922901870316661E-2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10.747765779392836</v>
      </c>
      <c r="P100" s="9">
        <f t="shared" si="86"/>
        <v>0.57955071944734737</v>
      </c>
      <c r="Q100" s="12">
        <f t="shared" si="87"/>
        <v>0.26079782375130633</v>
      </c>
      <c r="R100" s="9">
        <f t="shared" si="88"/>
        <v>2.3873737500000001</v>
      </c>
      <c r="S100" s="13">
        <f t="shared" si="89"/>
        <v>0.10924046716661198</v>
      </c>
      <c r="T100" s="2">
        <f t="shared" si="90"/>
        <v>0.51</v>
      </c>
      <c r="U100" s="14">
        <f t="shared" si="91"/>
        <v>5.5712638254972115E-2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4.713436043387409E-2</v>
      </c>
      <c r="AK100" s="9">
        <f t="shared" si="93"/>
        <v>10.4025</v>
      </c>
      <c r="AL100" s="1">
        <f t="shared" si="94"/>
        <v>0.45</v>
      </c>
      <c r="AM100" s="17">
        <f t="shared" si="95"/>
        <v>713473.58333333337</v>
      </c>
      <c r="AN100" s="1">
        <f t="shared" si="96"/>
        <v>3498269315.8615499</v>
      </c>
      <c r="AO100" s="1">
        <f>SUM(AN89:AN100)</f>
        <v>72932996503.380005</v>
      </c>
    </row>
    <row r="101" spans="1:50" x14ac:dyDescent="0.15">
      <c r="C101" s="7">
        <v>12</v>
      </c>
      <c r="D101" s="8">
        <v>5.3444308975161299</v>
      </c>
      <c r="E101" s="10">
        <f t="shared" si="97"/>
        <v>8.9389143557666699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5.7115948426774201</v>
      </c>
      <c r="E105" s="7"/>
      <c r="F105" s="7"/>
      <c r="G105" s="1">
        <v>1</v>
      </c>
      <c r="H105" s="9">
        <f t="shared" ref="H105:H116" si="99">E106</f>
        <v>5.7115948426774201</v>
      </c>
      <c r="I105" s="9">
        <f t="shared" ref="I105:I116" si="100">H105+273.15</f>
        <v>278.86159484267739</v>
      </c>
      <c r="J105" s="9">
        <f t="shared" ref="J105:J116" si="101">EXP(($C$15*(I105-$C$13))/($C$16*I105*$C$13))</f>
        <v>3.6164803145188607E-2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2.3430821844070238E-2</v>
      </c>
      <c r="Q105" s="12">
        <f t="shared" ref="Q105:Q116" si="105">P105*$B$107</f>
        <v>7.0292465532210708E-3</v>
      </c>
      <c r="R105" s="9">
        <f t="shared" ref="R105:R116" si="106">L105*$B$107</f>
        <v>0.19436706250000002</v>
      </c>
      <c r="S105" s="13">
        <f t="shared" ref="S105:S116" si="107">Q105/R105</f>
        <v>3.6164803145188607E-2</v>
      </c>
      <c r="T105" s="2">
        <f t="shared" ref="T105:T116" si="108">$B$106/100</f>
        <v>0.01</v>
      </c>
      <c r="U105" s="14">
        <f t="shared" ref="U105:U116" si="109">S105*T105</f>
        <v>3.6164803145188608E-4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5.8516480314518863E-3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32826.25</v>
      </c>
      <c r="AX105" s="1">
        <f t="shared" ref="AX105:AX116" si="116">AW105*10000*AV105*0.67*AU105*AT105</f>
        <v>25014794.680475753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4.206718231</v>
      </c>
      <c r="E106" s="10">
        <f t="shared" ref="E106:E117" si="117">D105</f>
        <v>5.7115948426774201</v>
      </c>
      <c r="F106" s="7" t="s">
        <v>83</v>
      </c>
      <c r="G106" s="1">
        <v>2</v>
      </c>
      <c r="H106" s="9">
        <f t="shared" si="99"/>
        <v>4.206718231</v>
      </c>
      <c r="I106" s="9">
        <f t="shared" si="100"/>
        <v>277.356718231</v>
      </c>
      <c r="J106" s="9">
        <f t="shared" si="101"/>
        <v>2.9923337385534394E-2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1.2723495948225967</v>
      </c>
      <c r="P106" s="9">
        <f t="shared" si="104"/>
        <v>3.8072946198224544E-2</v>
      </c>
      <c r="Q106" s="12">
        <f t="shared" si="105"/>
        <v>1.1421883859467363E-2</v>
      </c>
      <c r="R106" s="9">
        <f t="shared" si="106"/>
        <v>0.19436706250000002</v>
      </c>
      <c r="S106" s="13">
        <f t="shared" si="107"/>
        <v>5.8764503165073874E-2</v>
      </c>
      <c r="T106" s="2">
        <f t="shared" si="108"/>
        <v>0.01</v>
      </c>
      <c r="U106" s="14">
        <f t="shared" si="109"/>
        <v>5.876450316507387E-4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6.0776450316507389E-3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32826.25</v>
      </c>
      <c r="AX106" s="1">
        <f t="shared" si="116"/>
        <v>25980893.209982671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2.9126092943571402</v>
      </c>
      <c r="E107" s="10">
        <f t="shared" si="117"/>
        <v>4.206718231</v>
      </c>
      <c r="F107" s="7" t="s">
        <v>83</v>
      </c>
      <c r="G107" s="1">
        <v>3</v>
      </c>
      <c r="H107" s="9">
        <f t="shared" si="99"/>
        <v>2.9126092943571402</v>
      </c>
      <c r="I107" s="9">
        <f t="shared" si="100"/>
        <v>276.06260929435712</v>
      </c>
      <c r="J107" s="9">
        <f t="shared" si="101"/>
        <v>2.5382821117669048E-2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1.8821668569577057</v>
      </c>
      <c r="P107" s="9">
        <f t="shared" si="104"/>
        <v>4.7774704643762829E-2</v>
      </c>
      <c r="Q107" s="12">
        <f t="shared" si="105"/>
        <v>1.4332411393128849E-2</v>
      </c>
      <c r="R107" s="9">
        <f t="shared" si="106"/>
        <v>0.19436706250000002</v>
      </c>
      <c r="S107" s="13">
        <f t="shared" si="107"/>
        <v>7.3738889752109349E-2</v>
      </c>
      <c r="T107" s="2">
        <f t="shared" si="108"/>
        <v>0.01</v>
      </c>
      <c r="U107" s="14">
        <f t="shared" si="109"/>
        <v>7.3738889752109353E-4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6.2273888975210934E-3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32826.25</v>
      </c>
      <c r="AX107" s="1">
        <f t="shared" si="116"/>
        <v>26621022.629810102</v>
      </c>
    </row>
    <row r="108" spans="1:50" x14ac:dyDescent="0.15">
      <c r="C108" s="7">
        <v>3</v>
      </c>
      <c r="D108" s="8">
        <v>6.9484417114516104</v>
      </c>
      <c r="E108" s="10">
        <f t="shared" si="117"/>
        <v>2.9126092943571402</v>
      </c>
      <c r="F108" s="7" t="s">
        <v>83</v>
      </c>
      <c r="G108" s="1">
        <v>4</v>
      </c>
      <c r="H108" s="9">
        <f t="shared" si="99"/>
        <v>6.9484417114516104</v>
      </c>
      <c r="I108" s="9">
        <f t="shared" si="100"/>
        <v>280.09844171145158</v>
      </c>
      <c r="J108" s="9">
        <f t="shared" si="101"/>
        <v>4.219357121524675E-2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2.4822823606472761</v>
      </c>
      <c r="P108" s="9">
        <f t="shared" si="104"/>
        <v>0.10473635756032167</v>
      </c>
      <c r="Q108" s="12">
        <f t="shared" si="105"/>
        <v>3.1420907268096501E-2</v>
      </c>
      <c r="R108" s="9">
        <f t="shared" si="106"/>
        <v>0.19436706250000002</v>
      </c>
      <c r="S108" s="13">
        <f t="shared" si="107"/>
        <v>0.16165757131868214</v>
      </c>
      <c r="T108" s="2">
        <f t="shared" si="108"/>
        <v>0.01</v>
      </c>
      <c r="U108" s="14">
        <f t="shared" si="109"/>
        <v>1.6165757131868213E-3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7.1065757131868216E-3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32826.25</v>
      </c>
      <c r="AX108" s="1">
        <f t="shared" si="116"/>
        <v>30379395.922505006</v>
      </c>
    </row>
    <row r="109" spans="1:50" x14ac:dyDescent="0.15">
      <c r="C109" s="7">
        <v>4</v>
      </c>
      <c r="D109" s="8">
        <v>11.881767872233301</v>
      </c>
      <c r="E109" s="10">
        <f t="shared" si="117"/>
        <v>6.9484417114516104</v>
      </c>
      <c r="F109" s="7" t="s">
        <v>83</v>
      </c>
      <c r="G109" s="1">
        <v>5</v>
      </c>
      <c r="H109" s="9">
        <f t="shared" si="99"/>
        <v>11.881767872233301</v>
      </c>
      <c r="I109" s="9">
        <f t="shared" si="100"/>
        <v>285.03176787223327</v>
      </c>
      <c r="J109" s="9">
        <f t="shared" si="101"/>
        <v>7.700948181263205E-2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2.2586687029326065</v>
      </c>
      <c r="O109" s="9">
        <f t="shared" si="118"/>
        <v>0.76676750848768149</v>
      </c>
      <c r="P109" s="9">
        <f t="shared" si="104"/>
        <v>5.9048368499399297E-2</v>
      </c>
      <c r="Q109" s="12">
        <f t="shared" si="105"/>
        <v>1.771451054981979E-2</v>
      </c>
      <c r="R109" s="9">
        <f t="shared" si="106"/>
        <v>0.19436706250000002</v>
      </c>
      <c r="S109" s="13">
        <f t="shared" si="107"/>
        <v>9.1139467366389754E-2</v>
      </c>
      <c r="T109" s="2">
        <f t="shared" si="108"/>
        <v>0.01</v>
      </c>
      <c r="U109" s="14">
        <f t="shared" si="109"/>
        <v>9.113946736638975E-4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6.4013946736638976E-3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32826.25</v>
      </c>
      <c r="AX109" s="1">
        <f t="shared" si="116"/>
        <v>27364867.567173686</v>
      </c>
    </row>
    <row r="110" spans="1:50" x14ac:dyDescent="0.15">
      <c r="C110" s="7">
        <v>5</v>
      </c>
      <c r="D110" s="8">
        <v>14.079704832871</v>
      </c>
      <c r="E110" s="10">
        <f t="shared" si="117"/>
        <v>11.881767872233301</v>
      </c>
      <c r="F110" s="7" t="s">
        <v>85</v>
      </c>
      <c r="G110" s="1">
        <v>6</v>
      </c>
      <c r="H110" s="9">
        <f t="shared" si="99"/>
        <v>14.079704832871</v>
      </c>
      <c r="I110" s="9">
        <f t="shared" si="100"/>
        <v>287.22970483287099</v>
      </c>
      <c r="J110" s="9">
        <f t="shared" si="101"/>
        <v>0.10001600638818585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1.3556093483216158</v>
      </c>
      <c r="P110" s="9">
        <f t="shared" si="104"/>
        <v>0.13558263324161918</v>
      </c>
      <c r="Q110" s="12">
        <f t="shared" si="105"/>
        <v>4.0674789972485755E-2</v>
      </c>
      <c r="R110" s="9">
        <f t="shared" si="106"/>
        <v>0.19436706250000002</v>
      </c>
      <c r="S110" s="13">
        <f t="shared" si="107"/>
        <v>0.20926791530064798</v>
      </c>
      <c r="T110" s="2">
        <f t="shared" si="108"/>
        <v>0.01</v>
      </c>
      <c r="U110" s="14">
        <f t="shared" si="109"/>
        <v>2.0926791530064799E-3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7.58267915300648E-3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32826.25</v>
      </c>
      <c r="AX110" s="1">
        <f t="shared" si="116"/>
        <v>32414656.712242223</v>
      </c>
    </row>
    <row r="111" spans="1:50" x14ac:dyDescent="0.15">
      <c r="C111" s="7">
        <v>6</v>
      </c>
      <c r="D111" s="8">
        <v>18.533584240333301</v>
      </c>
      <c r="E111" s="10">
        <f t="shared" si="117"/>
        <v>14.079704832871</v>
      </c>
      <c r="F111" s="7" t="s">
        <v>83</v>
      </c>
      <c r="G111" s="1">
        <v>7</v>
      </c>
      <c r="H111" s="9">
        <f t="shared" si="99"/>
        <v>18.533584240333301</v>
      </c>
      <c r="I111" s="9">
        <f t="shared" si="100"/>
        <v>291.68358424033329</v>
      </c>
      <c r="J111" s="9">
        <f t="shared" si="101"/>
        <v>0.16783014367121071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1.8679169234133302</v>
      </c>
      <c r="P111" s="9">
        <f t="shared" si="104"/>
        <v>0.31349276562234507</v>
      </c>
      <c r="Q111" s="12">
        <f t="shared" si="105"/>
        <v>9.4047829686703513E-2</v>
      </c>
      <c r="R111" s="9">
        <f t="shared" si="106"/>
        <v>0.19436706250000002</v>
      </c>
      <c r="S111" s="13">
        <f t="shared" si="107"/>
        <v>0.4838671145050798</v>
      </c>
      <c r="T111" s="2">
        <f t="shared" si="108"/>
        <v>0.01</v>
      </c>
      <c r="U111" s="14">
        <f t="shared" si="109"/>
        <v>4.8386711450507979E-3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1.4788671145050798E-2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32826.25</v>
      </c>
      <c r="AX111" s="1">
        <f t="shared" si="116"/>
        <v>63219040.226302721</v>
      </c>
    </row>
    <row r="112" spans="1:50" x14ac:dyDescent="0.15">
      <c r="C112" s="7">
        <v>7</v>
      </c>
      <c r="D112" s="8">
        <v>22.1367466951613</v>
      </c>
      <c r="E112" s="10">
        <f t="shared" si="117"/>
        <v>18.533584240333301</v>
      </c>
      <c r="F112" s="7" t="s">
        <v>83</v>
      </c>
      <c r="G112" s="1">
        <v>8</v>
      </c>
      <c r="H112" s="9">
        <f t="shared" si="99"/>
        <v>22.1367466951613</v>
      </c>
      <c r="I112" s="9">
        <f t="shared" si="100"/>
        <v>295.2867466951613</v>
      </c>
      <c r="J112" s="9">
        <f t="shared" si="101"/>
        <v>0.25221448483457892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2.2023143661243183</v>
      </c>
      <c r="P112" s="9">
        <f t="shared" si="104"/>
        <v>0.55545558329583722</v>
      </c>
      <c r="Q112" s="12">
        <f t="shared" si="105"/>
        <v>0.16663667498875115</v>
      </c>
      <c r="R112" s="9">
        <f t="shared" si="106"/>
        <v>0.19436706250000002</v>
      </c>
      <c r="S112" s="13">
        <f t="shared" si="107"/>
        <v>0.85732980086968769</v>
      </c>
      <c r="T112" s="2">
        <f t="shared" si="108"/>
        <v>0.01</v>
      </c>
      <c r="U112" s="14">
        <f t="shared" si="109"/>
        <v>8.5732980086968766E-3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1.8523298008696877E-2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32826.25</v>
      </c>
      <c r="AX112" s="1">
        <f t="shared" si="116"/>
        <v>79183931.433048218</v>
      </c>
    </row>
    <row r="113" spans="1:53" x14ac:dyDescent="0.15">
      <c r="C113" s="7">
        <v>8</v>
      </c>
      <c r="D113" s="8">
        <v>22.149139331612901</v>
      </c>
      <c r="E113" s="10">
        <f t="shared" si="117"/>
        <v>22.1367466951613</v>
      </c>
      <c r="F113" s="7" t="s">
        <v>83</v>
      </c>
      <c r="G113" s="1">
        <v>9</v>
      </c>
      <c r="H113" s="9">
        <f t="shared" si="99"/>
        <v>22.149139331612901</v>
      </c>
      <c r="I113" s="9">
        <f t="shared" si="100"/>
        <v>295.29913933161288</v>
      </c>
      <c r="J113" s="9">
        <f t="shared" si="101"/>
        <v>0.25256374084247574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2.2947489911618146</v>
      </c>
      <c r="P113" s="9">
        <f t="shared" si="104"/>
        <v>0.5795703895023252</v>
      </c>
      <c r="Q113" s="12">
        <f t="shared" si="105"/>
        <v>0.17387111685069756</v>
      </c>
      <c r="R113" s="9">
        <f t="shared" si="106"/>
        <v>0.19436706250000002</v>
      </c>
      <c r="S113" s="13">
        <f t="shared" si="107"/>
        <v>0.89455031430902832</v>
      </c>
      <c r="T113" s="2">
        <f t="shared" si="108"/>
        <v>0.01</v>
      </c>
      <c r="U113" s="14">
        <f t="shared" si="109"/>
        <v>8.9455031430902832E-3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1.8895503143090284E-2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32826.25</v>
      </c>
      <c r="AX113" s="1">
        <f t="shared" si="116"/>
        <v>80775044.734092027</v>
      </c>
    </row>
    <row r="114" spans="1:53" x14ac:dyDescent="0.15">
      <c r="C114" s="7">
        <v>9</v>
      </c>
      <c r="D114" s="8">
        <v>18.331181091000001</v>
      </c>
      <c r="E114" s="10">
        <f t="shared" si="117"/>
        <v>22.149139331612901</v>
      </c>
      <c r="F114" s="7" t="s">
        <v>83</v>
      </c>
      <c r="G114" s="1">
        <v>10</v>
      </c>
      <c r="H114" s="9">
        <f t="shared" si="99"/>
        <v>18.331181091000001</v>
      </c>
      <c r="I114" s="9">
        <f t="shared" si="100"/>
        <v>291.481181091</v>
      </c>
      <c r="J114" s="9">
        <f t="shared" si="101"/>
        <v>0.16398460864416509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2.3630688099928232</v>
      </c>
      <c r="P114" s="9">
        <f t="shared" si="104"/>
        <v>0.38750691400590603</v>
      </c>
      <c r="Q114" s="12">
        <f t="shared" si="105"/>
        <v>0.1162520742017718</v>
      </c>
      <c r="R114" s="9">
        <f t="shared" si="106"/>
        <v>0.19436706250000002</v>
      </c>
      <c r="S114" s="13">
        <f t="shared" si="107"/>
        <v>0.59810583494192482</v>
      </c>
      <c r="T114" s="2">
        <f t="shared" si="108"/>
        <v>0.01</v>
      </c>
      <c r="U114" s="14">
        <f t="shared" si="109"/>
        <v>5.9810583494192479E-3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1.5931058349419248E-2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32826.25</v>
      </c>
      <c r="AX114" s="1">
        <f t="shared" si="116"/>
        <v>68102550.172438219</v>
      </c>
    </row>
    <row r="115" spans="1:53" x14ac:dyDescent="0.15">
      <c r="C115" s="7">
        <v>10</v>
      </c>
      <c r="D115" s="8">
        <v>14.876516322580599</v>
      </c>
      <c r="E115" s="10">
        <f t="shared" si="117"/>
        <v>18.331181091000001</v>
      </c>
      <c r="F115" s="7" t="s">
        <v>83</v>
      </c>
      <c r="G115" s="1">
        <v>11</v>
      </c>
      <c r="H115" s="9">
        <f t="shared" si="99"/>
        <v>14.876516322580599</v>
      </c>
      <c r="I115" s="9">
        <f t="shared" si="100"/>
        <v>288.02651632258056</v>
      </c>
      <c r="J115" s="9">
        <f t="shared" si="101"/>
        <v>0.10984937244593257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1.8767838011875713</v>
      </c>
      <c r="O115" s="9">
        <f t="shared" si="118"/>
        <v>0.74666830313267929</v>
      </c>
      <c r="P115" s="9">
        <f t="shared" si="104"/>
        <v>8.2021044524394168E-2</v>
      </c>
      <c r="Q115" s="12">
        <f t="shared" si="105"/>
        <v>2.4606313357318249E-2</v>
      </c>
      <c r="R115" s="9">
        <f t="shared" si="106"/>
        <v>0.19436706250000002</v>
      </c>
      <c r="S115" s="13">
        <f t="shared" si="107"/>
        <v>0.12659713554768698</v>
      </c>
      <c r="T115" s="2">
        <f t="shared" si="108"/>
        <v>0.01</v>
      </c>
      <c r="U115" s="14">
        <f t="shared" si="109"/>
        <v>1.2659713554768698E-3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6.7559713554768697E-3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32826.25</v>
      </c>
      <c r="AX115" s="1">
        <f t="shared" si="116"/>
        <v>28880622.247968316</v>
      </c>
    </row>
    <row r="116" spans="1:53" x14ac:dyDescent="0.15">
      <c r="C116" s="7">
        <v>11</v>
      </c>
      <c r="D116" s="8">
        <v>8.9389143557666699</v>
      </c>
      <c r="E116" s="10">
        <f t="shared" si="117"/>
        <v>14.876516322580599</v>
      </c>
      <c r="F116" s="7" t="s">
        <v>85</v>
      </c>
      <c r="G116" s="1">
        <v>12</v>
      </c>
      <c r="H116" s="9">
        <f t="shared" si="99"/>
        <v>8.9389143557666699</v>
      </c>
      <c r="I116" s="9">
        <f t="shared" si="100"/>
        <v>282.08891435576663</v>
      </c>
      <c r="J116" s="9">
        <f t="shared" si="101"/>
        <v>5.3922901870316661E-2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1.3125374669416185</v>
      </c>
      <c r="P116" s="9">
        <f t="shared" si="104"/>
        <v>7.077582903100689E-2</v>
      </c>
      <c r="Q116" s="12">
        <f t="shared" si="105"/>
        <v>2.1232748709302068E-2</v>
      </c>
      <c r="R116" s="9">
        <f t="shared" si="106"/>
        <v>0.19436706250000002</v>
      </c>
      <c r="S116" s="13">
        <f t="shared" si="107"/>
        <v>0.10924046716661197</v>
      </c>
      <c r="T116" s="2">
        <f t="shared" si="108"/>
        <v>0.01</v>
      </c>
      <c r="U116" s="14">
        <f t="shared" si="109"/>
        <v>1.0924046716661198E-3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6.5824046716661195E-3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32826.25</v>
      </c>
      <c r="AX116" s="1">
        <f t="shared" si="116"/>
        <v>28138654.355237812</v>
      </c>
      <c r="AY116" s="1">
        <f>SUM(AX105:AX116)</f>
        <v>516075473.89127672</v>
      </c>
    </row>
    <row r="117" spans="1:53" x14ac:dyDescent="0.15">
      <c r="C117" s="7">
        <v>12</v>
      </c>
      <c r="D117" s="8">
        <v>5.3444308975161299</v>
      </c>
      <c r="E117" s="10">
        <f t="shared" si="117"/>
        <v>8.9389143557666699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5.7115948426774201</v>
      </c>
      <c r="E121" s="7"/>
      <c r="F121" s="7"/>
      <c r="G121" s="1">
        <v>1</v>
      </c>
      <c r="H121" s="9">
        <f t="shared" ref="H121:H132" si="119">E122</f>
        <v>5.7115948426774201</v>
      </c>
      <c r="I121" s="9">
        <f t="shared" ref="I121:I132" si="120">H121+273.15</f>
        <v>278.86159484267739</v>
      </c>
      <c r="J121" s="9">
        <f t="shared" ref="J121:J132" si="121">EXP(($C$15*(I121-$C$13))/($C$16*I121*$C$13))</f>
        <v>3.6164803145188607E-2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1.0296119455435196E-2</v>
      </c>
      <c r="Q121" s="12">
        <f t="shared" ref="Q121:Q132" si="125">P121*$B$123</f>
        <v>3.397719420293615E-3</v>
      </c>
      <c r="R121" s="9">
        <f t="shared" ref="R121:R132" si="126">L121*$B$123</f>
        <v>9.3951000000000007E-2</v>
      </c>
      <c r="S121" s="13">
        <f t="shared" ref="S121:S132" si="127">Q121/R121</f>
        <v>3.6164803145188607E-2</v>
      </c>
      <c r="T121" s="2">
        <f t="shared" ref="T121:T132" si="128">$B$122/100</f>
        <v>0.01</v>
      </c>
      <c r="U121" s="14">
        <f t="shared" ref="U121:U132" si="129">S121*T121</f>
        <v>3.6164803145188608E-4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5.8516480314518863E-3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2000</v>
      </c>
      <c r="AX121" s="1">
        <f t="shared" ref="AX121:AX132" si="136">AW121*10000*AV121*0.67*AU121*AT121</f>
        <v>736689.36683193443</v>
      </c>
      <c r="AZ121" s="1">
        <f t="shared" ref="AZ121:AZ132" si="137">$E$9/12</f>
        <v>750</v>
      </c>
      <c r="BA121" s="1">
        <f t="shared" ref="BA121:BA132" si="138">AZ121*10000*AV121*0.67*AU121*AT121</f>
        <v>276258.51256197545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4.206718231</v>
      </c>
      <c r="E122" s="10">
        <f t="shared" ref="E122:E133" si="139">D121</f>
        <v>5.7115948426774201</v>
      </c>
      <c r="F122" s="7" t="s">
        <v>83</v>
      </c>
      <c r="G122" s="1">
        <v>2</v>
      </c>
      <c r="H122" s="9">
        <f t="shared" si="119"/>
        <v>4.206718231</v>
      </c>
      <c r="I122" s="9">
        <f t="shared" si="120"/>
        <v>277.356718231</v>
      </c>
      <c r="J122" s="9">
        <f t="shared" si="121"/>
        <v>2.9923337385534394E-2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0.55910388054456484</v>
      </c>
      <c r="P122" s="9">
        <f t="shared" si="124"/>
        <v>1.6730254051096533E-2</v>
      </c>
      <c r="Q122" s="12">
        <f t="shared" si="125"/>
        <v>5.520983836861856E-3</v>
      </c>
      <c r="R122" s="9">
        <f t="shared" si="126"/>
        <v>9.3951000000000007E-2</v>
      </c>
      <c r="S122" s="13">
        <f t="shared" si="127"/>
        <v>5.8764503165073874E-2</v>
      </c>
      <c r="T122" s="2">
        <f t="shared" si="128"/>
        <v>0.01</v>
      </c>
      <c r="U122" s="14">
        <f t="shared" si="129"/>
        <v>5.876450316507387E-4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6.0776450316507389E-3</v>
      </c>
      <c r="AU122" s="9">
        <f t="shared" si="133"/>
        <v>28.47</v>
      </c>
      <c r="AV122" s="1">
        <f t="shared" si="134"/>
        <v>0.33</v>
      </c>
      <c r="AW122" s="1">
        <f t="shared" si="135"/>
        <v>2000</v>
      </c>
      <c r="AX122" s="1">
        <f t="shared" si="136"/>
        <v>765141.11001394887</v>
      </c>
      <c r="AZ122" s="1">
        <f t="shared" si="137"/>
        <v>750</v>
      </c>
      <c r="BA122" s="1">
        <f t="shared" si="138"/>
        <v>286927.91625523084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2.9126092943571402</v>
      </c>
      <c r="E123" s="10">
        <f t="shared" si="139"/>
        <v>4.206718231</v>
      </c>
      <c r="F123" s="7" t="s">
        <v>83</v>
      </c>
      <c r="G123" s="1">
        <v>3</v>
      </c>
      <c r="H123" s="9">
        <f t="shared" si="119"/>
        <v>2.9126092943571402</v>
      </c>
      <c r="I123" s="9">
        <f t="shared" si="120"/>
        <v>276.06260929435712</v>
      </c>
      <c r="J123" s="9">
        <f t="shared" si="121"/>
        <v>2.5382821117669048E-2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0.82707362649346838</v>
      </c>
      <c r="P123" s="9">
        <f t="shared" si="124"/>
        <v>2.0993461912425532E-2</v>
      </c>
      <c r="Q123" s="12">
        <f t="shared" si="125"/>
        <v>6.9278424311004262E-3</v>
      </c>
      <c r="R123" s="9">
        <f t="shared" si="126"/>
        <v>9.3951000000000007E-2</v>
      </c>
      <c r="S123" s="13">
        <f t="shared" si="127"/>
        <v>7.3738889752109349E-2</v>
      </c>
      <c r="T123" s="2">
        <f t="shared" si="128"/>
        <v>0.01</v>
      </c>
      <c r="U123" s="14">
        <f t="shared" si="129"/>
        <v>7.3738889752109353E-4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6.2273888975210934E-3</v>
      </c>
      <c r="AU123" s="9">
        <f t="shared" si="133"/>
        <v>28.47</v>
      </c>
      <c r="AV123" s="1">
        <f t="shared" si="134"/>
        <v>0.33</v>
      </c>
      <c r="AW123" s="1">
        <f t="shared" si="135"/>
        <v>2000</v>
      </c>
      <c r="AX123" s="1">
        <f t="shared" si="136"/>
        <v>783993.01517674571</v>
      </c>
      <c r="AZ123" s="1">
        <f t="shared" si="137"/>
        <v>750</v>
      </c>
      <c r="BA123" s="1">
        <f t="shared" si="138"/>
        <v>293997.38069127966</v>
      </c>
    </row>
    <row r="124" spans="1:53" x14ac:dyDescent="0.15">
      <c r="C124" s="7">
        <v>3</v>
      </c>
      <c r="D124" s="8">
        <v>6.9484417114516104</v>
      </c>
      <c r="E124" s="10">
        <f t="shared" si="139"/>
        <v>2.9126092943571402</v>
      </c>
      <c r="F124" s="7" t="s">
        <v>83</v>
      </c>
      <c r="G124" s="1">
        <v>4</v>
      </c>
      <c r="H124" s="9">
        <f t="shared" si="119"/>
        <v>6.9484417114516104</v>
      </c>
      <c r="I124" s="9">
        <f t="shared" si="120"/>
        <v>280.09844171145158</v>
      </c>
      <c r="J124" s="9">
        <f t="shared" si="121"/>
        <v>4.219357121524675E-2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1.0907801645810429</v>
      </c>
      <c r="P124" s="9">
        <f t="shared" si="124"/>
        <v>4.6023910554428803E-2</v>
      </c>
      <c r="Q124" s="12">
        <f t="shared" si="125"/>
        <v>1.5187890482961505E-2</v>
      </c>
      <c r="R124" s="9">
        <f t="shared" si="126"/>
        <v>9.3951000000000007E-2</v>
      </c>
      <c r="S124" s="13">
        <f t="shared" si="127"/>
        <v>0.16165757131868211</v>
      </c>
      <c r="T124" s="2">
        <f t="shared" si="128"/>
        <v>0.01</v>
      </c>
      <c r="U124" s="14">
        <f t="shared" si="129"/>
        <v>1.6165757131868211E-3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7.1065757131868216E-3</v>
      </c>
      <c r="AU124" s="9">
        <f t="shared" si="133"/>
        <v>28.47</v>
      </c>
      <c r="AV124" s="1">
        <f t="shared" si="134"/>
        <v>0.33</v>
      </c>
      <c r="AW124" s="1">
        <f t="shared" si="135"/>
        <v>2000</v>
      </c>
      <c r="AX124" s="1">
        <f t="shared" si="136"/>
        <v>894677.65907168423</v>
      </c>
      <c r="AZ124" s="1">
        <f t="shared" si="137"/>
        <v>750</v>
      </c>
      <c r="BA124" s="1">
        <f t="shared" si="138"/>
        <v>335504.12215188157</v>
      </c>
    </row>
    <row r="125" spans="1:53" x14ac:dyDescent="0.15">
      <c r="C125" s="7">
        <v>4</v>
      </c>
      <c r="D125" s="8">
        <v>11.881767872233301</v>
      </c>
      <c r="E125" s="10">
        <f t="shared" si="139"/>
        <v>6.9484417114516104</v>
      </c>
      <c r="F125" s="7" t="s">
        <v>83</v>
      </c>
      <c r="G125" s="1">
        <v>5</v>
      </c>
      <c r="H125" s="9">
        <f t="shared" si="119"/>
        <v>11.881767872233301</v>
      </c>
      <c r="I125" s="9">
        <f t="shared" si="120"/>
        <v>285.03176787223327</v>
      </c>
      <c r="J125" s="9">
        <f t="shared" si="121"/>
        <v>7.700948181263205E-2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0.99251844132528333</v>
      </c>
      <c r="O125" s="9">
        <f t="shared" si="140"/>
        <v>0.33693781270133061</v>
      </c>
      <c r="P125" s="9">
        <f t="shared" si="124"/>
        <v>2.5947406359211143E-2</v>
      </c>
      <c r="Q125" s="12">
        <f t="shared" si="125"/>
        <v>8.5626440985396776E-3</v>
      </c>
      <c r="R125" s="9">
        <f t="shared" si="126"/>
        <v>9.3951000000000007E-2</v>
      </c>
      <c r="S125" s="13">
        <f t="shared" si="127"/>
        <v>9.1139467366389684E-2</v>
      </c>
      <c r="T125" s="2">
        <f t="shared" si="128"/>
        <v>0.01</v>
      </c>
      <c r="U125" s="14">
        <f t="shared" si="129"/>
        <v>9.1139467366389685E-4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6.4013946736638967E-3</v>
      </c>
      <c r="AU125" s="9">
        <f t="shared" si="133"/>
        <v>28.47</v>
      </c>
      <c r="AV125" s="1">
        <f t="shared" si="134"/>
        <v>0.33</v>
      </c>
      <c r="AW125" s="1">
        <f t="shared" si="135"/>
        <v>2000</v>
      </c>
      <c r="AX125" s="1">
        <f t="shared" si="136"/>
        <v>805899.35752043163</v>
      </c>
      <c r="AZ125" s="1">
        <f t="shared" si="137"/>
        <v>750</v>
      </c>
      <c r="BA125" s="1">
        <f t="shared" si="138"/>
        <v>302212.25907016185</v>
      </c>
    </row>
    <row r="126" spans="1:53" x14ac:dyDescent="0.15">
      <c r="C126" s="7">
        <v>5</v>
      </c>
      <c r="D126" s="8">
        <v>14.079704832871</v>
      </c>
      <c r="E126" s="10">
        <f t="shared" si="139"/>
        <v>11.881767872233301</v>
      </c>
      <c r="F126" s="7" t="s">
        <v>85</v>
      </c>
      <c r="G126" s="1">
        <v>6</v>
      </c>
      <c r="H126" s="9">
        <f t="shared" si="119"/>
        <v>14.079704832871</v>
      </c>
      <c r="I126" s="9">
        <f t="shared" si="120"/>
        <v>287.22970483287099</v>
      </c>
      <c r="J126" s="9">
        <f t="shared" si="121"/>
        <v>0.10001600638818585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0.59569040634211956</v>
      </c>
      <c r="P126" s="9">
        <f t="shared" si="124"/>
        <v>5.9578575486094451E-2</v>
      </c>
      <c r="Q126" s="12">
        <f t="shared" si="125"/>
        <v>1.9660929910411171E-2</v>
      </c>
      <c r="R126" s="9">
        <f t="shared" si="126"/>
        <v>9.3951000000000007E-2</v>
      </c>
      <c r="S126" s="13">
        <f t="shared" si="127"/>
        <v>0.20926791530064789</v>
      </c>
      <c r="T126" s="2">
        <f t="shared" si="128"/>
        <v>0.01</v>
      </c>
      <c r="U126" s="14">
        <f t="shared" si="129"/>
        <v>2.0926791530064791E-3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7.5826791530064792E-3</v>
      </c>
      <c r="AU126" s="9">
        <f t="shared" si="133"/>
        <v>28.47</v>
      </c>
      <c r="AV126" s="1">
        <f t="shared" si="134"/>
        <v>0.33</v>
      </c>
      <c r="AW126" s="1">
        <f t="shared" si="135"/>
        <v>2000</v>
      </c>
      <c r="AX126" s="1">
        <f t="shared" si="136"/>
        <v>954616.38739950967</v>
      </c>
      <c r="AZ126" s="1">
        <f t="shared" si="137"/>
        <v>750</v>
      </c>
      <c r="BA126" s="1">
        <f t="shared" si="138"/>
        <v>357981.14527481614</v>
      </c>
    </row>
    <row r="127" spans="1:53" x14ac:dyDescent="0.15">
      <c r="C127" s="7">
        <v>6</v>
      </c>
      <c r="D127" s="8">
        <v>18.533584240333301</v>
      </c>
      <c r="E127" s="10">
        <f t="shared" si="139"/>
        <v>14.079704832871</v>
      </c>
      <c r="F127" s="7" t="s">
        <v>83</v>
      </c>
      <c r="G127" s="1">
        <v>7</v>
      </c>
      <c r="H127" s="9">
        <f t="shared" si="119"/>
        <v>18.533584240333301</v>
      </c>
      <c r="I127" s="9">
        <f t="shared" si="120"/>
        <v>291.68358424033329</v>
      </c>
      <c r="J127" s="9">
        <f t="shared" si="121"/>
        <v>0.16783014367121071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0.82081183085602505</v>
      </c>
      <c r="P127" s="9">
        <f t="shared" si="124"/>
        <v>0.13775696749959618</v>
      </c>
      <c r="Q127" s="12">
        <f t="shared" si="125"/>
        <v>4.5459799274866743E-2</v>
      </c>
      <c r="R127" s="9">
        <f t="shared" si="126"/>
        <v>9.3951000000000007E-2</v>
      </c>
      <c r="S127" s="13">
        <f t="shared" si="127"/>
        <v>0.48386711450507969</v>
      </c>
      <c r="T127" s="2">
        <f t="shared" si="128"/>
        <v>0.01</v>
      </c>
      <c r="U127" s="14">
        <f t="shared" si="129"/>
        <v>4.838671145050797E-3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1.4788671145050798E-2</v>
      </c>
      <c r="AU127" s="9">
        <f t="shared" si="133"/>
        <v>28.47</v>
      </c>
      <c r="AV127" s="1">
        <f t="shared" si="134"/>
        <v>0.33</v>
      </c>
      <c r="AW127" s="1">
        <f t="shared" si="135"/>
        <v>2000</v>
      </c>
      <c r="AX127" s="1">
        <f t="shared" si="136"/>
        <v>1861809.9932832145</v>
      </c>
      <c r="AZ127" s="1">
        <f t="shared" si="137"/>
        <v>750</v>
      </c>
      <c r="BA127" s="1">
        <f t="shared" si="138"/>
        <v>698178.74748120538</v>
      </c>
    </row>
    <row r="128" spans="1:53" x14ac:dyDescent="0.15">
      <c r="C128" s="7">
        <v>7</v>
      </c>
      <c r="D128" s="8">
        <v>22.1367466951613</v>
      </c>
      <c r="E128" s="10">
        <f t="shared" si="139"/>
        <v>18.533584240333301</v>
      </c>
      <c r="F128" s="7" t="s">
        <v>83</v>
      </c>
      <c r="G128" s="1">
        <v>8</v>
      </c>
      <c r="H128" s="9">
        <f t="shared" si="119"/>
        <v>22.1367466951613</v>
      </c>
      <c r="I128" s="9">
        <f t="shared" si="120"/>
        <v>295.2867466951613</v>
      </c>
      <c r="J128" s="9">
        <f t="shared" si="121"/>
        <v>0.25221448483457892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0.9677548633564288</v>
      </c>
      <c r="P128" s="9">
        <f t="shared" si="124"/>
        <v>0.24408179430760002</v>
      </c>
      <c r="Q128" s="12">
        <f t="shared" si="125"/>
        <v>8.054699212150801E-2</v>
      </c>
      <c r="R128" s="9">
        <f t="shared" si="126"/>
        <v>9.3951000000000007E-2</v>
      </c>
      <c r="S128" s="13">
        <f t="shared" si="127"/>
        <v>0.85732980086968746</v>
      </c>
      <c r="T128" s="2">
        <f t="shared" si="128"/>
        <v>0.01</v>
      </c>
      <c r="U128" s="14">
        <f t="shared" si="129"/>
        <v>8.5732980086968748E-3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1.8523298008696877E-2</v>
      </c>
      <c r="AU128" s="9">
        <f t="shared" si="133"/>
        <v>28.47</v>
      </c>
      <c r="AV128" s="1">
        <f t="shared" si="134"/>
        <v>0.33</v>
      </c>
      <c r="AW128" s="1">
        <f t="shared" si="135"/>
        <v>2000</v>
      </c>
      <c r="AX128" s="1">
        <f t="shared" si="136"/>
        <v>2331978.3774282075</v>
      </c>
      <c r="AZ128" s="1">
        <f t="shared" si="137"/>
        <v>750</v>
      </c>
      <c r="BA128" s="1">
        <f t="shared" si="138"/>
        <v>874491.89153557783</v>
      </c>
    </row>
    <row r="129" spans="1:54" x14ac:dyDescent="0.15">
      <c r="C129" s="7">
        <v>8</v>
      </c>
      <c r="D129" s="8">
        <v>22.149139331612901</v>
      </c>
      <c r="E129" s="10">
        <f t="shared" si="139"/>
        <v>22.1367466951613</v>
      </c>
      <c r="F129" s="7" t="s">
        <v>83</v>
      </c>
      <c r="G129" s="1">
        <v>9</v>
      </c>
      <c r="H129" s="9">
        <f t="shared" si="119"/>
        <v>22.149139331612901</v>
      </c>
      <c r="I129" s="9">
        <f t="shared" si="120"/>
        <v>295.29913933161288</v>
      </c>
      <c r="J129" s="9">
        <f t="shared" si="121"/>
        <v>0.25256374084247574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1.0083730690488286</v>
      </c>
      <c r="P129" s="9">
        <f t="shared" si="124"/>
        <v>0.25467847448378023</v>
      </c>
      <c r="Q129" s="12">
        <f t="shared" si="125"/>
        <v>8.4043896579647476E-2</v>
      </c>
      <c r="R129" s="9">
        <f t="shared" si="126"/>
        <v>9.3951000000000007E-2</v>
      </c>
      <c r="S129" s="13">
        <f t="shared" si="127"/>
        <v>0.89455031430902776</v>
      </c>
      <c r="T129" s="2">
        <f t="shared" si="128"/>
        <v>0.01</v>
      </c>
      <c r="U129" s="14">
        <f t="shared" si="129"/>
        <v>8.945503143090278E-3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1.8895503143090277E-2</v>
      </c>
      <c r="AU129" s="9">
        <f t="shared" si="133"/>
        <v>28.47</v>
      </c>
      <c r="AV129" s="1">
        <f t="shared" si="134"/>
        <v>0.33</v>
      </c>
      <c r="AW129" s="1">
        <f t="shared" si="135"/>
        <v>2000</v>
      </c>
      <c r="AX129" s="1">
        <f t="shared" si="136"/>
        <v>2378836.8971672761</v>
      </c>
      <c r="AZ129" s="1">
        <f t="shared" si="137"/>
        <v>750</v>
      </c>
      <c r="BA129" s="1">
        <f t="shared" si="138"/>
        <v>892063.83643772849</v>
      </c>
    </row>
    <row r="130" spans="1:54" x14ac:dyDescent="0.15">
      <c r="C130" s="7">
        <v>9</v>
      </c>
      <c r="D130" s="8">
        <v>18.331181091000001</v>
      </c>
      <c r="E130" s="10">
        <f t="shared" si="139"/>
        <v>22.149139331612901</v>
      </c>
      <c r="F130" s="7" t="s">
        <v>83</v>
      </c>
      <c r="G130" s="1">
        <v>10</v>
      </c>
      <c r="H130" s="9">
        <f t="shared" si="119"/>
        <v>18.331181091000001</v>
      </c>
      <c r="I130" s="9">
        <f t="shared" si="120"/>
        <v>291.481181091</v>
      </c>
      <c r="J130" s="9">
        <f t="shared" si="121"/>
        <v>0.16398460864416509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1.0383945945650483</v>
      </c>
      <c r="P130" s="9">
        <f t="shared" si="124"/>
        <v>0.17028073120796594</v>
      </c>
      <c r="Q130" s="12">
        <f t="shared" si="125"/>
        <v>5.6192641298628762E-2</v>
      </c>
      <c r="R130" s="9">
        <f t="shared" si="126"/>
        <v>9.3951000000000007E-2</v>
      </c>
      <c r="S130" s="13">
        <f t="shared" si="127"/>
        <v>0.5981058349419246</v>
      </c>
      <c r="T130" s="2">
        <f t="shared" si="128"/>
        <v>0.01</v>
      </c>
      <c r="U130" s="14">
        <f t="shared" si="129"/>
        <v>5.9810583494192462E-3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1.5931058349419245E-2</v>
      </c>
      <c r="AU130" s="9">
        <f t="shared" si="133"/>
        <v>28.47</v>
      </c>
      <c r="AV130" s="1">
        <f t="shared" si="134"/>
        <v>0.33</v>
      </c>
      <c r="AW130" s="1">
        <f t="shared" si="135"/>
        <v>2000</v>
      </c>
      <c r="AX130" s="1">
        <f t="shared" si="136"/>
        <v>2005630.0764016253</v>
      </c>
      <c r="AZ130" s="1">
        <f t="shared" si="137"/>
        <v>750</v>
      </c>
      <c r="BA130" s="1">
        <f t="shared" si="138"/>
        <v>752111.27865060943</v>
      </c>
    </row>
    <row r="131" spans="1:54" x14ac:dyDescent="0.15">
      <c r="C131" s="7">
        <v>10</v>
      </c>
      <c r="D131" s="8">
        <v>14.876516322580599</v>
      </c>
      <c r="E131" s="10">
        <f t="shared" si="139"/>
        <v>18.331181091000001</v>
      </c>
      <c r="F131" s="7" t="s">
        <v>83</v>
      </c>
      <c r="G131" s="1">
        <v>11</v>
      </c>
      <c r="H131" s="9">
        <f t="shared" si="119"/>
        <v>14.876516322580599</v>
      </c>
      <c r="I131" s="9">
        <f t="shared" si="120"/>
        <v>288.02651632258056</v>
      </c>
      <c r="J131" s="9">
        <f t="shared" si="121"/>
        <v>0.10984937244593257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0.82470817018922826</v>
      </c>
      <c r="O131" s="9">
        <f t="shared" si="140"/>
        <v>0.3281056931678541</v>
      </c>
      <c r="P131" s="9">
        <f t="shared" si="124"/>
        <v>3.6042204490426479E-2</v>
      </c>
      <c r="Q131" s="12">
        <f t="shared" si="125"/>
        <v>1.1893927481840738E-2</v>
      </c>
      <c r="R131" s="9">
        <f t="shared" si="126"/>
        <v>9.3951000000000007E-2</v>
      </c>
      <c r="S131" s="13">
        <f t="shared" si="127"/>
        <v>0.12659713554768695</v>
      </c>
      <c r="T131" s="2">
        <f t="shared" si="128"/>
        <v>0.01</v>
      </c>
      <c r="U131" s="14">
        <f t="shared" si="129"/>
        <v>1.2659713554768696E-3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6.7559713554768697E-3</v>
      </c>
      <c r="AU131" s="9">
        <f t="shared" si="133"/>
        <v>28.47</v>
      </c>
      <c r="AV131" s="1">
        <f t="shared" si="134"/>
        <v>0.33</v>
      </c>
      <c r="AW131" s="1">
        <f t="shared" si="135"/>
        <v>2000</v>
      </c>
      <c r="AX131" s="1">
        <f t="shared" si="136"/>
        <v>850538.5548566659</v>
      </c>
      <c r="AZ131" s="1">
        <f t="shared" si="137"/>
        <v>750</v>
      </c>
      <c r="BA131" s="1">
        <f t="shared" si="138"/>
        <v>318951.95807124971</v>
      </c>
    </row>
    <row r="132" spans="1:54" x14ac:dyDescent="0.15">
      <c r="C132" s="7">
        <v>11</v>
      </c>
      <c r="D132" s="8">
        <v>8.9389143557666699</v>
      </c>
      <c r="E132" s="10">
        <f t="shared" si="139"/>
        <v>14.876516322580599</v>
      </c>
      <c r="F132" s="7" t="s">
        <v>85</v>
      </c>
      <c r="G132" s="1">
        <v>12</v>
      </c>
      <c r="H132" s="9">
        <f t="shared" si="119"/>
        <v>8.9389143557666699</v>
      </c>
      <c r="I132" s="9">
        <f t="shared" si="120"/>
        <v>282.08891435576663</v>
      </c>
      <c r="J132" s="9">
        <f t="shared" si="121"/>
        <v>5.3922901870316661E-2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0.57676348867742755</v>
      </c>
      <c r="P132" s="9">
        <f t="shared" si="124"/>
        <v>3.1100761002334422E-2</v>
      </c>
      <c r="Q132" s="12">
        <f t="shared" si="125"/>
        <v>1.0263251130770359E-2</v>
      </c>
      <c r="R132" s="9">
        <f t="shared" si="126"/>
        <v>9.3951000000000007E-2</v>
      </c>
      <c r="S132" s="13">
        <f t="shared" si="127"/>
        <v>0.10924046716661194</v>
      </c>
      <c r="T132" s="2">
        <f t="shared" si="128"/>
        <v>0.01</v>
      </c>
      <c r="U132" s="14">
        <f t="shared" si="129"/>
        <v>1.0924046716661194E-3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6.5824046716661195E-3</v>
      </c>
      <c r="AU132" s="9">
        <f t="shared" si="133"/>
        <v>28.47</v>
      </c>
      <c r="AV132" s="1">
        <f t="shared" si="134"/>
        <v>0.33</v>
      </c>
      <c r="AW132" s="1">
        <f t="shared" si="135"/>
        <v>2000</v>
      </c>
      <c r="AX132" s="1">
        <f t="shared" si="136"/>
        <v>828687.49175232276</v>
      </c>
      <c r="AY132" s="1">
        <f>SUM(AX121:AX132)</f>
        <v>15198498.286903566</v>
      </c>
      <c r="AZ132" s="1">
        <f t="shared" si="137"/>
        <v>750</v>
      </c>
      <c r="BA132" s="1">
        <f t="shared" si="138"/>
        <v>310757.80940712104</v>
      </c>
      <c r="BB132" s="1">
        <f>SUM(BA121:BA132)</f>
        <v>5699436.8575888369</v>
      </c>
    </row>
    <row r="133" spans="1:54" x14ac:dyDescent="0.15">
      <c r="C133" s="7">
        <v>12</v>
      </c>
      <c r="D133" s="8">
        <v>5.3444308975161299</v>
      </c>
      <c r="E133" s="10">
        <f t="shared" si="139"/>
        <v>8.9389143557666699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5.7115948426774201</v>
      </c>
      <c r="E136" s="7"/>
      <c r="F136" s="7"/>
      <c r="G136" s="1">
        <v>1</v>
      </c>
      <c r="H136" s="9">
        <f t="shared" ref="H136:H147" si="141">E137</f>
        <v>5.7115948426774201</v>
      </c>
      <c r="I136" s="9">
        <f t="shared" ref="I136:I147" si="142">H136+273.15</f>
        <v>278.86159484267739</v>
      </c>
      <c r="J136" s="9">
        <f t="shared" ref="J136:J147" si="143">EXP(($C$15*(I136-$C$13))/($C$16*I136*$C$13))</f>
        <v>3.6164803145188607E-2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2.7450818484015527E-2</v>
      </c>
      <c r="Q136" s="12">
        <f t="shared" ref="Q136:Q147" si="147">P136*$B$138</f>
        <v>7.1372128058440377E-3</v>
      </c>
      <c r="R136" s="9">
        <f t="shared" ref="R136:R147" si="148">L136*$B$138</f>
        <v>0.19735245833333334</v>
      </c>
      <c r="S136" s="13">
        <f t="shared" ref="S136:S147" si="149">Q136/R136</f>
        <v>3.6164803145188613E-2</v>
      </c>
      <c r="T136" s="2">
        <f t="shared" ref="T136:T147" si="150">$B$137/100</f>
        <v>0.01</v>
      </c>
      <c r="U136" s="14">
        <f t="shared" ref="U136:U147" si="151">S136*T136</f>
        <v>3.6164803145188613E-4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5.8516480314518863E-3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4.206718231</v>
      </c>
      <c r="E137" s="10">
        <f t="shared" ref="E137:E148" si="159">D136</f>
        <v>5.7115948426774201</v>
      </c>
      <c r="F137" s="7" t="s">
        <v>83</v>
      </c>
      <c r="G137" s="1">
        <v>2</v>
      </c>
      <c r="H137" s="9">
        <f t="shared" si="141"/>
        <v>4.206718231</v>
      </c>
      <c r="I137" s="9">
        <f t="shared" si="142"/>
        <v>277.356718231</v>
      </c>
      <c r="J137" s="9">
        <f t="shared" si="143"/>
        <v>2.9923337385534394E-2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1.490645014849318</v>
      </c>
      <c r="P137" s="9">
        <f t="shared" si="146"/>
        <v>4.4605073701401071E-2</v>
      </c>
      <c r="Q137" s="12">
        <f t="shared" si="147"/>
        <v>1.1597319162364278E-2</v>
      </c>
      <c r="R137" s="9">
        <f t="shared" si="148"/>
        <v>0.19735245833333334</v>
      </c>
      <c r="S137" s="13">
        <f t="shared" si="149"/>
        <v>5.8764503165073881E-2</v>
      </c>
      <c r="T137" s="2">
        <f t="shared" si="150"/>
        <v>0.01</v>
      </c>
      <c r="U137" s="14">
        <f t="shared" si="151"/>
        <v>5.8764503165073881E-4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6.0776450316507389E-3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2.9126092943571402</v>
      </c>
      <c r="E138" s="10">
        <f t="shared" si="159"/>
        <v>4.206718231</v>
      </c>
      <c r="F138" s="7" t="s">
        <v>83</v>
      </c>
      <c r="G138" s="1">
        <v>3</v>
      </c>
      <c r="H138" s="9">
        <f t="shared" si="141"/>
        <v>2.9126092943571402</v>
      </c>
      <c r="I138" s="9">
        <f t="shared" si="142"/>
        <v>276.06260929435712</v>
      </c>
      <c r="J138" s="9">
        <f t="shared" si="143"/>
        <v>2.5382821117669048E-2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2.2050878578145836</v>
      </c>
      <c r="P138" s="9">
        <f t="shared" si="146"/>
        <v>5.5971350643651614E-2</v>
      </c>
      <c r="Q138" s="12">
        <f t="shared" si="147"/>
        <v>1.4552551167349419E-2</v>
      </c>
      <c r="R138" s="9">
        <f t="shared" si="148"/>
        <v>0.19735245833333334</v>
      </c>
      <c r="S138" s="13">
        <f t="shared" si="149"/>
        <v>7.3738889752109335E-2</v>
      </c>
      <c r="T138" s="2">
        <f t="shared" si="150"/>
        <v>0.01</v>
      </c>
      <c r="U138" s="14">
        <f t="shared" si="151"/>
        <v>7.3738889752109332E-4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6.2273888975210934E-3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6.9484417114516104</v>
      </c>
      <c r="E139" s="10">
        <f t="shared" si="159"/>
        <v>2.9126092943571402</v>
      </c>
      <c r="F139" s="7" t="s">
        <v>83</v>
      </c>
      <c r="G139" s="1">
        <v>4</v>
      </c>
      <c r="H139" s="9">
        <f t="shared" si="141"/>
        <v>6.9484417114516104</v>
      </c>
      <c r="I139" s="9">
        <f t="shared" si="142"/>
        <v>280.09844171145158</v>
      </c>
      <c r="J139" s="9">
        <f t="shared" si="143"/>
        <v>4.219357121524675E-2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2.908164423837599</v>
      </c>
      <c r="P139" s="9">
        <f t="shared" si="146"/>
        <v>0.12270584272283877</v>
      </c>
      <c r="Q139" s="12">
        <f t="shared" si="147"/>
        <v>3.190351910793808E-2</v>
      </c>
      <c r="R139" s="9">
        <f t="shared" si="148"/>
        <v>0.19735245833333334</v>
      </c>
      <c r="S139" s="13">
        <f t="shared" si="149"/>
        <v>0.16165757131868214</v>
      </c>
      <c r="T139" s="2">
        <f t="shared" si="150"/>
        <v>0.01</v>
      </c>
      <c r="U139" s="14">
        <f t="shared" si="151"/>
        <v>1.6165757131868213E-3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7.1065757131868216E-3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11.881767872233301</v>
      </c>
      <c r="E140" s="10">
        <f t="shared" si="159"/>
        <v>6.9484417114516104</v>
      </c>
      <c r="F140" s="7" t="s">
        <v>83</v>
      </c>
      <c r="G140" s="1">
        <v>5</v>
      </c>
      <c r="H140" s="9">
        <f t="shared" si="141"/>
        <v>11.881767872233301</v>
      </c>
      <c r="I140" s="9">
        <f t="shared" si="142"/>
        <v>285.03176787223327</v>
      </c>
      <c r="J140" s="9">
        <f t="shared" si="143"/>
        <v>7.700948181263205E-2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3.5445064977814269</v>
      </c>
      <c r="P140" s="9">
        <f t="shared" si="146"/>
        <v>0.27296060867565491</v>
      </c>
      <c r="Q140" s="12">
        <f t="shared" si="147"/>
        <v>7.0969758255670284E-2</v>
      </c>
      <c r="R140" s="9">
        <f t="shared" si="148"/>
        <v>0.19735245833333334</v>
      </c>
      <c r="S140" s="13">
        <f t="shared" si="149"/>
        <v>0.35960919288778531</v>
      </c>
      <c r="T140" s="2">
        <f t="shared" si="150"/>
        <v>0.01</v>
      </c>
      <c r="U140" s="14">
        <f t="shared" si="151"/>
        <v>3.5960919288778532E-3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9.0860919288778541E-3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14.079704832871</v>
      </c>
      <c r="E141" s="10">
        <f t="shared" si="159"/>
        <v>11.881767872233301</v>
      </c>
      <c r="F141" s="7" t="s">
        <v>85</v>
      </c>
      <c r="G141" s="1">
        <v>6</v>
      </c>
      <c r="H141" s="9">
        <f t="shared" si="141"/>
        <v>14.079704832871</v>
      </c>
      <c r="I141" s="9">
        <f t="shared" si="142"/>
        <v>287.22970483287099</v>
      </c>
      <c r="J141" s="9">
        <f t="shared" si="143"/>
        <v>0.10001600638818585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4.0305938057724386</v>
      </c>
      <c r="P141" s="9">
        <f t="shared" si="146"/>
        <v>0.40312389582631852</v>
      </c>
      <c r="Q141" s="12">
        <f t="shared" si="147"/>
        <v>0.10481221291484281</v>
      </c>
      <c r="R141" s="9">
        <f t="shared" si="148"/>
        <v>0.19735245833333334</v>
      </c>
      <c r="S141" s="13">
        <f t="shared" si="149"/>
        <v>0.53109149893543417</v>
      </c>
      <c r="T141" s="2">
        <f t="shared" si="150"/>
        <v>0.01</v>
      </c>
      <c r="U141" s="14">
        <f t="shared" si="151"/>
        <v>5.3109149893543414E-3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1.0800914989354343E-2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18.533584240333301</v>
      </c>
      <c r="E142" s="10">
        <f t="shared" si="159"/>
        <v>14.079704832871</v>
      </c>
      <c r="F142" s="7" t="s">
        <v>83</v>
      </c>
      <c r="G142" s="1">
        <v>7</v>
      </c>
      <c r="H142" s="9">
        <f t="shared" si="141"/>
        <v>18.533584240333301</v>
      </c>
      <c r="I142" s="9">
        <f t="shared" si="142"/>
        <v>291.68358424033329</v>
      </c>
      <c r="J142" s="9">
        <f t="shared" si="143"/>
        <v>0.16783014367121071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4.3865178266127867</v>
      </c>
      <c r="P142" s="9">
        <f t="shared" si="146"/>
        <v>0.73618991705675096</v>
      </c>
      <c r="Q142" s="12">
        <f t="shared" si="147"/>
        <v>0.19140937843475525</v>
      </c>
      <c r="R142" s="9">
        <f t="shared" si="148"/>
        <v>0.19735245833333334</v>
      </c>
      <c r="S142" s="13">
        <f t="shared" si="149"/>
        <v>0.96988595962387214</v>
      </c>
      <c r="T142" s="2">
        <f t="shared" si="150"/>
        <v>0.01</v>
      </c>
      <c r="U142" s="14">
        <f t="shared" si="151"/>
        <v>9.6988595962387222E-3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1.9648859596238723E-2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22.1367466951613</v>
      </c>
      <c r="E143" s="10">
        <f t="shared" si="159"/>
        <v>18.533584240333301</v>
      </c>
      <c r="F143" s="7" t="s">
        <v>83</v>
      </c>
      <c r="G143" s="1">
        <v>8</v>
      </c>
      <c r="H143" s="9">
        <f t="shared" si="141"/>
        <v>22.1367466951613</v>
      </c>
      <c r="I143" s="9">
        <f t="shared" si="142"/>
        <v>295.2867466951613</v>
      </c>
      <c r="J143" s="9">
        <f t="shared" si="143"/>
        <v>0.25221448483457892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4.4093758262227025</v>
      </c>
      <c r="P143" s="9">
        <f t="shared" si="146"/>
        <v>1.1121084524528047</v>
      </c>
      <c r="Q143" s="12">
        <f t="shared" si="147"/>
        <v>0.2891481976377292</v>
      </c>
      <c r="R143" s="9">
        <f t="shared" si="148"/>
        <v>0.19735245833333334</v>
      </c>
      <c r="S143" s="13">
        <f t="shared" si="149"/>
        <v>1.4651360316442095</v>
      </c>
      <c r="T143" s="2">
        <f t="shared" si="150"/>
        <v>0.01</v>
      </c>
      <c r="U143" s="14">
        <f t="shared" si="151"/>
        <v>1.4651360316442095E-2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2.4601360316442097E-2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22.149139331612901</v>
      </c>
      <c r="E144" s="10">
        <f t="shared" si="159"/>
        <v>22.1367466951613</v>
      </c>
      <c r="F144" s="7" t="s">
        <v>83</v>
      </c>
      <c r="G144" s="1">
        <v>9</v>
      </c>
      <c r="H144" s="9">
        <f t="shared" si="141"/>
        <v>22.149139331612901</v>
      </c>
      <c r="I144" s="9">
        <f t="shared" si="142"/>
        <v>295.29913933161288</v>
      </c>
      <c r="J144" s="9">
        <f t="shared" si="143"/>
        <v>0.25256374084247574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4.0563152904365651</v>
      </c>
      <c r="P144" s="9">
        <f t="shared" si="146"/>
        <v>1.0244781637891924</v>
      </c>
      <c r="Q144" s="12">
        <f t="shared" si="147"/>
        <v>0.26636432258519005</v>
      </c>
      <c r="R144" s="9">
        <f t="shared" si="148"/>
        <v>0.19735245833333334</v>
      </c>
      <c r="S144" s="13">
        <f t="shared" si="149"/>
        <v>1.3496883942296474</v>
      </c>
      <c r="T144" s="2">
        <f t="shared" si="150"/>
        <v>0.01</v>
      </c>
      <c r="U144" s="14">
        <f t="shared" si="151"/>
        <v>1.3496883942296475E-2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2.3446883942296475E-2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18.331181091000001</v>
      </c>
      <c r="E145" s="10">
        <f t="shared" si="159"/>
        <v>22.149139331612901</v>
      </c>
      <c r="F145" s="7" t="s">
        <v>83</v>
      </c>
      <c r="G145" s="1">
        <v>10</v>
      </c>
      <c r="H145" s="9">
        <f t="shared" si="141"/>
        <v>18.331181091000001</v>
      </c>
      <c r="I145" s="9">
        <f t="shared" si="142"/>
        <v>291.481181091</v>
      </c>
      <c r="J145" s="9">
        <f t="shared" si="143"/>
        <v>0.16398460864416509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3.7908850433140397</v>
      </c>
      <c r="P145" s="9">
        <f t="shared" si="146"/>
        <v>0.62164680024287167</v>
      </c>
      <c r="Q145" s="12">
        <f t="shared" si="147"/>
        <v>0.16162816806314664</v>
      </c>
      <c r="R145" s="9">
        <f t="shared" si="148"/>
        <v>0.19735245833333334</v>
      </c>
      <c r="S145" s="13">
        <f t="shared" si="149"/>
        <v>0.81898228898751557</v>
      </c>
      <c r="T145" s="2">
        <f t="shared" si="150"/>
        <v>0.01</v>
      </c>
      <c r="U145" s="14">
        <f t="shared" si="151"/>
        <v>8.1898228898751556E-3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1.8139822889875156E-2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14.876516322580599</v>
      </c>
      <c r="E146" s="10">
        <f t="shared" si="159"/>
        <v>18.331181091000001</v>
      </c>
      <c r="F146" s="7" t="s">
        <v>83</v>
      </c>
      <c r="G146" s="1">
        <v>11</v>
      </c>
      <c r="H146" s="9">
        <f t="shared" si="141"/>
        <v>14.876516322580599</v>
      </c>
      <c r="I146" s="9">
        <f t="shared" si="142"/>
        <v>288.02651632258056</v>
      </c>
      <c r="J146" s="9">
        <f t="shared" si="143"/>
        <v>0.10984937244593257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3.9282861597378349</v>
      </c>
      <c r="P146" s="9">
        <f t="shared" si="146"/>
        <v>0.43151976943524362</v>
      </c>
      <c r="Q146" s="12">
        <f t="shared" si="147"/>
        <v>0.11219514005316335</v>
      </c>
      <c r="R146" s="9">
        <f t="shared" si="148"/>
        <v>0.19735245833333334</v>
      </c>
      <c r="S146" s="13">
        <f t="shared" si="149"/>
        <v>0.56850135539564894</v>
      </c>
      <c r="T146" s="2">
        <f t="shared" si="150"/>
        <v>0.01</v>
      </c>
      <c r="U146" s="14">
        <f t="shared" si="151"/>
        <v>5.6850135539564892E-3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1.1175013553956489E-2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8.9389143557666699</v>
      </c>
      <c r="E147" s="10">
        <f t="shared" si="159"/>
        <v>14.876516322580599</v>
      </c>
      <c r="F147" s="7" t="s">
        <v>85</v>
      </c>
      <c r="G147" s="1">
        <v>12</v>
      </c>
      <c r="H147" s="9">
        <f t="shared" si="141"/>
        <v>8.9389143557666699</v>
      </c>
      <c r="I147" s="9">
        <f t="shared" si="142"/>
        <v>282.08891435576663</v>
      </c>
      <c r="J147" s="9">
        <f t="shared" si="143"/>
        <v>5.3922901870316661E-2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4.255814306969258</v>
      </c>
      <c r="P147" s="9">
        <f t="shared" si="146"/>
        <v>0.229485857252993</v>
      </c>
      <c r="Q147" s="12">
        <f t="shared" si="147"/>
        <v>5.9666322885778181E-2</v>
      </c>
      <c r="R147" s="9">
        <f t="shared" si="148"/>
        <v>0.19735245833333334</v>
      </c>
      <c r="S147" s="13">
        <f t="shared" si="149"/>
        <v>0.30233382137556269</v>
      </c>
      <c r="T147" s="2">
        <f t="shared" si="150"/>
        <v>0.01</v>
      </c>
      <c r="U147" s="14">
        <f t="shared" si="151"/>
        <v>3.0233382137556269E-3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8.5133382137556265E-3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5.3444308975161299</v>
      </c>
      <c r="E148" s="10">
        <f t="shared" si="159"/>
        <v>8.9389143557666699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729200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13598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82752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807500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29646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2151237.9021168398</v>
      </c>
      <c r="J13" s="6" t="s">
        <v>37</v>
      </c>
      <c r="K13" s="6">
        <f>I13/(10000*1000)</f>
        <v>0.21512379021168399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1.86519820496774</v>
      </c>
      <c r="E26" s="7"/>
      <c r="F26" s="7"/>
      <c r="G26" s="1">
        <v>1</v>
      </c>
      <c r="H26" s="9">
        <f t="shared" ref="H26:H37" si="0">E27</f>
        <v>1.86519820496774</v>
      </c>
      <c r="I26" s="9">
        <f t="shared" ref="I26:I37" si="1">H26+273.15</f>
        <v>275.0151982049677</v>
      </c>
      <c r="J26" s="9">
        <f t="shared" ref="J26:J37" si="2">EXP(($C$15*(I26-$C$13))/($C$16*I26*$C$13))</f>
        <v>2.2192268483315108E-2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0.89949911593767684</v>
      </c>
      <c r="Q26" s="12">
        <f t="shared" ref="Q26:Q37" si="6">P26*$B$28</f>
        <v>8.9949911593767695E-2</v>
      </c>
      <c r="R26" s="9">
        <f t="shared" ref="R26:R37" si="7">L26*$B$28</f>
        <v>4.0532094166666672</v>
      </c>
      <c r="S26" s="13">
        <f t="shared" ref="S26:S37" si="8">Q26/R26</f>
        <v>2.2192268483315108E-2</v>
      </c>
      <c r="T26" s="2">
        <f t="shared" ref="T26:T37" si="9">$B$27/100</f>
        <v>0.34</v>
      </c>
      <c r="U26" s="14">
        <f t="shared" ref="U26:U37" si="10">S26*T26</f>
        <v>7.5453712843271369E-3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2.0445371284327135E-2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-6.3790650008387102</v>
      </c>
      <c r="E27" s="10">
        <f t="shared" ref="E27:E38" si="18">D26</f>
        <v>1.86519820496774</v>
      </c>
      <c r="F27" s="7" t="s">
        <v>83</v>
      </c>
      <c r="G27" s="1">
        <v>2</v>
      </c>
      <c r="H27" s="9">
        <f t="shared" si="0"/>
        <v>-6.3790650008387102</v>
      </c>
      <c r="I27" s="9">
        <f t="shared" si="1"/>
        <v>266.77093499916128</v>
      </c>
      <c r="J27" s="9">
        <f t="shared" si="2"/>
        <v>7.4305894671425777E-3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80.164689217395662</v>
      </c>
      <c r="P27" s="9">
        <f t="shared" si="5"/>
        <v>0.59567089533553841</v>
      </c>
      <c r="Q27" s="12">
        <f t="shared" si="6"/>
        <v>5.9567089533553844E-2</v>
      </c>
      <c r="R27" s="9">
        <f t="shared" si="7"/>
        <v>4.0532094166666672</v>
      </c>
      <c r="S27" s="13">
        <f t="shared" si="8"/>
        <v>1.4696277297841034E-2</v>
      </c>
      <c r="T27" s="2">
        <f t="shared" si="9"/>
        <v>0.34</v>
      </c>
      <c r="U27" s="14">
        <f t="shared" si="10"/>
        <v>4.9967342812659516E-3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1.7896734281265952E-2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-1.6019165787857099</v>
      </c>
      <c r="E28" s="10">
        <f t="shared" si="18"/>
        <v>-6.3790650008387102</v>
      </c>
      <c r="F28" s="7" t="s">
        <v>83</v>
      </c>
      <c r="G28" s="1">
        <v>3</v>
      </c>
      <c r="H28" s="9">
        <f t="shared" si="0"/>
        <v>-1.6019165787857099</v>
      </c>
      <c r="I28" s="9">
        <f t="shared" si="1"/>
        <v>271.54808342121424</v>
      </c>
      <c r="J28" s="9">
        <f t="shared" si="2"/>
        <v>1.4121523601261541E-2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120.10111248872678</v>
      </c>
      <c r="P28" s="9">
        <f t="shared" si="5"/>
        <v>1.6960106945473226</v>
      </c>
      <c r="Q28" s="12">
        <f t="shared" si="6"/>
        <v>0.16960106945473227</v>
      </c>
      <c r="R28" s="9">
        <f t="shared" si="7"/>
        <v>4.0532094166666672</v>
      </c>
      <c r="S28" s="13">
        <f t="shared" si="8"/>
        <v>4.1843648333919813E-2</v>
      </c>
      <c r="T28" s="2">
        <f t="shared" si="9"/>
        <v>0.34</v>
      </c>
      <c r="U28" s="14">
        <f t="shared" si="10"/>
        <v>1.4226840433532737E-2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2.7126840433532737E-2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-4.4372369558387099</v>
      </c>
      <c r="E29" s="10">
        <f t="shared" si="18"/>
        <v>-1.6019165787857099</v>
      </c>
      <c r="F29" s="7" t="s">
        <v>83</v>
      </c>
      <c r="G29" s="1">
        <v>4</v>
      </c>
      <c r="H29" s="9">
        <f t="shared" si="0"/>
        <v>-4.4372369558387099</v>
      </c>
      <c r="I29" s="9">
        <f t="shared" si="1"/>
        <v>268.71276304416125</v>
      </c>
      <c r="J29" s="9">
        <f t="shared" si="2"/>
        <v>9.6732041165249576E-3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158.93719596084614</v>
      </c>
      <c r="P29" s="9">
        <f t="shared" si="5"/>
        <v>1.5374319382373907</v>
      </c>
      <c r="Q29" s="12">
        <f t="shared" si="6"/>
        <v>0.15374319382373908</v>
      </c>
      <c r="R29" s="9">
        <f t="shared" si="7"/>
        <v>4.0532094166666672</v>
      </c>
      <c r="S29" s="13">
        <f t="shared" si="8"/>
        <v>3.7931223881882831E-2</v>
      </c>
      <c r="T29" s="2">
        <f t="shared" si="9"/>
        <v>0.34</v>
      </c>
      <c r="U29" s="14">
        <f t="shared" si="10"/>
        <v>1.2896616119840163E-2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2.5796616119840163E-2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5.1165618491333298</v>
      </c>
      <c r="E30" s="10">
        <f t="shared" si="18"/>
        <v>-4.4372369558387099</v>
      </c>
      <c r="F30" s="7" t="s">
        <v>83</v>
      </c>
      <c r="G30" s="1">
        <v>5</v>
      </c>
      <c r="H30" s="9">
        <f t="shared" si="0"/>
        <v>5.1165618491333298</v>
      </c>
      <c r="I30" s="9">
        <f t="shared" si="1"/>
        <v>278.26656184913332</v>
      </c>
      <c r="J30" s="9">
        <f t="shared" si="2"/>
        <v>3.3562959865262698E-2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149.5297758214783</v>
      </c>
      <c r="O30" s="9">
        <f t="shared" si="19"/>
        <v>48.402082367797107</v>
      </c>
      <c r="P30" s="9">
        <f t="shared" si="5"/>
        <v>1.6245171479055136</v>
      </c>
      <c r="Q30" s="12">
        <f t="shared" si="6"/>
        <v>0.16245171479055137</v>
      </c>
      <c r="R30" s="9">
        <f t="shared" si="7"/>
        <v>4.0532094166666672</v>
      </c>
      <c r="S30" s="13">
        <f t="shared" si="8"/>
        <v>4.0079773357516425E-2</v>
      </c>
      <c r="T30" s="2">
        <f t="shared" si="9"/>
        <v>0.34</v>
      </c>
      <c r="U30" s="14">
        <f t="shared" si="10"/>
        <v>1.3627122941555585E-2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2.6527122941555584E-2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15.560153133741901</v>
      </c>
      <c r="E31" s="10">
        <f t="shared" si="18"/>
        <v>5.1165618491333298</v>
      </c>
      <c r="F31" s="7" t="s">
        <v>85</v>
      </c>
      <c r="G31" s="1">
        <v>6</v>
      </c>
      <c r="H31" s="9">
        <f t="shared" si="0"/>
        <v>15.560153133741901</v>
      </c>
      <c r="I31" s="9">
        <f t="shared" si="1"/>
        <v>288.71015313374187</v>
      </c>
      <c r="J31" s="9">
        <f t="shared" si="2"/>
        <v>0.11900403305337356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87.309659386558266</v>
      </c>
      <c r="P31" s="9">
        <f t="shared" si="5"/>
        <v>10.390201591516767</v>
      </c>
      <c r="Q31" s="12">
        <f t="shared" si="6"/>
        <v>1.0390201591516768</v>
      </c>
      <c r="R31" s="9">
        <f t="shared" si="7"/>
        <v>4.0532094166666672</v>
      </c>
      <c r="S31" s="13">
        <f t="shared" si="8"/>
        <v>0.25634504718144074</v>
      </c>
      <c r="T31" s="2">
        <f t="shared" si="9"/>
        <v>0.34</v>
      </c>
      <c r="U31" s="14">
        <f t="shared" si="10"/>
        <v>8.7157316041689858E-2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0.10005731604168985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18.098058629000001</v>
      </c>
      <c r="E32" s="10">
        <f t="shared" si="18"/>
        <v>15.560153133741901</v>
      </c>
      <c r="F32" s="7" t="s">
        <v>83</v>
      </c>
      <c r="G32" s="1">
        <v>7</v>
      </c>
      <c r="H32" s="9">
        <f t="shared" si="0"/>
        <v>18.098058629000001</v>
      </c>
      <c r="I32" s="9">
        <f t="shared" si="1"/>
        <v>291.24805862899996</v>
      </c>
      <c r="J32" s="9">
        <f t="shared" si="2"/>
        <v>0.15965811269016664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117.45155196170816</v>
      </c>
      <c r="P32" s="9">
        <f t="shared" si="5"/>
        <v>18.752093118737363</v>
      </c>
      <c r="Q32" s="12">
        <f t="shared" si="6"/>
        <v>1.8752093118737365</v>
      </c>
      <c r="R32" s="9">
        <f t="shared" si="7"/>
        <v>4.0532094166666672</v>
      </c>
      <c r="S32" s="13">
        <f t="shared" si="8"/>
        <v>0.46264802014989304</v>
      </c>
      <c r="T32" s="2">
        <f t="shared" si="9"/>
        <v>0.34</v>
      </c>
      <c r="U32" s="14">
        <f t="shared" si="10"/>
        <v>0.15730032685096365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0.18295032685096366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18.128183310322601</v>
      </c>
      <c r="E33" s="10">
        <f t="shared" si="18"/>
        <v>18.098058629000001</v>
      </c>
      <c r="F33" s="7" t="s">
        <v>83</v>
      </c>
      <c r="G33" s="1">
        <v>8</v>
      </c>
      <c r="H33" s="9">
        <f t="shared" si="0"/>
        <v>18.128183310322601</v>
      </c>
      <c r="I33" s="9">
        <f t="shared" si="1"/>
        <v>291.27818331032256</v>
      </c>
      <c r="J33" s="9">
        <f t="shared" si="2"/>
        <v>0.16021109244588094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139.23155300963748</v>
      </c>
      <c r="P33" s="9">
        <f t="shared" si="5"/>
        <v>22.306439210610602</v>
      </c>
      <c r="Q33" s="12">
        <f t="shared" si="6"/>
        <v>2.2306439210610605</v>
      </c>
      <c r="R33" s="9">
        <f t="shared" si="7"/>
        <v>4.0532094166666672</v>
      </c>
      <c r="S33" s="13">
        <f t="shared" si="8"/>
        <v>0.550340160537653</v>
      </c>
      <c r="T33" s="2">
        <f t="shared" si="9"/>
        <v>0.34</v>
      </c>
      <c r="U33" s="14">
        <f t="shared" si="10"/>
        <v>0.18711565458280202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0.21276565458280203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17.472305785806501</v>
      </c>
      <c r="E34" s="10">
        <f t="shared" si="18"/>
        <v>18.128183310322601</v>
      </c>
      <c r="F34" s="7" t="s">
        <v>83</v>
      </c>
      <c r="G34" s="1">
        <v>9</v>
      </c>
      <c r="H34" s="9">
        <f t="shared" si="0"/>
        <v>17.472305785806501</v>
      </c>
      <c r="I34" s="9">
        <f t="shared" si="1"/>
        <v>290.62230578580647</v>
      </c>
      <c r="J34" s="9">
        <f t="shared" si="2"/>
        <v>0.14856941427699491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157.45720796569356</v>
      </c>
      <c r="P34" s="9">
        <f t="shared" si="5"/>
        <v>23.39332516115407</v>
      </c>
      <c r="Q34" s="12">
        <f t="shared" si="6"/>
        <v>2.339332516115407</v>
      </c>
      <c r="R34" s="9">
        <f t="shared" si="7"/>
        <v>4.0532094166666672</v>
      </c>
      <c r="S34" s="13">
        <f t="shared" si="8"/>
        <v>0.57715560081750195</v>
      </c>
      <c r="T34" s="2">
        <f t="shared" si="9"/>
        <v>0.34</v>
      </c>
      <c r="U34" s="14">
        <f t="shared" si="10"/>
        <v>0.19623290427795068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0.22188290427795068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11.865746426199999</v>
      </c>
      <c r="E35" s="10">
        <f t="shared" si="18"/>
        <v>17.472305785806501</v>
      </c>
      <c r="F35" s="7" t="s">
        <v>83</v>
      </c>
      <c r="G35" s="1">
        <v>10</v>
      </c>
      <c r="H35" s="9">
        <f t="shared" si="0"/>
        <v>11.865746426199999</v>
      </c>
      <c r="I35" s="9">
        <f t="shared" si="1"/>
        <v>285.0157464262</v>
      </c>
      <c r="J35" s="9">
        <f t="shared" si="2"/>
        <v>7.6861747067226288E-2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174.59597697120614</v>
      </c>
      <c r="P35" s="9">
        <f t="shared" si="5"/>
        <v>13.419751820916112</v>
      </c>
      <c r="Q35" s="12">
        <f t="shared" si="6"/>
        <v>1.3419751820916113</v>
      </c>
      <c r="R35" s="9">
        <f t="shared" si="7"/>
        <v>4.0532094166666672</v>
      </c>
      <c r="S35" s="13">
        <f t="shared" si="8"/>
        <v>0.33108952539522196</v>
      </c>
      <c r="T35" s="2">
        <f t="shared" si="9"/>
        <v>0.34</v>
      </c>
      <c r="U35" s="14">
        <f t="shared" si="10"/>
        <v>0.11257043863437548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0.13822043863437547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8.4692580420322603</v>
      </c>
      <c r="E36" s="10">
        <f t="shared" si="18"/>
        <v>11.865746426199999</v>
      </c>
      <c r="F36" s="7" t="s">
        <v>83</v>
      </c>
      <c r="G36" s="1">
        <v>11</v>
      </c>
      <c r="H36" s="9">
        <f t="shared" si="0"/>
        <v>8.4692580420322603</v>
      </c>
      <c r="I36" s="9">
        <f t="shared" si="1"/>
        <v>281.61925804203224</v>
      </c>
      <c r="J36" s="9">
        <f t="shared" si="2"/>
        <v>5.0906556896559804E-2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153.11741389277552</v>
      </c>
      <c r="O36" s="9">
        <f t="shared" si="19"/>
        <v>48.590905424181187</v>
      </c>
      <c r="P36" s="9">
        <f t="shared" si="5"/>
        <v>2.4735956916314361</v>
      </c>
      <c r="Q36" s="12">
        <f t="shared" si="6"/>
        <v>0.24735956916314361</v>
      </c>
      <c r="R36" s="9">
        <f t="shared" si="7"/>
        <v>4.0532094166666672</v>
      </c>
      <c r="S36" s="13">
        <f t="shared" si="8"/>
        <v>6.1028075220098177E-2</v>
      </c>
      <c r="T36" s="2">
        <f t="shared" si="9"/>
        <v>0.34</v>
      </c>
      <c r="U36" s="14">
        <f t="shared" si="10"/>
        <v>2.074954557483338E-2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3.3649545574833378E-2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4.8146834817666599</v>
      </c>
      <c r="E37" s="10">
        <f t="shared" si="18"/>
        <v>8.4692580420322603</v>
      </c>
      <c r="F37" s="7" t="s">
        <v>85</v>
      </c>
      <c r="G37" s="1">
        <v>12</v>
      </c>
      <c r="H37" s="9">
        <f t="shared" si="0"/>
        <v>4.8146834817666599</v>
      </c>
      <c r="I37" s="9">
        <f t="shared" si="1"/>
        <v>277.96468348176666</v>
      </c>
      <c r="J37" s="9">
        <f t="shared" si="2"/>
        <v>3.2311457578770887E-2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86.649403899216423</v>
      </c>
      <c r="P37" s="9">
        <f t="shared" si="5"/>
        <v>2.7997685383153161</v>
      </c>
      <c r="Q37" s="12">
        <f t="shared" si="6"/>
        <v>0.27997685383153165</v>
      </c>
      <c r="R37" s="9">
        <f t="shared" si="7"/>
        <v>4.0532094166666672</v>
      </c>
      <c r="S37" s="13">
        <f t="shared" si="8"/>
        <v>6.9075348705220072E-2</v>
      </c>
      <c r="T37" s="2">
        <f t="shared" si="9"/>
        <v>0.34</v>
      </c>
      <c r="U37" s="14">
        <f t="shared" si="10"/>
        <v>2.3485618559774827E-2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3.6385618559774825E-2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1.8754514351612901</v>
      </c>
      <c r="E38" s="10">
        <f t="shared" si="18"/>
        <v>4.8146834817666599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1.86519820496774</v>
      </c>
      <c r="E42" s="7"/>
      <c r="F42" s="7"/>
      <c r="G42" s="1">
        <v>1</v>
      </c>
      <c r="H42" s="9">
        <f t="shared" ref="H42:H53" si="20">E43</f>
        <v>1.86519820496774</v>
      </c>
      <c r="I42" s="9">
        <f t="shared" ref="I42:I53" si="21">H42+273.15</f>
        <v>275.0151982049677</v>
      </c>
      <c r="J42" s="9">
        <f t="shared" ref="J42:J53" si="22">EXP(($C$15*(I42-$C$13))/($C$16*I42*$C$13))</f>
        <v>2.2192268483315108E-2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1.3061537019211149</v>
      </c>
      <c r="Q42" s="12">
        <f t="shared" ref="Q42:Q53" si="26">P42*$B$44</f>
        <v>0.31347688846106758</v>
      </c>
      <c r="R42" s="9">
        <f t="shared" ref="R42:R53" si="27">L42*$B$44</f>
        <v>14.125500000000001</v>
      </c>
      <c r="S42" s="13">
        <f t="shared" ref="S42:S53" si="28">Q42/R42</f>
        <v>2.2192268483315108E-2</v>
      </c>
      <c r="T42" s="2">
        <f t="shared" ref="T42:T53" si="29">$B$43/100</f>
        <v>0.43</v>
      </c>
      <c r="U42" s="14">
        <f t="shared" ref="U42:U53" si="30">S42*T42</f>
        <v>9.5426754478254959E-3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1.7962675447825496E-2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60766.666666666664</v>
      </c>
      <c r="AU42" s="1">
        <f t="shared" ref="AU42:AU53" si="38">AT42*10000*AS42*0.67*AR42*AQ42</f>
        <v>240240716.03507748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-6.3790650008387102</v>
      </c>
      <c r="E43" s="10">
        <f t="shared" ref="E43:E54" si="39">D42</f>
        <v>1.86519820496774</v>
      </c>
      <c r="F43" s="7" t="s">
        <v>83</v>
      </c>
      <c r="G43" s="1">
        <v>2</v>
      </c>
      <c r="H43" s="9">
        <f t="shared" si="20"/>
        <v>-6.3790650008387102</v>
      </c>
      <c r="I43" s="9">
        <f t="shared" si="21"/>
        <v>266.77093499916128</v>
      </c>
      <c r="J43" s="9">
        <f t="shared" si="22"/>
        <v>7.4305894671425777E-3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116.40634629807889</v>
      </c>
      <c r="P43" s="9">
        <f t="shared" si="25"/>
        <v>0.86496777071105635</v>
      </c>
      <c r="Q43" s="12">
        <f t="shared" si="26"/>
        <v>0.20759226497065353</v>
      </c>
      <c r="R43" s="9">
        <f t="shared" si="27"/>
        <v>14.125500000000001</v>
      </c>
      <c r="S43" s="13">
        <f t="shared" si="28"/>
        <v>1.4696277297841034E-2</v>
      </c>
      <c r="T43" s="2">
        <f t="shared" si="29"/>
        <v>0.43</v>
      </c>
      <c r="U43" s="14">
        <f t="shared" si="30"/>
        <v>6.3193992380716447E-3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1.4739399238071643E-2</v>
      </c>
      <c r="AR43" s="9">
        <f t="shared" si="35"/>
        <v>136.875</v>
      </c>
      <c r="AS43" s="1">
        <f t="shared" si="36"/>
        <v>0.24</v>
      </c>
      <c r="AT43" s="1">
        <f t="shared" si="37"/>
        <v>60766.666666666664</v>
      </c>
      <c r="AU43" s="1">
        <f t="shared" si="38"/>
        <v>197131203.37593526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-1.6019165787857099</v>
      </c>
      <c r="E44" s="10">
        <f t="shared" si="39"/>
        <v>-6.3790650008387102</v>
      </c>
      <c r="F44" s="7" t="s">
        <v>83</v>
      </c>
      <c r="G44" s="1">
        <v>3</v>
      </c>
      <c r="H44" s="9">
        <f t="shared" si="20"/>
        <v>-1.6019165787857099</v>
      </c>
      <c r="I44" s="9">
        <f t="shared" si="21"/>
        <v>271.54808342121424</v>
      </c>
      <c r="J44" s="9">
        <f t="shared" si="22"/>
        <v>1.4121523601261541E-2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174.39762852736786</v>
      </c>
      <c r="P44" s="9">
        <f t="shared" si="25"/>
        <v>2.462760227253268</v>
      </c>
      <c r="Q44" s="12">
        <f t="shared" si="26"/>
        <v>0.59106245454078432</v>
      </c>
      <c r="R44" s="9">
        <f t="shared" si="27"/>
        <v>14.125500000000001</v>
      </c>
      <c r="S44" s="13">
        <f t="shared" si="28"/>
        <v>4.1843648333919813E-2</v>
      </c>
      <c r="T44" s="2">
        <f t="shared" si="29"/>
        <v>0.43</v>
      </c>
      <c r="U44" s="14">
        <f t="shared" si="30"/>
        <v>1.7992768783585519E-2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2.6412768783585519E-2</v>
      </c>
      <c r="AR44" s="9">
        <f t="shared" si="35"/>
        <v>136.875</v>
      </c>
      <c r="AS44" s="1">
        <f t="shared" si="36"/>
        <v>0.24</v>
      </c>
      <c r="AT44" s="1">
        <f t="shared" si="37"/>
        <v>60766.666666666664</v>
      </c>
      <c r="AU44" s="1">
        <f t="shared" si="38"/>
        <v>353255978.12355304</v>
      </c>
    </row>
    <row r="45" spans="1:48" x14ac:dyDescent="0.15">
      <c r="C45" s="7">
        <v>3</v>
      </c>
      <c r="D45" s="8">
        <v>-4.4372369558387099</v>
      </c>
      <c r="E45" s="10">
        <f t="shared" si="39"/>
        <v>-1.6019165787857099</v>
      </c>
      <c r="F45" s="7" t="s">
        <v>83</v>
      </c>
      <c r="G45" s="1">
        <v>4</v>
      </c>
      <c r="H45" s="9">
        <f t="shared" si="20"/>
        <v>-4.4372369558387099</v>
      </c>
      <c r="I45" s="9">
        <f t="shared" si="21"/>
        <v>268.71276304416125</v>
      </c>
      <c r="J45" s="9">
        <f t="shared" si="22"/>
        <v>9.6732041165249576E-3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230.79111830011462</v>
      </c>
      <c r="P45" s="9">
        <f t="shared" si="25"/>
        <v>2.232489595598067</v>
      </c>
      <c r="Q45" s="12">
        <f t="shared" si="26"/>
        <v>0.53579750294353612</v>
      </c>
      <c r="R45" s="9">
        <f t="shared" si="27"/>
        <v>14.125500000000001</v>
      </c>
      <c r="S45" s="13">
        <f t="shared" si="28"/>
        <v>3.7931223881882845E-2</v>
      </c>
      <c r="T45" s="2">
        <f t="shared" si="29"/>
        <v>0.43</v>
      </c>
      <c r="U45" s="14">
        <f t="shared" si="30"/>
        <v>1.6310426269209623E-2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2.473042626920962E-2</v>
      </c>
      <c r="AR45" s="9">
        <f t="shared" si="35"/>
        <v>136.875</v>
      </c>
      <c r="AS45" s="1">
        <f t="shared" si="36"/>
        <v>0.24</v>
      </c>
      <c r="AT45" s="1">
        <f t="shared" si="37"/>
        <v>60766.666666666664</v>
      </c>
      <c r="AU45" s="1">
        <f t="shared" si="38"/>
        <v>330755589.94675475</v>
      </c>
    </row>
    <row r="46" spans="1:48" x14ac:dyDescent="0.15">
      <c r="C46" s="7">
        <v>4</v>
      </c>
      <c r="D46" s="8">
        <v>5.1165618491333298</v>
      </c>
      <c r="E46" s="10">
        <f t="shared" si="39"/>
        <v>-4.4372369558387099</v>
      </c>
      <c r="F46" s="7" t="s">
        <v>83</v>
      </c>
      <c r="G46" s="1">
        <v>5</v>
      </c>
      <c r="H46" s="9">
        <f t="shared" si="20"/>
        <v>5.1165618491333298</v>
      </c>
      <c r="I46" s="9">
        <f t="shared" si="21"/>
        <v>278.26656184913332</v>
      </c>
      <c r="J46" s="9">
        <f t="shared" si="22"/>
        <v>3.3562959865262698E-2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217.13069726929072</v>
      </c>
      <c r="O46" s="9">
        <f t="shared" si="40"/>
        <v>70.284181435225861</v>
      </c>
      <c r="P46" s="9">
        <f t="shared" si="25"/>
        <v>2.3589451606733274</v>
      </c>
      <c r="Q46" s="12">
        <f t="shared" si="26"/>
        <v>0.56614683856159853</v>
      </c>
      <c r="R46" s="9">
        <f t="shared" si="27"/>
        <v>14.125500000000001</v>
      </c>
      <c r="S46" s="13">
        <f t="shared" si="28"/>
        <v>4.0079773357516439E-2</v>
      </c>
      <c r="T46" s="2">
        <f t="shared" si="29"/>
        <v>0.43</v>
      </c>
      <c r="U46" s="14">
        <f t="shared" si="30"/>
        <v>1.723430254373207E-2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2.565430254373207E-2</v>
      </c>
      <c r="AR46" s="9">
        <f t="shared" si="35"/>
        <v>136.875</v>
      </c>
      <c r="AS46" s="1">
        <f t="shared" si="36"/>
        <v>0.24</v>
      </c>
      <c r="AT46" s="1">
        <f t="shared" si="37"/>
        <v>60766.666666666664</v>
      </c>
      <c r="AU46" s="1">
        <f t="shared" si="38"/>
        <v>343111917.28584063</v>
      </c>
    </row>
    <row r="47" spans="1:48" x14ac:dyDescent="0.15">
      <c r="C47" s="7">
        <v>5</v>
      </c>
      <c r="D47" s="8">
        <v>15.560153133741901</v>
      </c>
      <c r="E47" s="10">
        <f t="shared" si="39"/>
        <v>5.1165618491333298</v>
      </c>
      <c r="F47" s="7" t="s">
        <v>85</v>
      </c>
      <c r="G47" s="1">
        <v>6</v>
      </c>
      <c r="H47" s="9">
        <f t="shared" si="20"/>
        <v>15.560153133741901</v>
      </c>
      <c r="I47" s="9">
        <f t="shared" si="21"/>
        <v>288.71015313374187</v>
      </c>
      <c r="J47" s="9">
        <f t="shared" si="22"/>
        <v>0.11900403305337356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126.78148627455255</v>
      </c>
      <c r="P47" s="9">
        <f t="shared" si="25"/>
        <v>15.087508183172678</v>
      </c>
      <c r="Q47" s="12">
        <f t="shared" si="26"/>
        <v>3.6210019639614428</v>
      </c>
      <c r="R47" s="9">
        <f t="shared" si="27"/>
        <v>14.125500000000001</v>
      </c>
      <c r="S47" s="13">
        <f t="shared" si="28"/>
        <v>0.25634504718144085</v>
      </c>
      <c r="T47" s="2">
        <f t="shared" si="29"/>
        <v>0.43</v>
      </c>
      <c r="U47" s="14">
        <f t="shared" si="30"/>
        <v>0.11022837028801957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0.11864837028801958</v>
      </c>
      <c r="AR47" s="9">
        <f t="shared" si="35"/>
        <v>136.875</v>
      </c>
      <c r="AS47" s="1">
        <f t="shared" si="36"/>
        <v>0.24</v>
      </c>
      <c r="AT47" s="1">
        <f t="shared" si="37"/>
        <v>60766.666666666664</v>
      </c>
      <c r="AU47" s="1">
        <f t="shared" si="38"/>
        <v>1586855450.1907153</v>
      </c>
    </row>
    <row r="48" spans="1:48" x14ac:dyDescent="0.15">
      <c r="C48" s="7">
        <v>6</v>
      </c>
      <c r="D48" s="8">
        <v>18.098058629000001</v>
      </c>
      <c r="E48" s="10">
        <f t="shared" si="39"/>
        <v>15.560153133741901</v>
      </c>
      <c r="F48" s="7" t="s">
        <v>83</v>
      </c>
      <c r="G48" s="1">
        <v>7</v>
      </c>
      <c r="H48" s="9">
        <f t="shared" si="20"/>
        <v>18.098058629000001</v>
      </c>
      <c r="I48" s="9">
        <f t="shared" si="21"/>
        <v>291.24805862899996</v>
      </c>
      <c r="J48" s="9">
        <f t="shared" si="22"/>
        <v>0.15965811269016664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170.55022809137986</v>
      </c>
      <c r="P48" s="9">
        <f t="shared" si="25"/>
        <v>27.229727535947148</v>
      </c>
      <c r="Q48" s="12">
        <f t="shared" si="26"/>
        <v>6.535134608627315</v>
      </c>
      <c r="R48" s="9">
        <f t="shared" si="27"/>
        <v>14.125500000000001</v>
      </c>
      <c r="S48" s="13">
        <f t="shared" si="28"/>
        <v>0.46264802014989309</v>
      </c>
      <c r="T48" s="2">
        <f t="shared" si="29"/>
        <v>0.43</v>
      </c>
      <c r="U48" s="14">
        <f t="shared" si="30"/>
        <v>0.19893864866445402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0.21453864866445399</v>
      </c>
      <c r="AR48" s="9">
        <f t="shared" si="35"/>
        <v>136.875</v>
      </c>
      <c r="AS48" s="1">
        <f t="shared" si="36"/>
        <v>0.24</v>
      </c>
      <c r="AT48" s="1">
        <f t="shared" si="37"/>
        <v>60766.666666666664</v>
      </c>
      <c r="AU48" s="1">
        <f t="shared" si="38"/>
        <v>2869334176.9744954</v>
      </c>
    </row>
    <row r="49" spans="1:48" x14ac:dyDescent="0.15">
      <c r="C49" s="7">
        <v>7</v>
      </c>
      <c r="D49" s="8">
        <v>18.128183310322601</v>
      </c>
      <c r="E49" s="10">
        <f t="shared" si="39"/>
        <v>18.098058629000001</v>
      </c>
      <c r="F49" s="7" t="s">
        <v>83</v>
      </c>
      <c r="G49" s="1">
        <v>8</v>
      </c>
      <c r="H49" s="9">
        <f t="shared" si="20"/>
        <v>18.128183310322601</v>
      </c>
      <c r="I49" s="9">
        <f t="shared" si="21"/>
        <v>291.27818331032256</v>
      </c>
      <c r="J49" s="9">
        <f t="shared" si="22"/>
        <v>0.16021109244588094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202.17675055543273</v>
      </c>
      <c r="P49" s="9">
        <f t="shared" si="25"/>
        <v>32.390958073644242</v>
      </c>
      <c r="Q49" s="12">
        <f t="shared" si="26"/>
        <v>7.7738299376746181</v>
      </c>
      <c r="R49" s="9">
        <f t="shared" si="27"/>
        <v>14.125500000000001</v>
      </c>
      <c r="S49" s="13">
        <f t="shared" si="28"/>
        <v>0.550340160537653</v>
      </c>
      <c r="T49" s="2">
        <f t="shared" si="29"/>
        <v>0.43</v>
      </c>
      <c r="U49" s="14">
        <f t="shared" si="30"/>
        <v>0.23664626903119079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0.2522462690311908</v>
      </c>
      <c r="AR49" s="9">
        <f t="shared" si="35"/>
        <v>136.875</v>
      </c>
      <c r="AS49" s="1">
        <f t="shared" si="36"/>
        <v>0.24</v>
      </c>
      <c r="AT49" s="1">
        <f t="shared" si="37"/>
        <v>60766.666666666664</v>
      </c>
      <c r="AU49" s="1">
        <f t="shared" si="38"/>
        <v>3373652464.2583842</v>
      </c>
    </row>
    <row r="50" spans="1:48" x14ac:dyDescent="0.15">
      <c r="C50" s="7">
        <v>8</v>
      </c>
      <c r="D50" s="8">
        <v>17.472305785806501</v>
      </c>
      <c r="E50" s="10">
        <f t="shared" si="39"/>
        <v>18.128183310322601</v>
      </c>
      <c r="F50" s="7" t="s">
        <v>83</v>
      </c>
      <c r="G50" s="1">
        <v>9</v>
      </c>
      <c r="H50" s="9">
        <f t="shared" si="20"/>
        <v>17.472305785806501</v>
      </c>
      <c r="I50" s="9">
        <f t="shared" si="21"/>
        <v>290.62230578580647</v>
      </c>
      <c r="J50" s="9">
        <f t="shared" si="22"/>
        <v>0.14856941427699491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228.64204248178851</v>
      </c>
      <c r="P50" s="9">
        <f t="shared" si="25"/>
        <v>33.96921433061511</v>
      </c>
      <c r="Q50" s="12">
        <f t="shared" si="26"/>
        <v>8.1526114393476252</v>
      </c>
      <c r="R50" s="9">
        <f t="shared" si="27"/>
        <v>14.125500000000001</v>
      </c>
      <c r="S50" s="13">
        <f t="shared" si="28"/>
        <v>0.57715560081750206</v>
      </c>
      <c r="T50" s="2">
        <f t="shared" si="29"/>
        <v>0.43</v>
      </c>
      <c r="U50" s="14">
        <f t="shared" si="30"/>
        <v>0.24817690835152589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0.2637769083515259</v>
      </c>
      <c r="AR50" s="9">
        <f t="shared" si="35"/>
        <v>136.875</v>
      </c>
      <c r="AS50" s="1">
        <f t="shared" si="36"/>
        <v>0.24</v>
      </c>
      <c r="AT50" s="1">
        <f t="shared" si="37"/>
        <v>60766.666666666664</v>
      </c>
      <c r="AU50" s="1">
        <f t="shared" si="38"/>
        <v>3527868302.2445273</v>
      </c>
    </row>
    <row r="51" spans="1:48" x14ac:dyDescent="0.15">
      <c r="C51" s="7">
        <v>9</v>
      </c>
      <c r="D51" s="8">
        <v>11.865746426199999</v>
      </c>
      <c r="E51" s="10">
        <f t="shared" si="39"/>
        <v>17.472305785806501</v>
      </c>
      <c r="F51" s="7" t="s">
        <v>83</v>
      </c>
      <c r="G51" s="1">
        <v>10</v>
      </c>
      <c r="H51" s="9">
        <f t="shared" si="20"/>
        <v>11.865746426199999</v>
      </c>
      <c r="I51" s="9">
        <f t="shared" si="21"/>
        <v>285.0157464262</v>
      </c>
      <c r="J51" s="9">
        <f t="shared" si="22"/>
        <v>7.6861747067226288E-2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253.52907815117339</v>
      </c>
      <c r="P51" s="9">
        <f t="shared" si="25"/>
        <v>19.486687879042535</v>
      </c>
      <c r="Q51" s="12">
        <f t="shared" si="26"/>
        <v>4.6768050909702081</v>
      </c>
      <c r="R51" s="9">
        <f t="shared" si="27"/>
        <v>14.125500000000001</v>
      </c>
      <c r="S51" s="13">
        <f t="shared" si="28"/>
        <v>0.33108952539522196</v>
      </c>
      <c r="T51" s="2">
        <f t="shared" si="29"/>
        <v>0.43</v>
      </c>
      <c r="U51" s="14">
        <f t="shared" si="30"/>
        <v>0.14236849591994544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0.15796849591994544</v>
      </c>
      <c r="AR51" s="9">
        <f t="shared" si="35"/>
        <v>136.875</v>
      </c>
      <c r="AS51" s="1">
        <f t="shared" si="36"/>
        <v>0.24</v>
      </c>
      <c r="AT51" s="1">
        <f t="shared" si="37"/>
        <v>60766.666666666664</v>
      </c>
      <c r="AU51" s="1">
        <f t="shared" si="38"/>
        <v>2112740091.5873067</v>
      </c>
    </row>
    <row r="52" spans="1:48" x14ac:dyDescent="0.15">
      <c r="C52" s="7">
        <v>10</v>
      </c>
      <c r="D52" s="8">
        <v>8.4692580420322603</v>
      </c>
      <c r="E52" s="10">
        <f t="shared" si="39"/>
        <v>11.865746426199999</v>
      </c>
      <c r="F52" s="7" t="s">
        <v>83</v>
      </c>
      <c r="G52" s="1">
        <v>11</v>
      </c>
      <c r="H52" s="9">
        <f t="shared" si="20"/>
        <v>8.4692580420322603</v>
      </c>
      <c r="I52" s="9">
        <f t="shared" si="21"/>
        <v>281.61925804203224</v>
      </c>
      <c r="J52" s="9">
        <f t="shared" si="22"/>
        <v>5.0906556896559804E-2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222.3402707585243</v>
      </c>
      <c r="O52" s="9">
        <f t="shared" si="40"/>
        <v>70.558369513606522</v>
      </c>
      <c r="P52" s="9">
        <f t="shared" si="25"/>
        <v>3.5918836521729012</v>
      </c>
      <c r="Q52" s="12">
        <f t="shared" si="26"/>
        <v>0.86205207652149629</v>
      </c>
      <c r="R52" s="9">
        <f t="shared" si="27"/>
        <v>14.125500000000001</v>
      </c>
      <c r="S52" s="13">
        <f t="shared" si="28"/>
        <v>6.1028075220098135E-2</v>
      </c>
      <c r="T52" s="2">
        <f t="shared" si="29"/>
        <v>0.43</v>
      </c>
      <c r="U52" s="14">
        <f t="shared" si="30"/>
        <v>2.6242072344642198E-2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3.4662072344642199E-2</v>
      </c>
      <c r="AR52" s="9">
        <f t="shared" si="35"/>
        <v>136.875</v>
      </c>
      <c r="AS52" s="1">
        <f t="shared" si="36"/>
        <v>0.24</v>
      </c>
      <c r="AT52" s="1">
        <f t="shared" si="37"/>
        <v>60766.666666666664</v>
      </c>
      <c r="AU52" s="1">
        <f t="shared" si="38"/>
        <v>463585789.51804018</v>
      </c>
    </row>
    <row r="53" spans="1:48" x14ac:dyDescent="0.15">
      <c r="C53" s="7">
        <v>11</v>
      </c>
      <c r="D53" s="8">
        <v>4.8146834817666599</v>
      </c>
      <c r="E53" s="10">
        <f t="shared" si="39"/>
        <v>8.4692580420322603</v>
      </c>
      <c r="F53" s="7" t="s">
        <v>85</v>
      </c>
      <c r="G53" s="1">
        <v>12</v>
      </c>
      <c r="H53" s="9">
        <f t="shared" si="20"/>
        <v>4.8146834817666599</v>
      </c>
      <c r="I53" s="9">
        <f t="shared" si="21"/>
        <v>277.96468348176666</v>
      </c>
      <c r="J53" s="9">
        <f t="shared" si="22"/>
        <v>3.2311457578770887E-2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125.82273586143361</v>
      </c>
      <c r="P53" s="9">
        <f t="shared" si="25"/>
        <v>4.0655159922316066</v>
      </c>
      <c r="Q53" s="12">
        <f t="shared" si="26"/>
        <v>0.97572383813558561</v>
      </c>
      <c r="R53" s="9">
        <f t="shared" si="27"/>
        <v>14.125500000000001</v>
      </c>
      <c r="S53" s="13">
        <f t="shared" si="28"/>
        <v>6.907534870522003E-2</v>
      </c>
      <c r="T53" s="2">
        <f t="shared" si="29"/>
        <v>0.43</v>
      </c>
      <c r="U53" s="14">
        <f t="shared" si="30"/>
        <v>2.9702399943244612E-2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3.8122399943244609E-2</v>
      </c>
      <c r="AR53" s="9">
        <f t="shared" si="35"/>
        <v>136.875</v>
      </c>
      <c r="AS53" s="1">
        <f t="shared" si="36"/>
        <v>0.24</v>
      </c>
      <c r="AT53" s="1">
        <f t="shared" si="37"/>
        <v>60766.666666666664</v>
      </c>
      <c r="AU53" s="1">
        <f t="shared" si="38"/>
        <v>509865731.63572836</v>
      </c>
      <c r="AV53" s="1">
        <f>SUM(AU42:AU53)</f>
        <v>15908397411.176359</v>
      </c>
    </row>
    <row r="54" spans="1:48" x14ac:dyDescent="0.15">
      <c r="C54" s="7">
        <v>12</v>
      </c>
      <c r="D54" s="8">
        <v>1.8754514351612901</v>
      </c>
      <c r="E54" s="10">
        <f t="shared" si="39"/>
        <v>4.8146834817666599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1.86519820496774</v>
      </c>
      <c r="E58" s="7"/>
      <c r="F58" s="7"/>
      <c r="G58" s="1">
        <v>1</v>
      </c>
      <c r="H58" s="9">
        <f t="shared" ref="H58:H69" si="41">E59</f>
        <v>1.86519820496774</v>
      </c>
      <c r="I58" s="9">
        <f t="shared" ref="I58:I69" si="42">H58+273.15</f>
        <v>275.0151982049677</v>
      </c>
      <c r="J58" s="9">
        <f t="shared" ref="J58:J69" si="43">EXP(($C$15*(I58-$C$13))/($C$16*I58*$C$13))</f>
        <v>2.2192268483315108E-2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2.2140486523520705E-3</v>
      </c>
      <c r="Q58" s="12">
        <f t="shared" ref="Q58:Q69" si="47">P58*$B$60</f>
        <v>4.2066924394689343E-4</v>
      </c>
      <c r="R58" s="9">
        <f t="shared" ref="R58:R69" si="48">L58*$B$60</f>
        <v>1.8955666666666669E-2</v>
      </c>
      <c r="S58" s="13">
        <f t="shared" ref="S58:S69" si="49">Q58/R58</f>
        <v>2.2192268483315104E-2</v>
      </c>
      <c r="T58" s="2">
        <f t="shared" ref="T58:T69" si="50">$B$59/100</f>
        <v>0.01</v>
      </c>
      <c r="U58" s="14">
        <f t="shared" ref="U58:U69" si="51">S58*T58</f>
        <v>2.2192268483315104E-4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1.2221922684833152E-2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6896</v>
      </c>
      <c r="AU58" s="1">
        <f t="shared" ref="AU58:AU69" si="58">AT58*10000*AS58*0.67*AR58*AQ58</f>
        <v>1070411.2149719272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-6.3790650008387102</v>
      </c>
      <c r="E59" s="10">
        <f t="shared" ref="E59:E70" si="59">D58</f>
        <v>1.86519820496774</v>
      </c>
      <c r="F59" s="7" t="s">
        <v>83</v>
      </c>
      <c r="G59" s="1">
        <v>2</v>
      </c>
      <c r="H59" s="9">
        <f t="shared" si="41"/>
        <v>-6.3790650008387102</v>
      </c>
      <c r="I59" s="9">
        <f t="shared" si="42"/>
        <v>266.77093499916128</v>
      </c>
      <c r="J59" s="9">
        <f t="shared" si="43"/>
        <v>7.4305894671425777E-3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0.19731928468098128</v>
      </c>
      <c r="P59" s="9">
        <f t="shared" si="46"/>
        <v>1.4661985984146073E-3</v>
      </c>
      <c r="Q59" s="12">
        <f t="shared" si="47"/>
        <v>2.7857773369877541E-4</v>
      </c>
      <c r="R59" s="9">
        <f t="shared" si="48"/>
        <v>1.8955666666666669E-2</v>
      </c>
      <c r="S59" s="13">
        <f t="shared" si="49"/>
        <v>1.4696277297841035E-2</v>
      </c>
      <c r="T59" s="2">
        <f t="shared" si="50"/>
        <v>0.01</v>
      </c>
      <c r="U59" s="14">
        <f t="shared" si="51"/>
        <v>1.4696277297841036E-4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1.2146962772978411E-2</v>
      </c>
      <c r="AR59" s="9">
        <f t="shared" si="55"/>
        <v>9.9766666666666666</v>
      </c>
      <c r="AS59" s="1">
        <f t="shared" si="56"/>
        <v>0.19</v>
      </c>
      <c r="AT59" s="1">
        <f t="shared" si="57"/>
        <v>6896</v>
      </c>
      <c r="AU59" s="1">
        <f t="shared" si="58"/>
        <v>1063846.1325056313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-1.6019165787857099</v>
      </c>
      <c r="E60" s="10">
        <f t="shared" si="59"/>
        <v>-6.3790650008387102</v>
      </c>
      <c r="F60" s="7" t="s">
        <v>83</v>
      </c>
      <c r="G60" s="1">
        <v>3</v>
      </c>
      <c r="H60" s="9">
        <f t="shared" si="41"/>
        <v>-1.6019165787857099</v>
      </c>
      <c r="I60" s="9">
        <f t="shared" si="42"/>
        <v>271.54808342121424</v>
      </c>
      <c r="J60" s="9">
        <f t="shared" si="43"/>
        <v>1.4121523601261541E-2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0.2956197527492333</v>
      </c>
      <c r="P60" s="9">
        <f t="shared" si="46"/>
        <v>4.1746013154473991E-3</v>
      </c>
      <c r="Q60" s="12">
        <f t="shared" si="47"/>
        <v>7.9317424993500586E-4</v>
      </c>
      <c r="R60" s="9">
        <f t="shared" si="48"/>
        <v>1.8955666666666669E-2</v>
      </c>
      <c r="S60" s="13">
        <f t="shared" si="49"/>
        <v>4.1843648333919799E-2</v>
      </c>
      <c r="T60" s="2">
        <f t="shared" si="50"/>
        <v>0.01</v>
      </c>
      <c r="U60" s="14">
        <f t="shared" si="51"/>
        <v>4.1843648333919799E-4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1.2418436483339198E-2</v>
      </c>
      <c r="AR60" s="9">
        <f t="shared" si="55"/>
        <v>9.9766666666666666</v>
      </c>
      <c r="AS60" s="1">
        <f t="shared" si="56"/>
        <v>0.19</v>
      </c>
      <c r="AT60" s="1">
        <f t="shared" si="57"/>
        <v>6896</v>
      </c>
      <c r="AU60" s="1">
        <f t="shared" si="58"/>
        <v>1087622.1382645972</v>
      </c>
    </row>
    <row r="61" spans="1:48" x14ac:dyDescent="0.15">
      <c r="C61" s="7">
        <v>3</v>
      </c>
      <c r="D61" s="8">
        <v>-4.4372369558387099</v>
      </c>
      <c r="E61" s="10">
        <f t="shared" si="59"/>
        <v>-1.6019165787857099</v>
      </c>
      <c r="F61" s="7" t="s">
        <v>83</v>
      </c>
      <c r="G61" s="1">
        <v>4</v>
      </c>
      <c r="H61" s="9">
        <f t="shared" si="41"/>
        <v>-4.4372369558387099</v>
      </c>
      <c r="I61" s="9">
        <f t="shared" si="42"/>
        <v>268.71276304416125</v>
      </c>
      <c r="J61" s="9">
        <f t="shared" si="43"/>
        <v>9.6732041165249576E-3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0.39121181810045258</v>
      </c>
      <c r="P61" s="9">
        <f t="shared" si="46"/>
        <v>3.7842717692825106E-3</v>
      </c>
      <c r="Q61" s="12">
        <f t="shared" si="47"/>
        <v>7.1901163616367705E-4</v>
      </c>
      <c r="R61" s="9">
        <f t="shared" si="48"/>
        <v>1.8955666666666669E-2</v>
      </c>
      <c r="S61" s="13">
        <f t="shared" si="49"/>
        <v>3.7931223881882831E-2</v>
      </c>
      <c r="T61" s="2">
        <f t="shared" si="50"/>
        <v>0.01</v>
      </c>
      <c r="U61" s="14">
        <f t="shared" si="51"/>
        <v>3.793122388188283E-4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1.2379312238818829E-2</v>
      </c>
      <c r="AR61" s="9">
        <f t="shared" si="55"/>
        <v>9.9766666666666666</v>
      </c>
      <c r="AS61" s="1">
        <f t="shared" si="56"/>
        <v>0.19</v>
      </c>
      <c r="AT61" s="1">
        <f t="shared" si="57"/>
        <v>6896</v>
      </c>
      <c r="AU61" s="1">
        <f t="shared" si="58"/>
        <v>1084195.5881879977</v>
      </c>
    </row>
    <row r="62" spans="1:48" x14ac:dyDescent="0.15">
      <c r="C62" s="7">
        <v>4</v>
      </c>
      <c r="D62" s="8">
        <v>5.1165618491333298</v>
      </c>
      <c r="E62" s="10">
        <f t="shared" si="59"/>
        <v>-4.4372369558387099</v>
      </c>
      <c r="F62" s="7" t="s">
        <v>83</v>
      </c>
      <c r="G62" s="1">
        <v>5</v>
      </c>
      <c r="H62" s="9">
        <f t="shared" si="41"/>
        <v>5.1165618491333298</v>
      </c>
      <c r="I62" s="9">
        <f t="shared" si="42"/>
        <v>278.26656184913332</v>
      </c>
      <c r="J62" s="9">
        <f t="shared" si="43"/>
        <v>3.3562959865262698E-2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0.36805616901461158</v>
      </c>
      <c r="O62" s="9">
        <f t="shared" si="60"/>
        <v>0.11913804398322514</v>
      </c>
      <c r="P62" s="9">
        <f t="shared" si="46"/>
        <v>3.9986253886348877E-3</v>
      </c>
      <c r="Q62" s="12">
        <f t="shared" si="47"/>
        <v>7.5973882384062867E-4</v>
      </c>
      <c r="R62" s="9">
        <f t="shared" si="48"/>
        <v>1.8955666666666669E-2</v>
      </c>
      <c r="S62" s="13">
        <f t="shared" si="49"/>
        <v>4.0079773357516411E-2</v>
      </c>
      <c r="T62" s="2">
        <f t="shared" si="50"/>
        <v>0.01</v>
      </c>
      <c r="U62" s="14">
        <f t="shared" si="51"/>
        <v>4.0079773357516415E-4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1.2400797733575164E-2</v>
      </c>
      <c r="AR62" s="9">
        <f t="shared" si="55"/>
        <v>9.9766666666666666</v>
      </c>
      <c r="AS62" s="1">
        <f t="shared" si="56"/>
        <v>0.19</v>
      </c>
      <c r="AT62" s="1">
        <f t="shared" si="57"/>
        <v>6896</v>
      </c>
      <c r="AU62" s="1">
        <f t="shared" si="58"/>
        <v>1086077.3145856734</v>
      </c>
    </row>
    <row r="63" spans="1:48" x14ac:dyDescent="0.15">
      <c r="C63" s="7">
        <v>5</v>
      </c>
      <c r="D63" s="8">
        <v>15.560153133741901</v>
      </c>
      <c r="E63" s="10">
        <f t="shared" si="59"/>
        <v>5.1165618491333298</v>
      </c>
      <c r="F63" s="7" t="s">
        <v>85</v>
      </c>
      <c r="G63" s="1">
        <v>6</v>
      </c>
      <c r="H63" s="9">
        <f t="shared" si="41"/>
        <v>15.560153133741901</v>
      </c>
      <c r="I63" s="9">
        <f t="shared" si="42"/>
        <v>288.71015313374187</v>
      </c>
      <c r="J63" s="9">
        <f t="shared" si="43"/>
        <v>0.11900403305337356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0.21490608526125693</v>
      </c>
      <c r="P63" s="9">
        <f t="shared" si="46"/>
        <v>2.5574690873801736E-2</v>
      </c>
      <c r="Q63" s="12">
        <f t="shared" si="47"/>
        <v>4.8591912660223297E-3</v>
      </c>
      <c r="R63" s="9">
        <f t="shared" si="48"/>
        <v>1.8955666666666669E-2</v>
      </c>
      <c r="S63" s="13">
        <f t="shared" si="49"/>
        <v>0.25634504718144069</v>
      </c>
      <c r="T63" s="2">
        <f t="shared" si="50"/>
        <v>0.01</v>
      </c>
      <c r="U63" s="14">
        <f t="shared" si="51"/>
        <v>2.5634504718144071E-3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1.4563450471814407E-2</v>
      </c>
      <c r="AR63" s="9">
        <f t="shared" si="55"/>
        <v>9.9766666666666666</v>
      </c>
      <c r="AS63" s="1">
        <f t="shared" si="56"/>
        <v>0.19</v>
      </c>
      <c r="AT63" s="1">
        <f t="shared" si="57"/>
        <v>6896</v>
      </c>
      <c r="AU63" s="1">
        <f t="shared" si="58"/>
        <v>1275485.1356622828</v>
      </c>
    </row>
    <row r="64" spans="1:48" x14ac:dyDescent="0.15">
      <c r="C64" s="7">
        <v>6</v>
      </c>
      <c r="D64" s="8">
        <v>18.098058629000001</v>
      </c>
      <c r="E64" s="10">
        <f t="shared" si="59"/>
        <v>15.560153133741901</v>
      </c>
      <c r="F64" s="7" t="s">
        <v>83</v>
      </c>
      <c r="G64" s="1">
        <v>7</v>
      </c>
      <c r="H64" s="9">
        <f t="shared" si="41"/>
        <v>18.098058629000001</v>
      </c>
      <c r="I64" s="9">
        <f t="shared" si="42"/>
        <v>291.24805862899996</v>
      </c>
      <c r="J64" s="9">
        <f t="shared" si="43"/>
        <v>0.15965811269016664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0.28909806105412184</v>
      </c>
      <c r="P64" s="9">
        <f t="shared" si="46"/>
        <v>4.6156850810287656E-2</v>
      </c>
      <c r="Q64" s="12">
        <f t="shared" si="47"/>
        <v>8.769801653954655E-3</v>
      </c>
      <c r="R64" s="9">
        <f t="shared" si="48"/>
        <v>1.8955666666666669E-2</v>
      </c>
      <c r="S64" s="13">
        <f t="shared" si="49"/>
        <v>0.46264802014989292</v>
      </c>
      <c r="T64" s="2">
        <f t="shared" si="50"/>
        <v>0.01</v>
      </c>
      <c r="U64" s="14">
        <f t="shared" si="51"/>
        <v>4.6264802014989292E-3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2.4726480201498931E-2</v>
      </c>
      <c r="AR64" s="9">
        <f t="shared" si="55"/>
        <v>9.9766666666666666</v>
      </c>
      <c r="AS64" s="1">
        <f t="shared" si="56"/>
        <v>0.19</v>
      </c>
      <c r="AT64" s="1">
        <f t="shared" si="57"/>
        <v>6896</v>
      </c>
      <c r="AU64" s="1">
        <f t="shared" si="58"/>
        <v>2165575.9406259977</v>
      </c>
    </row>
    <row r="65" spans="1:48" x14ac:dyDescent="0.15">
      <c r="C65" s="7">
        <v>7</v>
      </c>
      <c r="D65" s="8">
        <v>18.128183310322601</v>
      </c>
      <c r="E65" s="10">
        <f t="shared" si="59"/>
        <v>18.098058629000001</v>
      </c>
      <c r="F65" s="7" t="s">
        <v>83</v>
      </c>
      <c r="G65" s="1">
        <v>8</v>
      </c>
      <c r="H65" s="9">
        <f t="shared" si="41"/>
        <v>18.128183310322601</v>
      </c>
      <c r="I65" s="9">
        <f t="shared" si="42"/>
        <v>291.27818331032256</v>
      </c>
      <c r="J65" s="9">
        <f t="shared" si="43"/>
        <v>0.16021109244588094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0.34270787691050086</v>
      </c>
      <c r="P65" s="9">
        <f t="shared" si="46"/>
        <v>5.4905603349639842E-2</v>
      </c>
      <c r="Q65" s="12">
        <f t="shared" si="47"/>
        <v>1.043206463643157E-2</v>
      </c>
      <c r="R65" s="9">
        <f t="shared" si="48"/>
        <v>1.8955666666666669E-2</v>
      </c>
      <c r="S65" s="13">
        <f t="shared" si="49"/>
        <v>0.55034016053765289</v>
      </c>
      <c r="T65" s="2">
        <f t="shared" si="50"/>
        <v>0.01</v>
      </c>
      <c r="U65" s="14">
        <f t="shared" si="51"/>
        <v>5.5034016053765291E-3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2.5603401605376528E-2</v>
      </c>
      <c r="AR65" s="9">
        <f t="shared" si="55"/>
        <v>9.9766666666666666</v>
      </c>
      <c r="AS65" s="1">
        <f t="shared" si="56"/>
        <v>0.19</v>
      </c>
      <c r="AT65" s="1">
        <f t="shared" si="57"/>
        <v>6896</v>
      </c>
      <c r="AU65" s="1">
        <f t="shared" si="58"/>
        <v>2242377.8096579751</v>
      </c>
    </row>
    <row r="66" spans="1:48" x14ac:dyDescent="0.15">
      <c r="C66" s="7">
        <v>8</v>
      </c>
      <c r="D66" s="8">
        <v>17.472305785806501</v>
      </c>
      <c r="E66" s="10">
        <f t="shared" si="59"/>
        <v>18.128183310322601</v>
      </c>
      <c r="F66" s="7" t="s">
        <v>83</v>
      </c>
      <c r="G66" s="1">
        <v>9</v>
      </c>
      <c r="H66" s="9">
        <f t="shared" si="41"/>
        <v>17.472305785806501</v>
      </c>
      <c r="I66" s="9">
        <f t="shared" si="42"/>
        <v>290.62230578580647</v>
      </c>
      <c r="J66" s="9">
        <f t="shared" si="43"/>
        <v>0.14856941427699491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0.38756894022752769</v>
      </c>
      <c r="P66" s="9">
        <f t="shared" si="46"/>
        <v>5.7580890441559437E-2</v>
      </c>
      <c r="Q66" s="12">
        <f t="shared" si="47"/>
        <v>1.0940369183896292E-2</v>
      </c>
      <c r="R66" s="9">
        <f t="shared" si="48"/>
        <v>1.8955666666666669E-2</v>
      </c>
      <c r="S66" s="13">
        <f t="shared" si="49"/>
        <v>0.57715560081750172</v>
      </c>
      <c r="T66" s="2">
        <f t="shared" si="50"/>
        <v>0.01</v>
      </c>
      <c r="U66" s="14">
        <f t="shared" si="51"/>
        <v>5.7715560081750177E-3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2.5871556008175017E-2</v>
      </c>
      <c r="AR66" s="9">
        <f t="shared" si="55"/>
        <v>9.9766666666666666</v>
      </c>
      <c r="AS66" s="1">
        <f t="shared" si="56"/>
        <v>0.19</v>
      </c>
      <c r="AT66" s="1">
        <f t="shared" si="57"/>
        <v>6896</v>
      </c>
      <c r="AU66" s="1">
        <f t="shared" si="58"/>
        <v>2265863.1063253968</v>
      </c>
    </row>
    <row r="67" spans="1:48" x14ac:dyDescent="0.15">
      <c r="C67" s="7">
        <v>9</v>
      </c>
      <c r="D67" s="8">
        <v>11.865746426199999</v>
      </c>
      <c r="E67" s="10">
        <f t="shared" si="59"/>
        <v>17.472305785806501</v>
      </c>
      <c r="F67" s="7" t="s">
        <v>83</v>
      </c>
      <c r="G67" s="1">
        <v>10</v>
      </c>
      <c r="H67" s="9">
        <f t="shared" si="41"/>
        <v>11.865746426199999</v>
      </c>
      <c r="I67" s="9">
        <f t="shared" si="42"/>
        <v>285.0157464262</v>
      </c>
      <c r="J67" s="9">
        <f t="shared" si="43"/>
        <v>7.6861747067226288E-2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0.42975471645263491</v>
      </c>
      <c r="P67" s="9">
        <f t="shared" si="46"/>
        <v>3.3031698316929974E-2</v>
      </c>
      <c r="Q67" s="12">
        <f t="shared" si="47"/>
        <v>6.2760226802166946E-3</v>
      </c>
      <c r="R67" s="9">
        <f t="shared" si="48"/>
        <v>1.8955666666666669E-2</v>
      </c>
      <c r="S67" s="13">
        <f t="shared" si="49"/>
        <v>0.33108952539522185</v>
      </c>
      <c r="T67" s="2">
        <f t="shared" si="50"/>
        <v>0.01</v>
      </c>
      <c r="U67" s="14">
        <f t="shared" si="51"/>
        <v>3.3108952539522185E-3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2.3410895253952218E-2</v>
      </c>
      <c r="AR67" s="9">
        <f t="shared" si="55"/>
        <v>9.9766666666666666</v>
      </c>
      <c r="AS67" s="1">
        <f t="shared" si="56"/>
        <v>0.19</v>
      </c>
      <c r="AT67" s="1">
        <f t="shared" si="57"/>
        <v>6896</v>
      </c>
      <c r="AU67" s="1">
        <f t="shared" si="58"/>
        <v>2050355.3719465879</v>
      </c>
    </row>
    <row r="68" spans="1:48" x14ac:dyDescent="0.15">
      <c r="C68" s="7">
        <v>10</v>
      </c>
      <c r="D68" s="8">
        <v>8.4692580420322603</v>
      </c>
      <c r="E68" s="10">
        <f t="shared" si="59"/>
        <v>11.865746426199999</v>
      </c>
      <c r="F68" s="7" t="s">
        <v>83</v>
      </c>
      <c r="G68" s="1">
        <v>11</v>
      </c>
      <c r="H68" s="9">
        <f t="shared" si="41"/>
        <v>8.4692580420322603</v>
      </c>
      <c r="I68" s="9">
        <f t="shared" si="42"/>
        <v>281.61925804203224</v>
      </c>
      <c r="J68" s="9">
        <f t="shared" si="43"/>
        <v>5.0906556896559804E-2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0.37688686722891968</v>
      </c>
      <c r="O68" s="9">
        <f t="shared" si="60"/>
        <v>0.11960281757345187</v>
      </c>
      <c r="P68" s="9">
        <f t="shared" si="46"/>
        <v>6.0885676377917903E-3</v>
      </c>
      <c r="Q68" s="12">
        <f t="shared" si="47"/>
        <v>1.1568278511804402E-3</v>
      </c>
      <c r="R68" s="9">
        <f t="shared" si="48"/>
        <v>1.8955666666666669E-2</v>
      </c>
      <c r="S68" s="13">
        <f t="shared" si="49"/>
        <v>6.1028075220098121E-2</v>
      </c>
      <c r="T68" s="2">
        <f t="shared" si="50"/>
        <v>0.01</v>
      </c>
      <c r="U68" s="14">
        <f t="shared" si="51"/>
        <v>6.1028075220098124E-4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1.2610280752200982E-2</v>
      </c>
      <c r="AR68" s="9">
        <f t="shared" si="55"/>
        <v>9.9766666666666666</v>
      </c>
      <c r="AS68" s="1">
        <f t="shared" si="56"/>
        <v>0.19</v>
      </c>
      <c r="AT68" s="1">
        <f t="shared" si="57"/>
        <v>6896</v>
      </c>
      <c r="AU68" s="1">
        <f t="shared" si="58"/>
        <v>1104424.09833366</v>
      </c>
    </row>
    <row r="69" spans="1:48" x14ac:dyDescent="0.15">
      <c r="C69" s="7">
        <v>11</v>
      </c>
      <c r="D69" s="8">
        <v>4.8146834817666599</v>
      </c>
      <c r="E69" s="10">
        <f t="shared" si="59"/>
        <v>8.4692580420322603</v>
      </c>
      <c r="F69" s="7" t="s">
        <v>85</v>
      </c>
      <c r="G69" s="1">
        <v>12</v>
      </c>
      <c r="H69" s="9">
        <f t="shared" si="41"/>
        <v>4.8146834817666599</v>
      </c>
      <c r="I69" s="9">
        <f t="shared" si="42"/>
        <v>277.96468348176666</v>
      </c>
      <c r="J69" s="9">
        <f t="shared" si="43"/>
        <v>3.2311457578770887E-2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0.21328091660232676</v>
      </c>
      <c r="P69" s="9">
        <f t="shared" si="46"/>
        <v>6.8914172891574527E-3</v>
      </c>
      <c r="Q69" s="12">
        <f t="shared" si="47"/>
        <v>1.309369284939916E-3</v>
      </c>
      <c r="R69" s="9">
        <f t="shared" si="48"/>
        <v>1.8955666666666669E-2</v>
      </c>
      <c r="S69" s="13">
        <f t="shared" si="49"/>
        <v>6.907534870522003E-2</v>
      </c>
      <c r="T69" s="2">
        <f t="shared" si="50"/>
        <v>0.01</v>
      </c>
      <c r="U69" s="14">
        <f t="shared" si="51"/>
        <v>6.9075348705220033E-4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1.26907534870522E-2</v>
      </c>
      <c r="AR69" s="9">
        <f t="shared" si="55"/>
        <v>9.9766666666666666</v>
      </c>
      <c r="AS69" s="1">
        <f t="shared" si="56"/>
        <v>0.19</v>
      </c>
      <c r="AT69" s="1">
        <f t="shared" si="57"/>
        <v>6896</v>
      </c>
      <c r="AU69" s="1">
        <f t="shared" si="58"/>
        <v>1111472.0007059358</v>
      </c>
      <c r="AV69" s="1">
        <f>SUM(AU58:AU69)</f>
        <v>17607705.851773664</v>
      </c>
    </row>
    <row r="70" spans="1:48" x14ac:dyDescent="0.15">
      <c r="C70" s="7">
        <v>12</v>
      </c>
      <c r="D70" s="8">
        <v>1.8754514351612901</v>
      </c>
      <c r="E70" s="10">
        <f t="shared" si="59"/>
        <v>4.8146834817666599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1.86519820496774</v>
      </c>
      <c r="E73" s="7"/>
      <c r="F73" s="7"/>
      <c r="G73" s="1">
        <v>1</v>
      </c>
      <c r="H73" s="9">
        <f t="shared" ref="H73:H84" si="61">E74</f>
        <v>1.86519820496774</v>
      </c>
      <c r="I73" s="9">
        <f t="shared" ref="I73:I84" si="62">H73+273.15</f>
        <v>275.0151982049677</v>
      </c>
      <c r="J73" s="9">
        <f t="shared" ref="J73:J84" si="63">EXP(($C$15*(I73-$C$13))/($C$16*I73*$C$13))</f>
        <v>2.2192268483315108E-2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2.4300533989230046E-3</v>
      </c>
      <c r="Q73" s="12">
        <f t="shared" ref="Q73:Q84" si="67">P73*$B$75</f>
        <v>4.3740961180614084E-4</v>
      </c>
      <c r="R73" s="9">
        <f t="shared" ref="R73:R84" si="68">L73*$B$75</f>
        <v>1.9710000000000002E-2</v>
      </c>
      <c r="S73" s="13">
        <f t="shared" ref="S73:S84" si="69">Q73/R73</f>
        <v>2.2192268483315108E-2</v>
      </c>
      <c r="T73" s="2">
        <f t="shared" ref="T73:T84" si="70">$B$74/100</f>
        <v>0.01</v>
      </c>
      <c r="U73" s="14">
        <f t="shared" ref="U73:U84" si="71">S73*T73</f>
        <v>2.2192268483315109E-4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1.2821922684833151E-2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1133.1666666666667</v>
      </c>
      <c r="AU73" s="1">
        <f t="shared" ref="AU73:AU84" si="78">AT73*10000*AS73*0.67*AR73*AQ73</f>
        <v>191870.57257491484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-6.3790650008387102</v>
      </c>
      <c r="E74" s="10">
        <f t="shared" ref="E74:E85" si="79">D73</f>
        <v>1.86519820496774</v>
      </c>
      <c r="F74" s="7" t="s">
        <v>83</v>
      </c>
      <c r="G74" s="1">
        <v>2</v>
      </c>
      <c r="H74" s="9">
        <f t="shared" si="61"/>
        <v>-6.3790650008387102</v>
      </c>
      <c r="I74" s="9">
        <f t="shared" si="62"/>
        <v>266.77093499916128</v>
      </c>
      <c r="J74" s="9">
        <f t="shared" si="63"/>
        <v>7.4305894671425777E-3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0.21656994660107703</v>
      </c>
      <c r="P74" s="9">
        <f t="shared" si="66"/>
        <v>1.6092423641135935E-3</v>
      </c>
      <c r="Q74" s="12">
        <f t="shared" si="67"/>
        <v>2.8966362554044682E-4</v>
      </c>
      <c r="R74" s="9">
        <f t="shared" si="68"/>
        <v>1.9710000000000002E-2</v>
      </c>
      <c r="S74" s="13">
        <f t="shared" si="69"/>
        <v>1.4696277297841034E-2</v>
      </c>
      <c r="T74" s="2">
        <f t="shared" si="70"/>
        <v>0.01</v>
      </c>
      <c r="U74" s="14">
        <f t="shared" si="71"/>
        <v>1.4696277297841033E-4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1.2746962772978411E-2</v>
      </c>
      <c r="AR74" s="9">
        <f t="shared" si="75"/>
        <v>10.950000000000001</v>
      </c>
      <c r="AS74" s="1">
        <f t="shared" si="76"/>
        <v>0.18</v>
      </c>
      <c r="AT74" s="1">
        <f t="shared" si="77"/>
        <v>1133.1666666666667</v>
      </c>
      <c r="AU74" s="1">
        <f t="shared" si="78"/>
        <v>190748.85303555534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-1.6019165787857099</v>
      </c>
      <c r="E75" s="10">
        <f t="shared" si="79"/>
        <v>-6.3790650008387102</v>
      </c>
      <c r="F75" s="7" t="s">
        <v>83</v>
      </c>
      <c r="G75" s="1">
        <v>3</v>
      </c>
      <c r="H75" s="9">
        <f t="shared" si="61"/>
        <v>-1.6019165787857099</v>
      </c>
      <c r="I75" s="9">
        <f t="shared" si="62"/>
        <v>271.54808342121424</v>
      </c>
      <c r="J75" s="9">
        <f t="shared" si="63"/>
        <v>1.4121523601261541E-2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0.32446070423696344</v>
      </c>
      <c r="P75" s="9">
        <f t="shared" si="66"/>
        <v>4.58187949256422E-3</v>
      </c>
      <c r="Q75" s="12">
        <f t="shared" si="67"/>
        <v>8.2473830866155952E-4</v>
      </c>
      <c r="R75" s="9">
        <f t="shared" si="68"/>
        <v>1.9710000000000002E-2</v>
      </c>
      <c r="S75" s="13">
        <f t="shared" si="69"/>
        <v>4.1843648333919813E-2</v>
      </c>
      <c r="T75" s="2">
        <f t="shared" si="70"/>
        <v>0.01</v>
      </c>
      <c r="U75" s="14">
        <f t="shared" si="71"/>
        <v>4.1843648333919815E-4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1.3018436483339198E-2</v>
      </c>
      <c r="AR75" s="9">
        <f t="shared" si="75"/>
        <v>10.950000000000001</v>
      </c>
      <c r="AS75" s="1">
        <f t="shared" si="76"/>
        <v>0.18</v>
      </c>
      <c r="AT75" s="1">
        <f t="shared" si="77"/>
        <v>1133.1666666666667</v>
      </c>
      <c r="AU75" s="1">
        <f t="shared" si="78"/>
        <v>194811.25596265882</v>
      </c>
    </row>
    <row r="76" spans="1:48" x14ac:dyDescent="0.15">
      <c r="C76" s="7">
        <v>3</v>
      </c>
      <c r="D76" s="8">
        <v>-4.4372369558387099</v>
      </c>
      <c r="E76" s="10">
        <f t="shared" si="79"/>
        <v>-1.6019165787857099</v>
      </c>
      <c r="F76" s="7" t="s">
        <v>83</v>
      </c>
      <c r="G76" s="1">
        <v>4</v>
      </c>
      <c r="H76" s="9">
        <f t="shared" si="61"/>
        <v>-4.4372369558387099</v>
      </c>
      <c r="I76" s="9">
        <f t="shared" si="62"/>
        <v>268.71276304416125</v>
      </c>
      <c r="J76" s="9">
        <f t="shared" si="63"/>
        <v>9.6732041165249576E-3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0.4293788247443992</v>
      </c>
      <c r="P76" s="9">
        <f t="shared" si="66"/>
        <v>4.1534690150661704E-3</v>
      </c>
      <c r="Q76" s="12">
        <f t="shared" si="67"/>
        <v>7.4762442271191062E-4</v>
      </c>
      <c r="R76" s="9">
        <f t="shared" si="68"/>
        <v>1.9710000000000002E-2</v>
      </c>
      <c r="S76" s="13">
        <f t="shared" si="69"/>
        <v>3.7931223881882831E-2</v>
      </c>
      <c r="T76" s="2">
        <f t="shared" si="70"/>
        <v>0.01</v>
      </c>
      <c r="U76" s="14">
        <f t="shared" si="71"/>
        <v>3.793122388188283E-4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1.2979312238818829E-2</v>
      </c>
      <c r="AR76" s="9">
        <f t="shared" si="75"/>
        <v>10.950000000000001</v>
      </c>
      <c r="AS76" s="1">
        <f t="shared" si="76"/>
        <v>0.18</v>
      </c>
      <c r="AT76" s="1">
        <f t="shared" si="77"/>
        <v>1133.1666666666667</v>
      </c>
      <c r="AU76" s="1">
        <f t="shared" si="78"/>
        <v>194225.79063252048</v>
      </c>
    </row>
    <row r="77" spans="1:48" x14ac:dyDescent="0.15">
      <c r="C77" s="7">
        <v>4</v>
      </c>
      <c r="D77" s="8">
        <v>5.1165618491333298</v>
      </c>
      <c r="E77" s="10">
        <f t="shared" si="79"/>
        <v>-4.4372369558387099</v>
      </c>
      <c r="F77" s="7" t="s">
        <v>83</v>
      </c>
      <c r="G77" s="1">
        <v>5</v>
      </c>
      <c r="H77" s="9">
        <f t="shared" si="61"/>
        <v>5.1165618491333298</v>
      </c>
      <c r="I77" s="9">
        <f t="shared" si="62"/>
        <v>278.26656184913332</v>
      </c>
      <c r="J77" s="9">
        <f t="shared" si="63"/>
        <v>3.3562959865262698E-2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0.40396408794286637</v>
      </c>
      <c r="O77" s="9">
        <f t="shared" si="80"/>
        <v>0.13076126778646663</v>
      </c>
      <c r="P77" s="9">
        <f t="shared" si="66"/>
        <v>4.3887351826480472E-3</v>
      </c>
      <c r="Q77" s="12">
        <f t="shared" si="67"/>
        <v>7.8997233287664845E-4</v>
      </c>
      <c r="R77" s="9">
        <f t="shared" si="68"/>
        <v>1.9710000000000002E-2</v>
      </c>
      <c r="S77" s="13">
        <f t="shared" si="69"/>
        <v>4.0079773357516404E-2</v>
      </c>
      <c r="T77" s="2">
        <f t="shared" si="70"/>
        <v>0.01</v>
      </c>
      <c r="U77" s="14">
        <f t="shared" si="71"/>
        <v>4.0079773357516404E-4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1.3000797733575164E-2</v>
      </c>
      <c r="AR77" s="9">
        <f t="shared" si="75"/>
        <v>10.950000000000001</v>
      </c>
      <c r="AS77" s="1">
        <f t="shared" si="76"/>
        <v>0.18</v>
      </c>
      <c r="AT77" s="1">
        <f t="shared" si="77"/>
        <v>1133.1666666666667</v>
      </c>
      <c r="AU77" s="1">
        <f t="shared" si="78"/>
        <v>194547.30514187168</v>
      </c>
    </row>
    <row r="78" spans="1:48" x14ac:dyDescent="0.15">
      <c r="C78" s="7">
        <v>5</v>
      </c>
      <c r="D78" s="8">
        <v>15.560153133741901</v>
      </c>
      <c r="E78" s="10">
        <f t="shared" si="79"/>
        <v>5.1165618491333298</v>
      </c>
      <c r="F78" s="7" t="s">
        <v>85</v>
      </c>
      <c r="G78" s="1">
        <v>6</v>
      </c>
      <c r="H78" s="9">
        <f t="shared" si="61"/>
        <v>15.560153133741901</v>
      </c>
      <c r="I78" s="9">
        <f t="shared" si="62"/>
        <v>288.71015313374187</v>
      </c>
      <c r="J78" s="9">
        <f t="shared" si="63"/>
        <v>0.11900403305337356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0.2358725326038186</v>
      </c>
      <c r="P78" s="9">
        <f t="shared" si="66"/>
        <v>2.8069782666367761E-2</v>
      </c>
      <c r="Q78" s="12">
        <f t="shared" si="67"/>
        <v>5.0525608799461968E-3</v>
      </c>
      <c r="R78" s="9">
        <f t="shared" si="68"/>
        <v>1.9710000000000002E-2</v>
      </c>
      <c r="S78" s="13">
        <f t="shared" si="69"/>
        <v>0.25634504718144069</v>
      </c>
      <c r="T78" s="2">
        <f t="shared" si="70"/>
        <v>0.01</v>
      </c>
      <c r="U78" s="14">
        <f t="shared" si="71"/>
        <v>2.5634504718144071E-3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1.5163450471814407E-2</v>
      </c>
      <c r="AR78" s="9">
        <f t="shared" si="75"/>
        <v>10.950000000000001</v>
      </c>
      <c r="AS78" s="1">
        <f t="shared" si="76"/>
        <v>0.18</v>
      </c>
      <c r="AT78" s="1">
        <f t="shared" si="77"/>
        <v>1133.1666666666667</v>
      </c>
      <c r="AU78" s="1">
        <f t="shared" si="78"/>
        <v>226909.80095207557</v>
      </c>
    </row>
    <row r="79" spans="1:48" x14ac:dyDescent="0.15">
      <c r="C79" s="7">
        <v>6</v>
      </c>
      <c r="D79" s="8">
        <v>18.098058629000001</v>
      </c>
      <c r="E79" s="10">
        <f t="shared" si="79"/>
        <v>15.560153133741901</v>
      </c>
      <c r="F79" s="7" t="s">
        <v>83</v>
      </c>
      <c r="G79" s="1">
        <v>7</v>
      </c>
      <c r="H79" s="9">
        <f t="shared" si="61"/>
        <v>18.098058629000001</v>
      </c>
      <c r="I79" s="9">
        <f t="shared" si="62"/>
        <v>291.24805862899996</v>
      </c>
      <c r="J79" s="9">
        <f t="shared" si="63"/>
        <v>0.15965811269016664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0.31730274993745083</v>
      </c>
      <c r="P79" s="9">
        <f t="shared" si="66"/>
        <v>5.0659958206413287E-2</v>
      </c>
      <c r="Q79" s="12">
        <f t="shared" si="67"/>
        <v>9.1187924771543912E-3</v>
      </c>
      <c r="R79" s="9">
        <f t="shared" si="68"/>
        <v>1.9710000000000002E-2</v>
      </c>
      <c r="S79" s="13">
        <f t="shared" si="69"/>
        <v>0.46264802014989298</v>
      </c>
      <c r="T79" s="2">
        <f t="shared" si="70"/>
        <v>0.01</v>
      </c>
      <c r="U79" s="14">
        <f t="shared" si="71"/>
        <v>4.62648020149893E-3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2.6226480201498932E-2</v>
      </c>
      <c r="AR79" s="9">
        <f t="shared" si="75"/>
        <v>10.950000000000001</v>
      </c>
      <c r="AS79" s="1">
        <f t="shared" si="76"/>
        <v>0.18</v>
      </c>
      <c r="AT79" s="1">
        <f t="shared" si="77"/>
        <v>1133.1666666666667</v>
      </c>
      <c r="AU79" s="1">
        <f t="shared" si="78"/>
        <v>392459.84370492632</v>
      </c>
    </row>
    <row r="80" spans="1:48" x14ac:dyDescent="0.15">
      <c r="C80" s="7">
        <v>7</v>
      </c>
      <c r="D80" s="8">
        <v>18.128183310322601</v>
      </c>
      <c r="E80" s="10">
        <f t="shared" si="79"/>
        <v>18.098058629000001</v>
      </c>
      <c r="F80" s="7" t="s">
        <v>83</v>
      </c>
      <c r="G80" s="1">
        <v>8</v>
      </c>
      <c r="H80" s="9">
        <f t="shared" si="61"/>
        <v>18.128183310322601</v>
      </c>
      <c r="I80" s="9">
        <f t="shared" si="62"/>
        <v>291.27818331032256</v>
      </c>
      <c r="J80" s="9">
        <f t="shared" si="63"/>
        <v>0.16021109244588094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0.37614279173103754</v>
      </c>
      <c r="P80" s="9">
        <f t="shared" si="66"/>
        <v>6.0262247578872996E-2</v>
      </c>
      <c r="Q80" s="12">
        <f t="shared" si="67"/>
        <v>1.084720456419714E-2</v>
      </c>
      <c r="R80" s="9">
        <f t="shared" si="68"/>
        <v>1.9710000000000002E-2</v>
      </c>
      <c r="S80" s="13">
        <f t="shared" si="69"/>
        <v>0.55034016053765289</v>
      </c>
      <c r="T80" s="2">
        <f t="shared" si="70"/>
        <v>0.01</v>
      </c>
      <c r="U80" s="14">
        <f t="shared" si="71"/>
        <v>5.5034016053765291E-3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2.7103401605376529E-2</v>
      </c>
      <c r="AR80" s="9">
        <f t="shared" si="75"/>
        <v>10.950000000000001</v>
      </c>
      <c r="AS80" s="1">
        <f t="shared" si="76"/>
        <v>0.18</v>
      </c>
      <c r="AT80" s="1">
        <f t="shared" si="77"/>
        <v>1133.1666666666667</v>
      </c>
      <c r="AU80" s="1">
        <f t="shared" si="78"/>
        <v>405582.3227590404</v>
      </c>
    </row>
    <row r="81" spans="1:48" x14ac:dyDescent="0.15">
      <c r="C81" s="7">
        <v>8</v>
      </c>
      <c r="D81" s="8">
        <v>17.472305785806501</v>
      </c>
      <c r="E81" s="10">
        <f t="shared" si="79"/>
        <v>18.128183310322601</v>
      </c>
      <c r="F81" s="7" t="s">
        <v>83</v>
      </c>
      <c r="G81" s="1">
        <v>9</v>
      </c>
      <c r="H81" s="9">
        <f t="shared" si="61"/>
        <v>17.472305785806501</v>
      </c>
      <c r="I81" s="9">
        <f t="shared" si="62"/>
        <v>290.62230578580647</v>
      </c>
      <c r="J81" s="9">
        <f t="shared" si="63"/>
        <v>0.14856941427699491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0.42538054415216453</v>
      </c>
      <c r="P81" s="9">
        <f t="shared" si="66"/>
        <v>6.3198538289516451E-2</v>
      </c>
      <c r="Q81" s="12">
        <f t="shared" si="67"/>
        <v>1.1375736892112961E-2</v>
      </c>
      <c r="R81" s="9">
        <f t="shared" si="68"/>
        <v>1.9710000000000002E-2</v>
      </c>
      <c r="S81" s="13">
        <f t="shared" si="69"/>
        <v>0.57715560081750172</v>
      </c>
      <c r="T81" s="2">
        <f t="shared" si="70"/>
        <v>0.01</v>
      </c>
      <c r="U81" s="14">
        <f t="shared" si="71"/>
        <v>5.7715560081750177E-3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2.7371556008175018E-2</v>
      </c>
      <c r="AR81" s="9">
        <f t="shared" si="75"/>
        <v>10.950000000000001</v>
      </c>
      <c r="AS81" s="1">
        <f t="shared" si="76"/>
        <v>0.18</v>
      </c>
      <c r="AT81" s="1">
        <f t="shared" si="77"/>
        <v>1133.1666666666667</v>
      </c>
      <c r="AU81" s="1">
        <f t="shared" si="78"/>
        <v>409595.054707915</v>
      </c>
    </row>
    <row r="82" spans="1:48" x14ac:dyDescent="0.15">
      <c r="C82" s="7">
        <v>9</v>
      </c>
      <c r="D82" s="8">
        <v>11.865746426199999</v>
      </c>
      <c r="E82" s="10">
        <f t="shared" si="79"/>
        <v>17.472305785806501</v>
      </c>
      <c r="F82" s="7" t="s">
        <v>83</v>
      </c>
      <c r="G82" s="1">
        <v>10</v>
      </c>
      <c r="H82" s="9">
        <f t="shared" si="61"/>
        <v>11.865746426199999</v>
      </c>
      <c r="I82" s="9">
        <f t="shared" si="62"/>
        <v>285.0157464262</v>
      </c>
      <c r="J82" s="9">
        <f t="shared" si="63"/>
        <v>7.6861747067226288E-2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0.47168200586264813</v>
      </c>
      <c r="P82" s="9">
        <f t="shared" si="66"/>
        <v>3.6254303030776806E-2</v>
      </c>
      <c r="Q82" s="12">
        <f t="shared" si="67"/>
        <v>6.5257745455398249E-3</v>
      </c>
      <c r="R82" s="9">
        <f t="shared" si="68"/>
        <v>1.9710000000000002E-2</v>
      </c>
      <c r="S82" s="13">
        <f t="shared" si="69"/>
        <v>0.33108952539522196</v>
      </c>
      <c r="T82" s="2">
        <f t="shared" si="70"/>
        <v>0.01</v>
      </c>
      <c r="U82" s="14">
        <f t="shared" si="71"/>
        <v>3.3108952539522198E-3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2.4910895253952223E-2</v>
      </c>
      <c r="AR82" s="9">
        <f t="shared" si="75"/>
        <v>10.950000000000001</v>
      </c>
      <c r="AS82" s="1">
        <f t="shared" si="76"/>
        <v>0.18</v>
      </c>
      <c r="AT82" s="1">
        <f t="shared" si="77"/>
        <v>1133.1666666666667</v>
      </c>
      <c r="AU82" s="1">
        <f t="shared" si="78"/>
        <v>372773.08974755672</v>
      </c>
    </row>
    <row r="83" spans="1:48" x14ac:dyDescent="0.15">
      <c r="C83" s="7">
        <v>10</v>
      </c>
      <c r="D83" s="8">
        <v>8.4692580420322603</v>
      </c>
      <c r="E83" s="10">
        <f t="shared" si="79"/>
        <v>11.865746426199999</v>
      </c>
      <c r="F83" s="7" t="s">
        <v>83</v>
      </c>
      <c r="G83" s="1">
        <v>11</v>
      </c>
      <c r="H83" s="9">
        <f t="shared" si="61"/>
        <v>8.4692580420322603</v>
      </c>
      <c r="I83" s="9">
        <f t="shared" si="62"/>
        <v>281.61925804203224</v>
      </c>
      <c r="J83" s="9">
        <f t="shared" si="63"/>
        <v>5.0906556896559804E-2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0.41365631769027777</v>
      </c>
      <c r="O83" s="9">
        <f t="shared" si="80"/>
        <v>0.13127138514159353</v>
      </c>
      <c r="P83" s="9">
        <f t="shared" si="66"/>
        <v>6.6825742366007461E-3</v>
      </c>
      <c r="Q83" s="12">
        <f t="shared" si="67"/>
        <v>1.2028633625881342E-3</v>
      </c>
      <c r="R83" s="9">
        <f t="shared" si="68"/>
        <v>1.9710000000000002E-2</v>
      </c>
      <c r="S83" s="13">
        <f t="shared" si="69"/>
        <v>6.1028075220098128E-2</v>
      </c>
      <c r="T83" s="2">
        <f t="shared" si="70"/>
        <v>0.01</v>
      </c>
      <c r="U83" s="14">
        <f t="shared" si="71"/>
        <v>6.1028075220098134E-4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1.3210280752200982E-2</v>
      </c>
      <c r="AR83" s="9">
        <f t="shared" si="75"/>
        <v>10.950000000000001</v>
      </c>
      <c r="AS83" s="1">
        <f t="shared" si="76"/>
        <v>0.18</v>
      </c>
      <c r="AT83" s="1">
        <f t="shared" si="77"/>
        <v>1133.1666666666667</v>
      </c>
      <c r="AU83" s="1">
        <f t="shared" si="78"/>
        <v>197682.06329916441</v>
      </c>
    </row>
    <row r="84" spans="1:48" x14ac:dyDescent="0.15">
      <c r="C84" s="7">
        <v>11</v>
      </c>
      <c r="D84" s="8">
        <v>4.8146834817666599</v>
      </c>
      <c r="E84" s="10">
        <f t="shared" si="79"/>
        <v>8.4692580420322603</v>
      </c>
      <c r="F84" s="7" t="s">
        <v>85</v>
      </c>
      <c r="G84" s="1">
        <v>12</v>
      </c>
      <c r="H84" s="9">
        <f t="shared" si="61"/>
        <v>4.8146834817666599</v>
      </c>
      <c r="I84" s="9">
        <f t="shared" si="62"/>
        <v>277.96468348176666</v>
      </c>
      <c r="J84" s="9">
        <f t="shared" si="63"/>
        <v>3.2311457578770887E-2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0.23408881090499281</v>
      </c>
      <c r="P84" s="9">
        <f t="shared" si="66"/>
        <v>7.5637506832215949E-3</v>
      </c>
      <c r="Q84" s="12">
        <f t="shared" si="67"/>
        <v>1.3614751229798871E-3</v>
      </c>
      <c r="R84" s="9">
        <f t="shared" si="68"/>
        <v>1.9710000000000002E-2</v>
      </c>
      <c r="S84" s="13">
        <f t="shared" si="69"/>
        <v>6.9075348705220044E-2</v>
      </c>
      <c r="T84" s="2">
        <f t="shared" si="70"/>
        <v>0.01</v>
      </c>
      <c r="U84" s="14">
        <f t="shared" si="71"/>
        <v>6.9075348705220044E-4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1.3290753487052201E-2</v>
      </c>
      <c r="AR84" s="9">
        <f t="shared" si="75"/>
        <v>10.950000000000001</v>
      </c>
      <c r="AS84" s="1">
        <f t="shared" si="76"/>
        <v>0.18</v>
      </c>
      <c r="AT84" s="1">
        <f t="shared" si="77"/>
        <v>1133.1666666666667</v>
      </c>
      <c r="AU84" s="1">
        <f t="shared" si="78"/>
        <v>198886.27814994002</v>
      </c>
      <c r="AV84" s="1">
        <f>SUM(AU73:AU84)</f>
        <v>3170092.2306681396</v>
      </c>
    </row>
    <row r="85" spans="1:48" x14ac:dyDescent="0.15">
      <c r="C85" s="7">
        <v>12</v>
      </c>
      <c r="D85" s="8">
        <v>1.8754514351612901</v>
      </c>
      <c r="E85" s="10">
        <f t="shared" si="79"/>
        <v>4.8146834817666599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1.86519820496774</v>
      </c>
      <c r="E89" s="7"/>
      <c r="F89" s="7"/>
      <c r="G89" s="1">
        <v>1</v>
      </c>
      <c r="H89" s="9">
        <f t="shared" ref="H89:H100" si="81">E90</f>
        <v>1.86519820496774</v>
      </c>
      <c r="I89" s="9">
        <f t="shared" ref="I89:I100" si="82">H89+273.15</f>
        <v>275.0151982049677</v>
      </c>
      <c r="J89" s="9">
        <f t="shared" ref="J89:J100" si="83">EXP(($C$15*(I89-$C$13))/($C$16*I89*$C$13))</f>
        <v>2.2192268483315108E-2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0.11773608717781955</v>
      </c>
      <c r="Q89" s="12">
        <f t="shared" ref="Q89:Q100" si="87">P89*$B$91</f>
        <v>5.2981239230018802E-2</v>
      </c>
      <c r="R89" s="9">
        <f t="shared" ref="R89:R100" si="88">L89*$B$91</f>
        <v>2.3873737500000001</v>
      </c>
      <c r="S89" s="13">
        <f t="shared" ref="S89:S100" si="89">Q89/R89</f>
        <v>2.2192268483315108E-2</v>
      </c>
      <c r="T89" s="2">
        <f t="shared" ref="T89:T100" si="90">$B$90/100</f>
        <v>0.51</v>
      </c>
      <c r="U89" s="14">
        <f t="shared" ref="U89:U100" si="91">S89*T89</f>
        <v>1.1318056926490705E-2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3.374939416333695E-2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67291.666666666672</v>
      </c>
      <c r="AN89" s="1">
        <f t="shared" ref="AN89:AN100" si="96">AM89*10000*AK89*AJ89</f>
        <v>236246286.47764248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-6.3790650008387102</v>
      </c>
      <c r="E90" s="10">
        <f t="shared" ref="E90:E101" si="97">D89</f>
        <v>1.86519820496774</v>
      </c>
      <c r="F90" s="7" t="s">
        <v>83</v>
      </c>
      <c r="G90" s="1">
        <v>2</v>
      </c>
      <c r="H90" s="9">
        <f t="shared" si="81"/>
        <v>-6.3790650008387102</v>
      </c>
      <c r="I90" s="9">
        <f t="shared" si="82"/>
        <v>266.77093499916128</v>
      </c>
      <c r="J90" s="9">
        <f t="shared" si="83"/>
        <v>7.4305894671425777E-3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10.49281391282218</v>
      </c>
      <c r="P90" s="9">
        <f t="shared" si="86"/>
        <v>7.7967792541303593E-2</v>
      </c>
      <c r="Q90" s="12">
        <f t="shared" si="87"/>
        <v>3.5085506643586617E-2</v>
      </c>
      <c r="R90" s="9">
        <f t="shared" si="88"/>
        <v>2.3873737500000001</v>
      </c>
      <c r="S90" s="13">
        <f t="shared" si="89"/>
        <v>1.4696277297841034E-2</v>
      </c>
      <c r="T90" s="2">
        <f t="shared" si="90"/>
        <v>0.51</v>
      </c>
      <c r="U90" s="14">
        <f t="shared" si="91"/>
        <v>7.4951014218989269E-3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3.2596773078702526E-2</v>
      </c>
      <c r="AK90" s="9">
        <f t="shared" si="93"/>
        <v>10.4025</v>
      </c>
      <c r="AL90" s="1">
        <f t="shared" si="94"/>
        <v>0.45</v>
      </c>
      <c r="AM90" s="17">
        <f t="shared" si="95"/>
        <v>67291.666666666672</v>
      </c>
      <c r="AN90" s="1">
        <f t="shared" si="96"/>
        <v>228177920.87549707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-1.6019165787857099</v>
      </c>
      <c r="E91" s="10">
        <f t="shared" si="97"/>
        <v>-6.3790650008387102</v>
      </c>
      <c r="F91" s="7" t="s">
        <v>83</v>
      </c>
      <c r="G91" s="1">
        <v>3</v>
      </c>
      <c r="H91" s="9">
        <f t="shared" si="81"/>
        <v>-1.6019165787857099</v>
      </c>
      <c r="I91" s="9">
        <f t="shared" si="82"/>
        <v>271.54808342121424</v>
      </c>
      <c r="J91" s="9">
        <f t="shared" si="83"/>
        <v>1.4121523601261541E-2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15.720121120280877</v>
      </c>
      <c r="P91" s="9">
        <f t="shared" si="86"/>
        <v>0.22199206141473643</v>
      </c>
      <c r="Q91" s="12">
        <f t="shared" si="87"/>
        <v>9.9896427636631396E-2</v>
      </c>
      <c r="R91" s="9">
        <f t="shared" si="88"/>
        <v>2.3873737500000001</v>
      </c>
      <c r="S91" s="13">
        <f t="shared" si="89"/>
        <v>4.1843648333919813E-2</v>
      </c>
      <c r="T91" s="2">
        <f t="shared" si="90"/>
        <v>0.51</v>
      </c>
      <c r="U91" s="14">
        <f t="shared" si="91"/>
        <v>2.1340260650299106E-2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3.6771088586065183E-2</v>
      </c>
      <c r="AK91" s="9">
        <f t="shared" si="93"/>
        <v>10.4025</v>
      </c>
      <c r="AL91" s="1">
        <f t="shared" si="94"/>
        <v>0.45</v>
      </c>
      <c r="AM91" s="17">
        <f t="shared" si="95"/>
        <v>67291.666666666672</v>
      </c>
      <c r="AN91" s="1">
        <f t="shared" si="96"/>
        <v>257398194.65071547</v>
      </c>
    </row>
    <row r="92" spans="1:48" x14ac:dyDescent="0.15">
      <c r="C92" s="7">
        <v>3</v>
      </c>
      <c r="D92" s="8">
        <v>-4.4372369558387099</v>
      </c>
      <c r="E92" s="10">
        <f t="shared" si="97"/>
        <v>-1.6019165787857099</v>
      </c>
      <c r="F92" s="7" t="s">
        <v>83</v>
      </c>
      <c r="G92" s="1">
        <v>4</v>
      </c>
      <c r="H92" s="9">
        <f t="shared" si="81"/>
        <v>-4.4372369558387099</v>
      </c>
      <c r="I92" s="9">
        <f t="shared" si="82"/>
        <v>268.71276304416125</v>
      </c>
      <c r="J92" s="9">
        <f t="shared" si="83"/>
        <v>9.6732041165249576E-3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20.803404058866143</v>
      </c>
      <c r="P92" s="9">
        <f t="shared" si="86"/>
        <v>0.20123557377995599</v>
      </c>
      <c r="Q92" s="12">
        <f t="shared" si="87"/>
        <v>9.0556008200980198E-2</v>
      </c>
      <c r="R92" s="9">
        <f t="shared" si="88"/>
        <v>2.3873737500000001</v>
      </c>
      <c r="S92" s="13">
        <f t="shared" si="89"/>
        <v>3.7931223881882838E-2</v>
      </c>
      <c r="T92" s="2">
        <f t="shared" si="90"/>
        <v>0.51</v>
      </c>
      <c r="U92" s="14">
        <f t="shared" si="91"/>
        <v>1.9344924179760248E-2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3.6169494640197711E-2</v>
      </c>
      <c r="AK92" s="9">
        <f t="shared" si="93"/>
        <v>10.4025</v>
      </c>
      <c r="AL92" s="1">
        <f t="shared" si="94"/>
        <v>0.45</v>
      </c>
      <c r="AM92" s="17">
        <f t="shared" si="95"/>
        <v>67291.666666666672</v>
      </c>
      <c r="AN92" s="1">
        <f t="shared" si="96"/>
        <v>253187027.62973776</v>
      </c>
    </row>
    <row r="93" spans="1:48" x14ac:dyDescent="0.15">
      <c r="C93" s="7">
        <v>4</v>
      </c>
      <c r="D93" s="8">
        <v>5.1165618491333298</v>
      </c>
      <c r="E93" s="10">
        <f t="shared" si="97"/>
        <v>-4.4372369558387099</v>
      </c>
      <c r="F93" s="7" t="s">
        <v>83</v>
      </c>
      <c r="G93" s="1">
        <v>5</v>
      </c>
      <c r="H93" s="9">
        <f t="shared" si="81"/>
        <v>5.1165618491333298</v>
      </c>
      <c r="I93" s="9">
        <f t="shared" si="82"/>
        <v>278.26656184913332</v>
      </c>
      <c r="J93" s="9">
        <f t="shared" si="83"/>
        <v>3.3562959865262698E-2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19.572060060831873</v>
      </c>
      <c r="O93" s="9">
        <f t="shared" si="98"/>
        <v>6.3353834242543137</v>
      </c>
      <c r="P93" s="9">
        <f t="shared" si="86"/>
        <v>0.2126342195992981</v>
      </c>
      <c r="Q93" s="12">
        <f t="shared" si="87"/>
        <v>9.5685398819684145E-2</v>
      </c>
      <c r="R93" s="9">
        <f t="shared" si="88"/>
        <v>2.3873737500000001</v>
      </c>
      <c r="S93" s="13">
        <f t="shared" si="89"/>
        <v>4.0079773357516453E-2</v>
      </c>
      <c r="T93" s="2">
        <f t="shared" si="90"/>
        <v>0.51</v>
      </c>
      <c r="U93" s="14">
        <f t="shared" si="91"/>
        <v>2.044068441233339E-2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2.9073866350318518E-2</v>
      </c>
      <c r="AK93" s="9">
        <f t="shared" si="93"/>
        <v>10.4025</v>
      </c>
      <c r="AL93" s="1">
        <f t="shared" si="94"/>
        <v>0.45</v>
      </c>
      <c r="AM93" s="17">
        <f t="shared" si="95"/>
        <v>67291.666666666672</v>
      </c>
      <c r="AN93" s="1">
        <f t="shared" si="96"/>
        <v>203517518.73139137</v>
      </c>
    </row>
    <row r="94" spans="1:48" x14ac:dyDescent="0.15">
      <c r="C94" s="7">
        <v>5</v>
      </c>
      <c r="D94" s="8">
        <v>15.560153133741901</v>
      </c>
      <c r="E94" s="10">
        <f t="shared" si="97"/>
        <v>5.1165618491333298</v>
      </c>
      <c r="F94" s="7" t="s">
        <v>85</v>
      </c>
      <c r="G94" s="1">
        <v>6</v>
      </c>
      <c r="H94" s="9">
        <f t="shared" si="81"/>
        <v>15.560153133741901</v>
      </c>
      <c r="I94" s="9">
        <f t="shared" si="82"/>
        <v>288.71015313374187</v>
      </c>
      <c r="J94" s="9">
        <f t="shared" si="83"/>
        <v>0.11900403305337356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11.428024204655015</v>
      </c>
      <c r="P94" s="9">
        <f t="shared" si="86"/>
        <v>1.3599809701855186</v>
      </c>
      <c r="Q94" s="12">
        <f t="shared" si="87"/>
        <v>0.61199143658348332</v>
      </c>
      <c r="R94" s="9">
        <f t="shared" si="88"/>
        <v>2.3873737500000001</v>
      </c>
      <c r="S94" s="13">
        <f t="shared" si="89"/>
        <v>0.2563450471814408</v>
      </c>
      <c r="T94" s="2">
        <f t="shared" si="90"/>
        <v>0.51</v>
      </c>
      <c r="U94" s="14">
        <f t="shared" si="91"/>
        <v>0.13073597406253482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6.5545896179854249E-2</v>
      </c>
      <c r="AK94" s="9">
        <f t="shared" si="93"/>
        <v>10.4025</v>
      </c>
      <c r="AL94" s="1">
        <f t="shared" si="94"/>
        <v>0.45</v>
      </c>
      <c r="AM94" s="17">
        <f t="shared" si="95"/>
        <v>67291.666666666672</v>
      </c>
      <c r="AN94" s="1">
        <f t="shared" si="96"/>
        <v>458822297.4136076</v>
      </c>
    </row>
    <row r="95" spans="1:48" x14ac:dyDescent="0.15">
      <c r="C95" s="7">
        <v>6</v>
      </c>
      <c r="D95" s="8">
        <v>18.098058629000001</v>
      </c>
      <c r="E95" s="10">
        <f t="shared" si="97"/>
        <v>15.560153133741901</v>
      </c>
      <c r="F95" s="7" t="s">
        <v>83</v>
      </c>
      <c r="G95" s="1">
        <v>7</v>
      </c>
      <c r="H95" s="9">
        <f t="shared" si="81"/>
        <v>18.098058629000001</v>
      </c>
      <c r="I95" s="9">
        <f t="shared" si="82"/>
        <v>291.24805862899996</v>
      </c>
      <c r="J95" s="9">
        <f t="shared" si="83"/>
        <v>0.15965811269016664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15.373318234469497</v>
      </c>
      <c r="P95" s="9">
        <f t="shared" si="86"/>
        <v>2.4544749751007244</v>
      </c>
      <c r="Q95" s="12">
        <f t="shared" si="87"/>
        <v>1.1045137387953261</v>
      </c>
      <c r="R95" s="9">
        <f t="shared" si="88"/>
        <v>2.3873737500000001</v>
      </c>
      <c r="S95" s="13">
        <f t="shared" si="89"/>
        <v>0.4626480201498932</v>
      </c>
      <c r="T95" s="2">
        <f t="shared" si="90"/>
        <v>0.51</v>
      </c>
      <c r="U95" s="14">
        <f t="shared" si="91"/>
        <v>0.23595049027644555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0.11759407281834833</v>
      </c>
      <c r="AK95" s="9">
        <f t="shared" si="93"/>
        <v>10.4025</v>
      </c>
      <c r="AL95" s="1">
        <f t="shared" si="94"/>
        <v>0.45</v>
      </c>
      <c r="AM95" s="17">
        <f t="shared" si="95"/>
        <v>67291.666666666672</v>
      </c>
      <c r="AN95" s="1">
        <f t="shared" si="96"/>
        <v>823160347.13582623</v>
      </c>
    </row>
    <row r="96" spans="1:48" x14ac:dyDescent="0.15">
      <c r="C96" s="7">
        <v>7</v>
      </c>
      <c r="D96" s="8">
        <v>18.128183310322601</v>
      </c>
      <c r="E96" s="10">
        <f t="shared" si="97"/>
        <v>18.098058629000001</v>
      </c>
      <c r="F96" s="7" t="s">
        <v>83</v>
      </c>
      <c r="G96" s="1">
        <v>8</v>
      </c>
      <c r="H96" s="9">
        <f t="shared" si="81"/>
        <v>18.128183310322601</v>
      </c>
      <c r="I96" s="9">
        <f t="shared" si="82"/>
        <v>291.27818331032256</v>
      </c>
      <c r="J96" s="9">
        <f t="shared" si="83"/>
        <v>0.16021109244588094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18.224118259368772</v>
      </c>
      <c r="P96" s="9">
        <f t="shared" si="86"/>
        <v>2.9197058951963974</v>
      </c>
      <c r="Q96" s="12">
        <f t="shared" si="87"/>
        <v>1.3138676528383788</v>
      </c>
      <c r="R96" s="9">
        <f t="shared" si="88"/>
        <v>2.3873737500000001</v>
      </c>
      <c r="S96" s="13">
        <f t="shared" si="89"/>
        <v>0.550340160537653</v>
      </c>
      <c r="T96" s="2">
        <f t="shared" si="90"/>
        <v>0.51</v>
      </c>
      <c r="U96" s="14">
        <f t="shared" si="91"/>
        <v>0.28067348187420305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0.13107805478507223</v>
      </c>
      <c r="AK96" s="9">
        <f t="shared" si="93"/>
        <v>10.4025</v>
      </c>
      <c r="AL96" s="1">
        <f t="shared" si="94"/>
        <v>0.45</v>
      </c>
      <c r="AM96" s="17">
        <f t="shared" si="95"/>
        <v>67291.666666666672</v>
      </c>
      <c r="AN96" s="1">
        <f t="shared" si="96"/>
        <v>917548431.59011173</v>
      </c>
    </row>
    <row r="97" spans="1:50" x14ac:dyDescent="0.15">
      <c r="C97" s="7">
        <v>8</v>
      </c>
      <c r="D97" s="8">
        <v>17.472305785806501</v>
      </c>
      <c r="E97" s="10">
        <f t="shared" si="97"/>
        <v>18.128183310322601</v>
      </c>
      <c r="F97" s="7" t="s">
        <v>83</v>
      </c>
      <c r="G97" s="1">
        <v>9</v>
      </c>
      <c r="H97" s="9">
        <f t="shared" si="81"/>
        <v>17.472305785806501</v>
      </c>
      <c r="I97" s="9">
        <f t="shared" si="82"/>
        <v>290.62230578580647</v>
      </c>
      <c r="J97" s="9">
        <f t="shared" si="83"/>
        <v>0.14856941427699491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20.609687364172377</v>
      </c>
      <c r="P97" s="9">
        <f t="shared" si="86"/>
        <v>3.0619691801270732</v>
      </c>
      <c r="Q97" s="12">
        <f t="shared" si="87"/>
        <v>1.3778861310571831</v>
      </c>
      <c r="R97" s="9">
        <f t="shared" si="88"/>
        <v>2.3873737500000001</v>
      </c>
      <c r="S97" s="13">
        <f t="shared" si="89"/>
        <v>0.57715560081750206</v>
      </c>
      <c r="T97" s="2">
        <f t="shared" si="90"/>
        <v>0.51</v>
      </c>
      <c r="U97" s="14">
        <f t="shared" si="91"/>
        <v>0.29434935641692606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0.13520133095970321</v>
      </c>
      <c r="AK97" s="9">
        <f t="shared" si="93"/>
        <v>10.4025</v>
      </c>
      <c r="AL97" s="1">
        <f t="shared" si="94"/>
        <v>0.45</v>
      </c>
      <c r="AM97" s="17">
        <f t="shared" si="95"/>
        <v>67291.666666666672</v>
      </c>
      <c r="AN97" s="1">
        <f t="shared" si="96"/>
        <v>946411429.23871887</v>
      </c>
    </row>
    <row r="98" spans="1:50" x14ac:dyDescent="0.15">
      <c r="C98" s="7">
        <v>9</v>
      </c>
      <c r="D98" s="8">
        <v>11.865746426199999</v>
      </c>
      <c r="E98" s="10">
        <f t="shared" si="97"/>
        <v>17.472305785806501</v>
      </c>
      <c r="F98" s="7" t="s">
        <v>83</v>
      </c>
      <c r="G98" s="1">
        <v>10</v>
      </c>
      <c r="H98" s="9">
        <f t="shared" si="81"/>
        <v>11.865746426199999</v>
      </c>
      <c r="I98" s="9">
        <f t="shared" si="82"/>
        <v>285.0157464262</v>
      </c>
      <c r="J98" s="9">
        <f t="shared" si="83"/>
        <v>7.6861747067226288E-2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22.852993184045303</v>
      </c>
      <c r="P98" s="9">
        <f t="shared" si="86"/>
        <v>1.7565209818411365</v>
      </c>
      <c r="Q98" s="12">
        <f t="shared" si="87"/>
        <v>0.79043444182851141</v>
      </c>
      <c r="R98" s="9">
        <f t="shared" si="88"/>
        <v>2.3873737500000001</v>
      </c>
      <c r="S98" s="13">
        <f t="shared" si="89"/>
        <v>0.33108952539522202</v>
      </c>
      <c r="T98" s="2">
        <f t="shared" si="90"/>
        <v>0.51</v>
      </c>
      <c r="U98" s="14">
        <f t="shared" si="91"/>
        <v>0.16885565795156324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9.4158980872396325E-2</v>
      </c>
      <c r="AK98" s="9">
        <f t="shared" si="93"/>
        <v>10.4025</v>
      </c>
      <c r="AL98" s="1">
        <f t="shared" si="94"/>
        <v>0.45</v>
      </c>
      <c r="AM98" s="17">
        <f t="shared" si="95"/>
        <v>67291.666666666672</v>
      </c>
      <c r="AN98" s="1">
        <f t="shared" si="96"/>
        <v>659114337.34085047</v>
      </c>
    </row>
    <row r="99" spans="1:50" x14ac:dyDescent="0.15">
      <c r="C99" s="7">
        <v>10</v>
      </c>
      <c r="D99" s="8">
        <v>8.4692580420322603</v>
      </c>
      <c r="E99" s="10">
        <f t="shared" si="97"/>
        <v>11.865746426199999</v>
      </c>
      <c r="F99" s="7" t="s">
        <v>83</v>
      </c>
      <c r="G99" s="1">
        <v>11</v>
      </c>
      <c r="H99" s="9">
        <f t="shared" si="81"/>
        <v>8.4692580420322603</v>
      </c>
      <c r="I99" s="9">
        <f t="shared" si="82"/>
        <v>281.61925804203224</v>
      </c>
      <c r="J99" s="9">
        <f t="shared" si="83"/>
        <v>5.0906556896559804E-2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20.04164859209396</v>
      </c>
      <c r="O99" s="9">
        <f t="shared" si="98"/>
        <v>6.3600986101102102</v>
      </c>
      <c r="P99" s="9">
        <f t="shared" si="86"/>
        <v>0.32377072176330635</v>
      </c>
      <c r="Q99" s="12">
        <f t="shared" si="87"/>
        <v>0.14569682479348786</v>
      </c>
      <c r="R99" s="9">
        <f t="shared" si="88"/>
        <v>2.3873737500000001</v>
      </c>
      <c r="S99" s="13">
        <f t="shared" si="89"/>
        <v>6.1028075220098177E-2</v>
      </c>
      <c r="T99" s="2">
        <f t="shared" si="90"/>
        <v>0.51</v>
      </c>
      <c r="U99" s="14">
        <f t="shared" si="91"/>
        <v>3.1124318362250072E-2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3.9720981986218394E-2</v>
      </c>
      <c r="AK99" s="9">
        <f t="shared" si="93"/>
        <v>10.4025</v>
      </c>
      <c r="AL99" s="1">
        <f t="shared" si="94"/>
        <v>0.45</v>
      </c>
      <c r="AM99" s="17">
        <f t="shared" si="95"/>
        <v>67291.666666666672</v>
      </c>
      <c r="AN99" s="1">
        <f t="shared" si="96"/>
        <v>278047494.54387236</v>
      </c>
    </row>
    <row r="100" spans="1:50" x14ac:dyDescent="0.15">
      <c r="C100" s="7">
        <v>11</v>
      </c>
      <c r="D100" s="8">
        <v>4.8146834817666599</v>
      </c>
      <c r="E100" s="10">
        <f t="shared" si="97"/>
        <v>8.4692580420322603</v>
      </c>
      <c r="F100" s="7" t="s">
        <v>85</v>
      </c>
      <c r="G100" s="1">
        <v>12</v>
      </c>
      <c r="H100" s="9">
        <f t="shared" si="81"/>
        <v>4.8146834817666599</v>
      </c>
      <c r="I100" s="9">
        <f t="shared" si="82"/>
        <v>277.96468348176666</v>
      </c>
      <c r="J100" s="9">
        <f t="shared" si="83"/>
        <v>3.2311457578770887E-2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11.341602888346904</v>
      </c>
      <c r="P100" s="9">
        <f t="shared" si="86"/>
        <v>0.36646372060208632</v>
      </c>
      <c r="Q100" s="12">
        <f t="shared" si="87"/>
        <v>0.16490867427093886</v>
      </c>
      <c r="R100" s="9">
        <f t="shared" si="88"/>
        <v>2.3873737500000001</v>
      </c>
      <c r="S100" s="13">
        <f t="shared" si="89"/>
        <v>6.9075348705220058E-2</v>
      </c>
      <c r="T100" s="2">
        <f t="shared" si="90"/>
        <v>0.51</v>
      </c>
      <c r="U100" s="14">
        <f t="shared" si="91"/>
        <v>3.5228427839662228E-2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4.0958370993658164E-2</v>
      </c>
      <c r="AK100" s="9">
        <f t="shared" si="93"/>
        <v>10.4025</v>
      </c>
      <c r="AL100" s="1">
        <f t="shared" si="94"/>
        <v>0.45</v>
      </c>
      <c r="AM100" s="17">
        <f t="shared" si="95"/>
        <v>67291.666666666672</v>
      </c>
      <c r="AN100" s="1">
        <f t="shared" si="96"/>
        <v>286709236.93015397</v>
      </c>
      <c r="AO100" s="1">
        <f>SUM(AN89:AN100)</f>
        <v>5548340522.5581255</v>
      </c>
    </row>
    <row r="101" spans="1:50" x14ac:dyDescent="0.15">
      <c r="C101" s="7">
        <v>12</v>
      </c>
      <c r="D101" s="8">
        <v>1.8754514351612901</v>
      </c>
      <c r="E101" s="10">
        <f t="shared" si="97"/>
        <v>4.8146834817666599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1.86519820496774</v>
      </c>
      <c r="E105" s="7"/>
      <c r="F105" s="7"/>
      <c r="G105" s="1">
        <v>1</v>
      </c>
      <c r="H105" s="9">
        <f t="shared" ref="H105:H116" si="99">E106</f>
        <v>1.86519820496774</v>
      </c>
      <c r="I105" s="9">
        <f t="shared" ref="I105:I116" si="100">H105+273.15</f>
        <v>275.0151982049677</v>
      </c>
      <c r="J105" s="9">
        <f t="shared" ref="J105:J116" si="101">EXP(($C$15*(I105-$C$13))/($C$16*I105*$C$13))</f>
        <v>2.2192268483315108E-2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1.4378153451044295E-2</v>
      </c>
      <c r="Q105" s="12">
        <f t="shared" ref="Q105:Q116" si="105">P105*$B$107</f>
        <v>4.3134460353132882E-3</v>
      </c>
      <c r="R105" s="9">
        <f t="shared" ref="R105:R116" si="106">L105*$B$107</f>
        <v>0.19436706250000002</v>
      </c>
      <c r="S105" s="13">
        <f t="shared" ref="S105:S116" si="107">Q105/R105</f>
        <v>2.2192268483315108E-2</v>
      </c>
      <c r="T105" s="2">
        <f t="shared" ref="T105:T116" si="108">$B$106/100</f>
        <v>0.01</v>
      </c>
      <c r="U105" s="14">
        <f t="shared" ref="U105:U116" si="109">S105*T105</f>
        <v>2.2192268483315109E-4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5.7119226848331515E-3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2470.5</v>
      </c>
      <c r="AX105" s="1">
        <f t="shared" ref="AX105:AX116" si="116">AW105*10000*AV105*0.67*AU105*AT105</f>
        <v>1837657.8426701776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-6.3790650008387102</v>
      </c>
      <c r="E106" s="10">
        <f t="shared" ref="E106:E117" si="117">D105</f>
        <v>1.86519820496774</v>
      </c>
      <c r="F106" s="7" t="s">
        <v>83</v>
      </c>
      <c r="G106" s="1">
        <v>2</v>
      </c>
      <c r="H106" s="9">
        <f t="shared" si="99"/>
        <v>-6.3790650008387102</v>
      </c>
      <c r="I106" s="9">
        <f t="shared" si="100"/>
        <v>266.77093499916128</v>
      </c>
      <c r="J106" s="9">
        <f t="shared" si="101"/>
        <v>7.4305894671425777E-3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1.2814022632156226</v>
      </c>
      <c r="P106" s="9">
        <f t="shared" si="104"/>
        <v>9.5215741602226664E-3</v>
      </c>
      <c r="Q106" s="12">
        <f t="shared" si="105"/>
        <v>2.8564722480667998E-3</v>
      </c>
      <c r="R106" s="9">
        <f t="shared" si="106"/>
        <v>0.19436706250000002</v>
      </c>
      <c r="S106" s="13">
        <f t="shared" si="107"/>
        <v>1.4696277297841035E-2</v>
      </c>
      <c r="T106" s="2">
        <f t="shared" si="108"/>
        <v>0.01</v>
      </c>
      <c r="U106" s="14">
        <f t="shared" si="109"/>
        <v>1.4696277297841036E-4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5.6369627729784101E-3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2470.5</v>
      </c>
      <c r="AX106" s="1">
        <f t="shared" si="116"/>
        <v>1813541.502602848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-1.6019165787857099</v>
      </c>
      <c r="E107" s="10">
        <f t="shared" si="117"/>
        <v>-6.3790650008387102</v>
      </c>
      <c r="F107" s="7" t="s">
        <v>83</v>
      </c>
      <c r="G107" s="1">
        <v>3</v>
      </c>
      <c r="H107" s="9">
        <f t="shared" si="99"/>
        <v>-1.6019165787857099</v>
      </c>
      <c r="I107" s="9">
        <f t="shared" si="100"/>
        <v>271.54808342121424</v>
      </c>
      <c r="J107" s="9">
        <f t="shared" si="101"/>
        <v>1.4121523601261541E-2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1.9197708973887335</v>
      </c>
      <c r="P107" s="9">
        <f t="shared" si="104"/>
        <v>2.7110090036490047E-2</v>
      </c>
      <c r="Q107" s="12">
        <f t="shared" si="105"/>
        <v>8.1330270109470134E-3</v>
      </c>
      <c r="R107" s="9">
        <f t="shared" si="106"/>
        <v>0.19436706250000002</v>
      </c>
      <c r="S107" s="13">
        <f t="shared" si="107"/>
        <v>4.1843648333919813E-2</v>
      </c>
      <c r="T107" s="2">
        <f t="shared" si="108"/>
        <v>0.01</v>
      </c>
      <c r="U107" s="14">
        <f t="shared" si="109"/>
        <v>4.1843648333919815E-4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5.9084364833391981E-3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2470.5</v>
      </c>
      <c r="AX107" s="1">
        <f t="shared" si="116"/>
        <v>1900880.8838322083</v>
      </c>
    </row>
    <row r="108" spans="1:50" x14ac:dyDescent="0.15">
      <c r="C108" s="7">
        <v>3</v>
      </c>
      <c r="D108" s="8">
        <v>-4.4372369558387099</v>
      </c>
      <c r="E108" s="10">
        <f t="shared" si="117"/>
        <v>-1.6019165787857099</v>
      </c>
      <c r="F108" s="7" t="s">
        <v>83</v>
      </c>
      <c r="G108" s="1">
        <v>4</v>
      </c>
      <c r="H108" s="9">
        <f t="shared" si="99"/>
        <v>-4.4372369558387099</v>
      </c>
      <c r="I108" s="9">
        <f t="shared" si="100"/>
        <v>268.71276304416125</v>
      </c>
      <c r="J108" s="9">
        <f t="shared" si="101"/>
        <v>9.6732041165249576E-3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2.5405510156855766</v>
      </c>
      <c r="P108" s="9">
        <f t="shared" si="104"/>
        <v>2.457526854317138E-2</v>
      </c>
      <c r="Q108" s="12">
        <f t="shared" si="105"/>
        <v>7.3725805629514139E-3</v>
      </c>
      <c r="R108" s="9">
        <f t="shared" si="106"/>
        <v>0.19436706250000002</v>
      </c>
      <c r="S108" s="13">
        <f t="shared" si="107"/>
        <v>3.7931223881882831E-2</v>
      </c>
      <c r="T108" s="2">
        <f t="shared" si="108"/>
        <v>0.01</v>
      </c>
      <c r="U108" s="14">
        <f t="shared" si="109"/>
        <v>3.793122388188283E-4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5.8693122388188282E-3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2470.5</v>
      </c>
      <c r="AX108" s="1">
        <f t="shared" si="116"/>
        <v>1888293.7080687284</v>
      </c>
    </row>
    <row r="109" spans="1:50" x14ac:dyDescent="0.15">
      <c r="C109" s="7">
        <v>4</v>
      </c>
      <c r="D109" s="8">
        <v>5.1165618491333298</v>
      </c>
      <c r="E109" s="10">
        <f t="shared" si="117"/>
        <v>-4.4372369558387099</v>
      </c>
      <c r="F109" s="7" t="s">
        <v>83</v>
      </c>
      <c r="G109" s="1">
        <v>5</v>
      </c>
      <c r="H109" s="9">
        <f t="shared" si="99"/>
        <v>5.1165618491333298</v>
      </c>
      <c r="I109" s="9">
        <f t="shared" si="100"/>
        <v>278.26656184913332</v>
      </c>
      <c r="J109" s="9">
        <f t="shared" si="101"/>
        <v>3.3562959865262698E-2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2.3901769597852849</v>
      </c>
      <c r="O109" s="9">
        <f t="shared" si="118"/>
        <v>0.77368899569045402</v>
      </c>
      <c r="P109" s="9">
        <f t="shared" si="104"/>
        <v>2.5967292710554112E-2</v>
      </c>
      <c r="Q109" s="12">
        <f t="shared" si="105"/>
        <v>7.7901878131662328E-3</v>
      </c>
      <c r="R109" s="9">
        <f t="shared" si="106"/>
        <v>0.19436706250000002</v>
      </c>
      <c r="S109" s="13">
        <f t="shared" si="107"/>
        <v>4.0079773357516439E-2</v>
      </c>
      <c r="T109" s="2">
        <f t="shared" si="108"/>
        <v>0.01</v>
      </c>
      <c r="U109" s="14">
        <f t="shared" si="109"/>
        <v>4.0079773357516442E-4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5.8907977335751647E-3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2470.5</v>
      </c>
      <c r="AX109" s="1">
        <f t="shared" si="116"/>
        <v>1895206.0894368219</v>
      </c>
    </row>
    <row r="110" spans="1:50" x14ac:dyDescent="0.15">
      <c r="C110" s="7">
        <v>5</v>
      </c>
      <c r="D110" s="8">
        <v>15.560153133741901</v>
      </c>
      <c r="E110" s="10">
        <f t="shared" si="117"/>
        <v>5.1165618491333298</v>
      </c>
      <c r="F110" s="7" t="s">
        <v>85</v>
      </c>
      <c r="G110" s="1">
        <v>6</v>
      </c>
      <c r="H110" s="9">
        <f t="shared" si="99"/>
        <v>15.560153133741901</v>
      </c>
      <c r="I110" s="9">
        <f t="shared" si="100"/>
        <v>288.71015313374187</v>
      </c>
      <c r="J110" s="9">
        <f t="shared" si="101"/>
        <v>0.11900403305337356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1.3956119113132335</v>
      </c>
      <c r="P110" s="9">
        <f t="shared" si="104"/>
        <v>0.16608344602360189</v>
      </c>
      <c r="Q110" s="12">
        <f t="shared" si="105"/>
        <v>4.9825033807080567E-2</v>
      </c>
      <c r="R110" s="9">
        <f t="shared" si="106"/>
        <v>0.19436706250000002</v>
      </c>
      <c r="S110" s="13">
        <f t="shared" si="107"/>
        <v>0.25634504718144085</v>
      </c>
      <c r="T110" s="2">
        <f t="shared" si="108"/>
        <v>0.01</v>
      </c>
      <c r="U110" s="14">
        <f t="shared" si="109"/>
        <v>2.5634504718144084E-3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8.0534504718144072E-3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2470.5</v>
      </c>
      <c r="AX110" s="1">
        <f t="shared" si="116"/>
        <v>2590981.572524189</v>
      </c>
    </row>
    <row r="111" spans="1:50" x14ac:dyDescent="0.15">
      <c r="C111" s="7">
        <v>6</v>
      </c>
      <c r="D111" s="8">
        <v>18.098058629000001</v>
      </c>
      <c r="E111" s="10">
        <f t="shared" si="117"/>
        <v>15.560153133741901</v>
      </c>
      <c r="F111" s="7" t="s">
        <v>83</v>
      </c>
      <c r="G111" s="1">
        <v>7</v>
      </c>
      <c r="H111" s="9">
        <f t="shared" si="99"/>
        <v>18.098058629000001</v>
      </c>
      <c r="I111" s="9">
        <f t="shared" si="100"/>
        <v>291.24805862899996</v>
      </c>
      <c r="J111" s="9">
        <f t="shared" si="101"/>
        <v>0.15965811269016664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1.8774186736229652</v>
      </c>
      <c r="P111" s="9">
        <f t="shared" si="104"/>
        <v>0.29974512215991855</v>
      </c>
      <c r="Q111" s="12">
        <f t="shared" si="105"/>
        <v>8.992353664797556E-2</v>
      </c>
      <c r="R111" s="9">
        <f t="shared" si="106"/>
        <v>0.19436706250000002</v>
      </c>
      <c r="S111" s="13">
        <f t="shared" si="107"/>
        <v>0.4626480201498932</v>
      </c>
      <c r="T111" s="2">
        <f t="shared" si="108"/>
        <v>0.01</v>
      </c>
      <c r="U111" s="14">
        <f t="shared" si="109"/>
        <v>4.6264802014989318E-3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1.4576480201498931E-2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2470.5</v>
      </c>
      <c r="AX111" s="1">
        <f t="shared" si="116"/>
        <v>4689591.3405721346</v>
      </c>
    </row>
    <row r="112" spans="1:50" x14ac:dyDescent="0.15">
      <c r="C112" s="7">
        <v>7</v>
      </c>
      <c r="D112" s="8">
        <v>18.128183310322601</v>
      </c>
      <c r="E112" s="10">
        <f t="shared" si="117"/>
        <v>18.098058629000001</v>
      </c>
      <c r="F112" s="7" t="s">
        <v>83</v>
      </c>
      <c r="G112" s="1">
        <v>8</v>
      </c>
      <c r="H112" s="9">
        <f t="shared" si="99"/>
        <v>18.128183310322601</v>
      </c>
      <c r="I112" s="9">
        <f t="shared" si="100"/>
        <v>291.27818331032256</v>
      </c>
      <c r="J112" s="9">
        <f t="shared" si="101"/>
        <v>0.16021109244588094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2.2255637597963798</v>
      </c>
      <c r="P112" s="9">
        <f t="shared" si="104"/>
        <v>0.35656000126494014</v>
      </c>
      <c r="Q112" s="12">
        <f t="shared" si="105"/>
        <v>0.10696800037948204</v>
      </c>
      <c r="R112" s="9">
        <f t="shared" si="106"/>
        <v>0.19436706250000002</v>
      </c>
      <c r="S112" s="13">
        <f t="shared" si="107"/>
        <v>0.550340160537653</v>
      </c>
      <c r="T112" s="2">
        <f t="shared" si="108"/>
        <v>0.01</v>
      </c>
      <c r="U112" s="14">
        <f t="shared" si="109"/>
        <v>5.5034016053765299E-3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1.5453401605376529E-2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2470.5</v>
      </c>
      <c r="AX112" s="1">
        <f t="shared" si="116"/>
        <v>4971717.2698183358</v>
      </c>
    </row>
    <row r="113" spans="1:53" x14ac:dyDescent="0.15">
      <c r="C113" s="7">
        <v>8</v>
      </c>
      <c r="D113" s="8">
        <v>17.472305785806501</v>
      </c>
      <c r="E113" s="10">
        <f t="shared" si="117"/>
        <v>18.128183310322601</v>
      </c>
      <c r="F113" s="7" t="s">
        <v>83</v>
      </c>
      <c r="G113" s="1">
        <v>9</v>
      </c>
      <c r="H113" s="9">
        <f t="shared" si="99"/>
        <v>17.472305785806501</v>
      </c>
      <c r="I113" s="9">
        <f t="shared" si="100"/>
        <v>290.62230578580647</v>
      </c>
      <c r="J113" s="9">
        <f t="shared" si="101"/>
        <v>0.14856941427699491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2.5168939668647732</v>
      </c>
      <c r="P113" s="9">
        <f t="shared" si="104"/>
        <v>0.37393346245440157</v>
      </c>
      <c r="Q113" s="12">
        <f t="shared" si="105"/>
        <v>0.11218003873632047</v>
      </c>
      <c r="R113" s="9">
        <f t="shared" si="106"/>
        <v>0.19436706250000002</v>
      </c>
      <c r="S113" s="13">
        <f t="shared" si="107"/>
        <v>0.57715560081750195</v>
      </c>
      <c r="T113" s="2">
        <f t="shared" si="108"/>
        <v>0.01</v>
      </c>
      <c r="U113" s="14">
        <f t="shared" si="109"/>
        <v>5.7715560081750194E-3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1.5721556008175021E-2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2470.5</v>
      </c>
      <c r="AX113" s="1">
        <f t="shared" si="116"/>
        <v>5057988.7529141502</v>
      </c>
    </row>
    <row r="114" spans="1:53" x14ac:dyDescent="0.15">
      <c r="C114" s="7">
        <v>9</v>
      </c>
      <c r="D114" s="8">
        <v>11.865746426199999</v>
      </c>
      <c r="E114" s="10">
        <f t="shared" si="117"/>
        <v>17.472305785806501</v>
      </c>
      <c r="F114" s="7" t="s">
        <v>83</v>
      </c>
      <c r="G114" s="1">
        <v>10</v>
      </c>
      <c r="H114" s="9">
        <f t="shared" si="99"/>
        <v>11.865746426199999</v>
      </c>
      <c r="I114" s="9">
        <f t="shared" si="100"/>
        <v>285.0157464262</v>
      </c>
      <c r="J114" s="9">
        <f t="shared" si="101"/>
        <v>7.6861747067226288E-2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2.7908507127437052</v>
      </c>
      <c r="P114" s="9">
        <f t="shared" si="104"/>
        <v>0.21450966158529489</v>
      </c>
      <c r="Q114" s="12">
        <f t="shared" si="105"/>
        <v>6.4352898475588463E-2</v>
      </c>
      <c r="R114" s="9">
        <f t="shared" si="106"/>
        <v>0.19436706250000002</v>
      </c>
      <c r="S114" s="13">
        <f t="shared" si="107"/>
        <v>0.33108952539522202</v>
      </c>
      <c r="T114" s="2">
        <f t="shared" si="108"/>
        <v>0.01</v>
      </c>
      <c r="U114" s="14">
        <f t="shared" si="109"/>
        <v>3.3108952539522203E-3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1.3260895253952219E-2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2470.5</v>
      </c>
      <c r="AX114" s="1">
        <f t="shared" si="116"/>
        <v>4266337.1878194222</v>
      </c>
    </row>
    <row r="115" spans="1:53" x14ac:dyDescent="0.15">
      <c r="C115" s="7">
        <v>10</v>
      </c>
      <c r="D115" s="8">
        <v>8.4692580420322603</v>
      </c>
      <c r="E115" s="10">
        <f t="shared" si="117"/>
        <v>11.865746426199999</v>
      </c>
      <c r="F115" s="7" t="s">
        <v>83</v>
      </c>
      <c r="G115" s="1">
        <v>11</v>
      </c>
      <c r="H115" s="9">
        <f t="shared" si="99"/>
        <v>8.4692580420322603</v>
      </c>
      <c r="I115" s="9">
        <f t="shared" si="100"/>
        <v>281.61925804203224</v>
      </c>
      <c r="J115" s="9">
        <f t="shared" si="101"/>
        <v>5.0906556896559804E-2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2.4475239986004897</v>
      </c>
      <c r="O115" s="9">
        <f t="shared" si="118"/>
        <v>0.77670726089125397</v>
      </c>
      <c r="P115" s="9">
        <f t="shared" si="104"/>
        <v>3.9539492368531742E-2</v>
      </c>
      <c r="Q115" s="12">
        <f t="shared" si="105"/>
        <v>1.1861847710559523E-2</v>
      </c>
      <c r="R115" s="9">
        <f t="shared" si="106"/>
        <v>0.19436706250000002</v>
      </c>
      <c r="S115" s="13">
        <f t="shared" si="107"/>
        <v>6.1028075220098163E-2</v>
      </c>
      <c r="T115" s="2">
        <f t="shared" si="108"/>
        <v>0.01</v>
      </c>
      <c r="U115" s="14">
        <f t="shared" si="109"/>
        <v>6.1028075220098167E-4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6.1002807522009816E-3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2470.5</v>
      </c>
      <c r="AX115" s="1">
        <f t="shared" si="116"/>
        <v>1962601.6291394394</v>
      </c>
    </row>
    <row r="116" spans="1:53" x14ac:dyDescent="0.15">
      <c r="C116" s="7">
        <v>11</v>
      </c>
      <c r="D116" s="8">
        <v>4.8146834817666599</v>
      </c>
      <c r="E116" s="10">
        <f t="shared" si="117"/>
        <v>8.4692580420322603</v>
      </c>
      <c r="F116" s="7" t="s">
        <v>85</v>
      </c>
      <c r="G116" s="1">
        <v>12</v>
      </c>
      <c r="H116" s="9">
        <f t="shared" si="99"/>
        <v>4.8146834817666599</v>
      </c>
      <c r="I116" s="9">
        <f t="shared" si="100"/>
        <v>277.96468348176666</v>
      </c>
      <c r="J116" s="9">
        <f t="shared" si="101"/>
        <v>3.2311457578770887E-2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1.3850579768560558</v>
      </c>
      <c r="P116" s="9">
        <f t="shared" si="104"/>
        <v>4.4753242063322679E-2</v>
      </c>
      <c r="Q116" s="12">
        <f t="shared" si="105"/>
        <v>1.3425972618996803E-2</v>
      </c>
      <c r="R116" s="9">
        <f t="shared" si="106"/>
        <v>0.19436706250000002</v>
      </c>
      <c r="S116" s="13">
        <f t="shared" si="107"/>
        <v>6.9075348705220058E-2</v>
      </c>
      <c r="T116" s="2">
        <f t="shared" si="108"/>
        <v>0.01</v>
      </c>
      <c r="U116" s="14">
        <f t="shared" si="109"/>
        <v>6.9075348705220055E-4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6.1807534870522004E-3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2470.5</v>
      </c>
      <c r="AX116" s="1">
        <f t="shared" si="116"/>
        <v>1988491.5720676114</v>
      </c>
      <c r="AY116" s="1">
        <f>SUM(AX105:AX116)</f>
        <v>34863289.351466067</v>
      </c>
    </row>
    <row r="117" spans="1:53" x14ac:dyDescent="0.15">
      <c r="C117" s="7">
        <v>12</v>
      </c>
      <c r="D117" s="8">
        <v>1.8754514351612901</v>
      </c>
      <c r="E117" s="10">
        <f t="shared" si="117"/>
        <v>4.8146834817666599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1.86519820496774</v>
      </c>
      <c r="E121" s="7"/>
      <c r="F121" s="7"/>
      <c r="G121" s="1">
        <v>1</v>
      </c>
      <c r="H121" s="9">
        <f t="shared" ref="H121:H132" si="119">E122</f>
        <v>1.86519820496774</v>
      </c>
      <c r="I121" s="9">
        <f t="shared" ref="I121:I132" si="120">H121+273.15</f>
        <v>275.0151982049677</v>
      </c>
      <c r="J121" s="9">
        <f t="shared" ref="J121:J132" si="121">EXP(($C$15*(I121-$C$13))/($C$16*I121*$C$13))</f>
        <v>2.2192268483315108E-2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6.3181388371998113E-3</v>
      </c>
      <c r="Q121" s="12">
        <f t="shared" ref="Q121:Q132" si="125">P121*$B$123</f>
        <v>2.0849858162759376E-3</v>
      </c>
      <c r="R121" s="9">
        <f t="shared" ref="R121:R132" si="126">L121*$B$123</f>
        <v>9.3951000000000007E-2</v>
      </c>
      <c r="S121" s="13">
        <f t="shared" ref="S121:S132" si="127">Q121/R121</f>
        <v>2.2192268483315104E-2</v>
      </c>
      <c r="T121" s="2">
        <f t="shared" ref="T121:T132" si="128">$B$122/100</f>
        <v>0.01</v>
      </c>
      <c r="U121" s="14">
        <f t="shared" ref="U121:U132" si="129">S121*T121</f>
        <v>2.2192268483315104E-4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5.7119226848331515E-3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-6.3790650008387102</v>
      </c>
      <c r="E122" s="10">
        <f t="shared" ref="E122:E133" si="139">D121</f>
        <v>1.86519820496774</v>
      </c>
      <c r="F122" s="7" t="s">
        <v>83</v>
      </c>
      <c r="G122" s="1">
        <v>2</v>
      </c>
      <c r="H122" s="9">
        <f t="shared" si="119"/>
        <v>-6.3790650008387102</v>
      </c>
      <c r="I122" s="9">
        <f t="shared" si="120"/>
        <v>266.77093499916128</v>
      </c>
      <c r="J122" s="9">
        <f t="shared" si="121"/>
        <v>7.4305894671425777E-3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0.56308186116280023</v>
      </c>
      <c r="P122" s="9">
        <f t="shared" si="124"/>
        <v>4.1840301466953425E-3</v>
      </c>
      <c r="Q122" s="12">
        <f t="shared" si="125"/>
        <v>1.3807299484094632E-3</v>
      </c>
      <c r="R122" s="9">
        <f t="shared" si="126"/>
        <v>9.3951000000000007E-2</v>
      </c>
      <c r="S122" s="13">
        <f t="shared" si="127"/>
        <v>1.4696277297841035E-2</v>
      </c>
      <c r="T122" s="2">
        <f t="shared" si="128"/>
        <v>0.01</v>
      </c>
      <c r="U122" s="14">
        <f t="shared" si="129"/>
        <v>1.4696277297841036E-4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5.6369627729784101E-3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-1.6019165787857099</v>
      </c>
      <c r="E123" s="10">
        <f t="shared" si="139"/>
        <v>-6.3790650008387102</v>
      </c>
      <c r="F123" s="7" t="s">
        <v>83</v>
      </c>
      <c r="G123" s="1">
        <v>3</v>
      </c>
      <c r="H123" s="9">
        <f t="shared" si="119"/>
        <v>-1.6019165787857099</v>
      </c>
      <c r="I123" s="9">
        <f t="shared" si="120"/>
        <v>271.54808342121424</v>
      </c>
      <c r="J123" s="9">
        <f t="shared" si="121"/>
        <v>1.4121523601261541E-2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0.84359783101610497</v>
      </c>
      <c r="P123" s="9">
        <f t="shared" si="124"/>
        <v>1.1912886680666972E-2</v>
      </c>
      <c r="Q123" s="12">
        <f t="shared" si="125"/>
        <v>3.931252604620101E-3</v>
      </c>
      <c r="R123" s="9">
        <f t="shared" si="126"/>
        <v>9.3951000000000007E-2</v>
      </c>
      <c r="S123" s="13">
        <f t="shared" si="127"/>
        <v>4.184364833391982E-2</v>
      </c>
      <c r="T123" s="2">
        <f t="shared" si="128"/>
        <v>0.01</v>
      </c>
      <c r="U123" s="14">
        <f t="shared" si="129"/>
        <v>4.184364833391982E-4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5.9084364833391981E-3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-4.4372369558387099</v>
      </c>
      <c r="E124" s="10">
        <f t="shared" si="139"/>
        <v>-1.6019165787857099</v>
      </c>
      <c r="F124" s="7" t="s">
        <v>83</v>
      </c>
      <c r="G124" s="1">
        <v>4</v>
      </c>
      <c r="H124" s="9">
        <f t="shared" si="119"/>
        <v>-4.4372369558387099</v>
      </c>
      <c r="I124" s="9">
        <f t="shared" si="120"/>
        <v>268.71276304416125</v>
      </c>
      <c r="J124" s="9">
        <f t="shared" si="121"/>
        <v>9.6732041165249576E-3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1.1163849443354379</v>
      </c>
      <c r="P124" s="9">
        <f t="shared" si="124"/>
        <v>1.0799019439172044E-2</v>
      </c>
      <c r="Q124" s="12">
        <f t="shared" si="125"/>
        <v>3.5636764149267748E-3</v>
      </c>
      <c r="R124" s="9">
        <f t="shared" si="126"/>
        <v>9.3951000000000007E-2</v>
      </c>
      <c r="S124" s="13">
        <f t="shared" si="127"/>
        <v>3.7931223881882838E-2</v>
      </c>
      <c r="T124" s="2">
        <f t="shared" si="128"/>
        <v>0.01</v>
      </c>
      <c r="U124" s="14">
        <f t="shared" si="129"/>
        <v>3.793122388188284E-4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5.8693122388188282E-3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5.1165618491333298</v>
      </c>
      <c r="E125" s="10">
        <f t="shared" si="139"/>
        <v>-4.4372369558387099</v>
      </c>
      <c r="F125" s="7" t="s">
        <v>83</v>
      </c>
      <c r="G125" s="1">
        <v>5</v>
      </c>
      <c r="H125" s="9">
        <f t="shared" si="119"/>
        <v>5.1165618491333298</v>
      </c>
      <c r="I125" s="9">
        <f t="shared" si="120"/>
        <v>278.26656184913332</v>
      </c>
      <c r="J125" s="9">
        <f t="shared" si="121"/>
        <v>3.3562959865262698E-2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1.0503066286514526</v>
      </c>
      <c r="O125" s="9">
        <f t="shared" si="140"/>
        <v>0.33997929624481316</v>
      </c>
      <c r="P125" s="9">
        <f t="shared" si="124"/>
        <v>1.1410711474884922E-2</v>
      </c>
      <c r="Q125" s="12">
        <f t="shared" si="125"/>
        <v>3.7655347867120242E-3</v>
      </c>
      <c r="R125" s="9">
        <f t="shared" si="126"/>
        <v>9.3951000000000007E-2</v>
      </c>
      <c r="S125" s="13">
        <f t="shared" si="127"/>
        <v>4.0079773357516404E-2</v>
      </c>
      <c r="T125" s="2">
        <f t="shared" si="128"/>
        <v>0.01</v>
      </c>
      <c r="U125" s="14">
        <f t="shared" si="129"/>
        <v>4.0079773357516404E-4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5.8907977335751639E-3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15.560153133741901</v>
      </c>
      <c r="E126" s="10">
        <f t="shared" si="139"/>
        <v>5.1165618491333298</v>
      </c>
      <c r="F126" s="7" t="s">
        <v>85</v>
      </c>
      <c r="G126" s="1">
        <v>6</v>
      </c>
      <c r="H126" s="9">
        <f t="shared" si="119"/>
        <v>15.560153133741901</v>
      </c>
      <c r="I126" s="9">
        <f t="shared" si="120"/>
        <v>288.71015313374187</v>
      </c>
      <c r="J126" s="9">
        <f t="shared" si="121"/>
        <v>0.11900403305337356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0.61326858476992818</v>
      </c>
      <c r="P126" s="9">
        <f t="shared" si="124"/>
        <v>7.2981434932556155E-2</v>
      </c>
      <c r="Q126" s="12">
        <f t="shared" si="125"/>
        <v>2.4083873527743532E-2</v>
      </c>
      <c r="R126" s="9">
        <f t="shared" si="126"/>
        <v>9.3951000000000007E-2</v>
      </c>
      <c r="S126" s="13">
        <f t="shared" si="127"/>
        <v>0.25634504718144063</v>
      </c>
      <c r="T126" s="2">
        <f t="shared" si="128"/>
        <v>0.01</v>
      </c>
      <c r="U126" s="14">
        <f t="shared" si="129"/>
        <v>2.5634504718144062E-3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8.0534504718144072E-3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18.098058629000001</v>
      </c>
      <c r="E127" s="10">
        <f t="shared" si="139"/>
        <v>15.560153133741901</v>
      </c>
      <c r="F127" s="7" t="s">
        <v>83</v>
      </c>
      <c r="G127" s="1">
        <v>7</v>
      </c>
      <c r="H127" s="9">
        <f t="shared" si="119"/>
        <v>18.098058629000001</v>
      </c>
      <c r="I127" s="9">
        <f t="shared" si="120"/>
        <v>291.24805862899996</v>
      </c>
      <c r="J127" s="9">
        <f t="shared" si="121"/>
        <v>0.15965811269016664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0.82498714983737198</v>
      </c>
      <c r="P127" s="9">
        <f t="shared" si="124"/>
        <v>0.13171589133667452</v>
      </c>
      <c r="Q127" s="12">
        <f t="shared" si="125"/>
        <v>4.3466244141102596E-2</v>
      </c>
      <c r="R127" s="9">
        <f t="shared" si="126"/>
        <v>9.3951000000000007E-2</v>
      </c>
      <c r="S127" s="13">
        <f t="shared" si="127"/>
        <v>0.46264802014989298</v>
      </c>
      <c r="T127" s="2">
        <f t="shared" si="128"/>
        <v>0.01</v>
      </c>
      <c r="U127" s="14">
        <f t="shared" si="129"/>
        <v>4.62648020149893E-3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1.4576480201498931E-2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18.128183310322601</v>
      </c>
      <c r="E128" s="10">
        <f t="shared" si="139"/>
        <v>18.098058629000001</v>
      </c>
      <c r="F128" s="7" t="s">
        <v>83</v>
      </c>
      <c r="G128" s="1">
        <v>8</v>
      </c>
      <c r="H128" s="9">
        <f t="shared" si="119"/>
        <v>18.128183310322601</v>
      </c>
      <c r="I128" s="9">
        <f t="shared" si="120"/>
        <v>291.27818331032256</v>
      </c>
      <c r="J128" s="9">
        <f t="shared" si="121"/>
        <v>0.16021109244588094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0.97797125850069744</v>
      </c>
      <c r="P128" s="9">
        <f t="shared" si="124"/>
        <v>0.15668184370506977</v>
      </c>
      <c r="Q128" s="12">
        <f t="shared" si="125"/>
        <v>5.1705008422673025E-2</v>
      </c>
      <c r="R128" s="9">
        <f t="shared" si="126"/>
        <v>9.3951000000000007E-2</v>
      </c>
      <c r="S128" s="13">
        <f t="shared" si="127"/>
        <v>0.55034016053765289</v>
      </c>
      <c r="T128" s="2">
        <f t="shared" si="128"/>
        <v>0.01</v>
      </c>
      <c r="U128" s="14">
        <f t="shared" si="129"/>
        <v>5.5034016053765291E-3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1.5453401605376529E-2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17.472305785806501</v>
      </c>
      <c r="E129" s="10">
        <f t="shared" si="139"/>
        <v>18.128183310322601</v>
      </c>
      <c r="F129" s="7" t="s">
        <v>83</v>
      </c>
      <c r="G129" s="1">
        <v>9</v>
      </c>
      <c r="H129" s="9">
        <f t="shared" si="119"/>
        <v>17.472305785806501</v>
      </c>
      <c r="I129" s="9">
        <f t="shared" si="120"/>
        <v>290.62230578580647</v>
      </c>
      <c r="J129" s="9">
        <f t="shared" si="121"/>
        <v>0.14856941427699491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1.1059894147956277</v>
      </c>
      <c r="P129" s="9">
        <f t="shared" si="124"/>
        <v>0.16431619955274279</v>
      </c>
      <c r="Q129" s="12">
        <f t="shared" si="125"/>
        <v>5.4224345852405126E-2</v>
      </c>
      <c r="R129" s="9">
        <f t="shared" si="126"/>
        <v>9.3951000000000007E-2</v>
      </c>
      <c r="S129" s="13">
        <f t="shared" si="127"/>
        <v>0.57715560081750195</v>
      </c>
      <c r="T129" s="2">
        <f t="shared" si="128"/>
        <v>0.01</v>
      </c>
      <c r="U129" s="14">
        <f t="shared" si="129"/>
        <v>5.7715560081750194E-3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1.5721556008175021E-2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11.865746426199999</v>
      </c>
      <c r="E130" s="10">
        <f t="shared" si="139"/>
        <v>17.472305785806501</v>
      </c>
      <c r="F130" s="7" t="s">
        <v>83</v>
      </c>
      <c r="G130" s="1">
        <v>10</v>
      </c>
      <c r="H130" s="9">
        <f t="shared" si="119"/>
        <v>11.865746426199999</v>
      </c>
      <c r="I130" s="9">
        <f t="shared" si="120"/>
        <v>285.0157464262</v>
      </c>
      <c r="J130" s="9">
        <f t="shared" si="121"/>
        <v>7.6861747067226288E-2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1.226373215242885</v>
      </c>
      <c r="P130" s="9">
        <f t="shared" si="124"/>
        <v>9.4261187880019692E-2</v>
      </c>
      <c r="Q130" s="12">
        <f t="shared" si="125"/>
        <v>3.1106192000406499E-2</v>
      </c>
      <c r="R130" s="9">
        <f t="shared" si="126"/>
        <v>9.3951000000000007E-2</v>
      </c>
      <c r="S130" s="13">
        <f t="shared" si="127"/>
        <v>0.33108952539522196</v>
      </c>
      <c r="T130" s="2">
        <f t="shared" si="128"/>
        <v>0.01</v>
      </c>
      <c r="U130" s="14">
        <f t="shared" si="129"/>
        <v>3.3108952539522198E-3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1.3260895253952219E-2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8.4692580420322603</v>
      </c>
      <c r="E131" s="10">
        <f t="shared" si="139"/>
        <v>11.865746426199999</v>
      </c>
      <c r="F131" s="7" t="s">
        <v>83</v>
      </c>
      <c r="G131" s="1">
        <v>11</v>
      </c>
      <c r="H131" s="9">
        <f t="shared" si="119"/>
        <v>8.4692580420322603</v>
      </c>
      <c r="I131" s="9">
        <f t="shared" si="120"/>
        <v>281.61925804203224</v>
      </c>
      <c r="J131" s="9">
        <f t="shared" si="121"/>
        <v>5.0906556896559804E-2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1.075506425994722</v>
      </c>
      <c r="O131" s="9">
        <f t="shared" si="140"/>
        <v>0.34130560136814325</v>
      </c>
      <c r="P131" s="9">
        <f t="shared" si="124"/>
        <v>1.7374693015161945E-2</v>
      </c>
      <c r="Q131" s="12">
        <f t="shared" si="125"/>
        <v>5.733648695003442E-3</v>
      </c>
      <c r="R131" s="9">
        <f t="shared" si="126"/>
        <v>9.3951000000000007E-2</v>
      </c>
      <c r="S131" s="13">
        <f t="shared" si="127"/>
        <v>6.1028075220098156E-2</v>
      </c>
      <c r="T131" s="2">
        <f t="shared" si="128"/>
        <v>0.01</v>
      </c>
      <c r="U131" s="14">
        <f t="shared" si="129"/>
        <v>6.1028075220098156E-4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6.1002807522009816E-3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4.8146834817666599</v>
      </c>
      <c r="E132" s="10">
        <f t="shared" si="139"/>
        <v>8.4692580420322603</v>
      </c>
      <c r="F132" s="7" t="s">
        <v>85</v>
      </c>
      <c r="G132" s="1">
        <v>12</v>
      </c>
      <c r="H132" s="9">
        <f t="shared" si="119"/>
        <v>4.8146834817666599</v>
      </c>
      <c r="I132" s="9">
        <f t="shared" si="120"/>
        <v>277.96468348176666</v>
      </c>
      <c r="J132" s="9">
        <f t="shared" si="121"/>
        <v>3.2311457578770887E-2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0.60863090835298128</v>
      </c>
      <c r="P132" s="9">
        <f t="shared" si="124"/>
        <v>1.9665751776376146E-2</v>
      </c>
      <c r="Q132" s="12">
        <f t="shared" si="125"/>
        <v>6.4896980862041284E-3</v>
      </c>
      <c r="R132" s="9">
        <f t="shared" si="126"/>
        <v>9.3951000000000007E-2</v>
      </c>
      <c r="S132" s="13">
        <f t="shared" si="127"/>
        <v>6.9075348705220044E-2</v>
      </c>
      <c r="T132" s="2">
        <f t="shared" si="128"/>
        <v>0.01</v>
      </c>
      <c r="U132" s="14">
        <f t="shared" si="129"/>
        <v>6.9075348705220044E-4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6.1807534870522004E-3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1.8754514351612901</v>
      </c>
      <c r="E133" s="10">
        <f t="shared" si="139"/>
        <v>4.8146834817666599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1.86519820496774</v>
      </c>
      <c r="E136" s="7"/>
      <c r="F136" s="7"/>
      <c r="G136" s="1">
        <v>1</v>
      </c>
      <c r="H136" s="9">
        <f t="shared" ref="H136:H147" si="141">E137</f>
        <v>1.86519820496774</v>
      </c>
      <c r="I136" s="9">
        <f t="shared" ref="I136:I147" si="142">H136+273.15</f>
        <v>275.0151982049677</v>
      </c>
      <c r="J136" s="9">
        <f t="shared" ref="J136:J147" si="143">EXP(($C$15*(I136-$C$13))/($C$16*I136*$C$13))</f>
        <v>2.2192268483315108E-2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1.6844995158367661E-2</v>
      </c>
      <c r="Q136" s="12">
        <f t="shared" ref="Q136:Q147" si="147">P136*$B$138</f>
        <v>4.3796987411755918E-3</v>
      </c>
      <c r="R136" s="9">
        <f t="shared" ref="R136:R147" si="148">L136*$B$138</f>
        <v>0.19735245833333334</v>
      </c>
      <c r="S136" s="13">
        <f t="shared" ref="S136:S147" si="149">Q136/R136</f>
        <v>2.2192268483315108E-2</v>
      </c>
      <c r="T136" s="2">
        <f t="shared" ref="T136:T147" si="150">$B$137/100</f>
        <v>0.01</v>
      </c>
      <c r="U136" s="14">
        <f t="shared" ref="U136:U147" si="151">S136*T136</f>
        <v>2.2192268483315109E-4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5.7119226848331515E-3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-6.3790650008387102</v>
      </c>
      <c r="E137" s="10">
        <f t="shared" ref="E137:E148" si="159">D136</f>
        <v>1.86519820496774</v>
      </c>
      <c r="F137" s="7" t="s">
        <v>83</v>
      </c>
      <c r="G137" s="1">
        <v>2</v>
      </c>
      <c r="H137" s="9">
        <f t="shared" si="141"/>
        <v>-6.3790650008387102</v>
      </c>
      <c r="I137" s="9">
        <f t="shared" si="142"/>
        <v>266.77093499916128</v>
      </c>
      <c r="J137" s="9">
        <f t="shared" si="143"/>
        <v>7.4305894671425777E-3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1.5012508381749659</v>
      </c>
      <c r="P137" s="9">
        <f t="shared" si="146"/>
        <v>1.1155178665681867E-2</v>
      </c>
      <c r="Q137" s="12">
        <f t="shared" si="147"/>
        <v>2.9003464530772856E-3</v>
      </c>
      <c r="R137" s="9">
        <f t="shared" si="148"/>
        <v>0.19735245833333334</v>
      </c>
      <c r="S137" s="13">
        <f t="shared" si="149"/>
        <v>1.4696277297841035E-2</v>
      </c>
      <c r="T137" s="2">
        <f t="shared" si="150"/>
        <v>0.01</v>
      </c>
      <c r="U137" s="14">
        <f t="shared" si="151"/>
        <v>1.4696277297841036E-4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5.6369627729784101E-3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-1.6019165787857099</v>
      </c>
      <c r="E138" s="10">
        <f t="shared" si="159"/>
        <v>-6.3790650008387102</v>
      </c>
      <c r="F138" s="7" t="s">
        <v>83</v>
      </c>
      <c r="G138" s="1">
        <v>3</v>
      </c>
      <c r="H138" s="9">
        <f t="shared" si="141"/>
        <v>-1.6019165787857099</v>
      </c>
      <c r="I138" s="9">
        <f t="shared" si="142"/>
        <v>271.54808342121424</v>
      </c>
      <c r="J138" s="9">
        <f t="shared" si="143"/>
        <v>1.4121523601261541E-2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2.2491435761759506</v>
      </c>
      <c r="P138" s="9">
        <f t="shared" si="146"/>
        <v>3.1761334093594475E-2</v>
      </c>
      <c r="Q138" s="12">
        <f t="shared" si="147"/>
        <v>8.2579468643345644E-3</v>
      </c>
      <c r="R138" s="9">
        <f t="shared" si="148"/>
        <v>0.19735245833333334</v>
      </c>
      <c r="S138" s="13">
        <f t="shared" si="149"/>
        <v>4.184364833391982E-2</v>
      </c>
      <c r="T138" s="2">
        <f t="shared" si="150"/>
        <v>0.01</v>
      </c>
      <c r="U138" s="14">
        <f t="shared" si="151"/>
        <v>4.184364833391982E-4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5.9084364833391981E-3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-4.4372369558387099</v>
      </c>
      <c r="E139" s="10">
        <f t="shared" si="159"/>
        <v>-1.6019165787857099</v>
      </c>
      <c r="F139" s="7" t="s">
        <v>83</v>
      </c>
      <c r="G139" s="1">
        <v>4</v>
      </c>
      <c r="H139" s="9">
        <f t="shared" si="141"/>
        <v>-4.4372369558387099</v>
      </c>
      <c r="I139" s="9">
        <f t="shared" si="142"/>
        <v>268.71276304416125</v>
      </c>
      <c r="J139" s="9">
        <f t="shared" si="143"/>
        <v>9.6732041165249576E-3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2.9764301587490229</v>
      </c>
      <c r="P139" s="9">
        <f t="shared" si="146"/>
        <v>2.8791616464160081E-2</v>
      </c>
      <c r="Q139" s="12">
        <f t="shared" si="147"/>
        <v>7.485820280681621E-3</v>
      </c>
      <c r="R139" s="9">
        <f t="shared" si="148"/>
        <v>0.19735245833333334</v>
      </c>
      <c r="S139" s="13">
        <f t="shared" si="149"/>
        <v>3.7931223881882838E-2</v>
      </c>
      <c r="T139" s="2">
        <f t="shared" si="150"/>
        <v>0.01</v>
      </c>
      <c r="U139" s="14">
        <f t="shared" si="151"/>
        <v>3.793122388188284E-4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5.8693122388188282E-3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5.1165618491333298</v>
      </c>
      <c r="E140" s="10">
        <f t="shared" si="159"/>
        <v>-4.4372369558387099</v>
      </c>
      <c r="F140" s="7" t="s">
        <v>83</v>
      </c>
      <c r="G140" s="1">
        <v>5</v>
      </c>
      <c r="H140" s="9">
        <f t="shared" si="141"/>
        <v>5.1165618491333298</v>
      </c>
      <c r="I140" s="9">
        <f t="shared" si="142"/>
        <v>278.26656184913332</v>
      </c>
      <c r="J140" s="9">
        <f t="shared" si="143"/>
        <v>3.3562959865262698E-2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3.7066864589515296</v>
      </c>
      <c r="P140" s="9">
        <f t="shared" si="146"/>
        <v>0.1244073688549029</v>
      </c>
      <c r="Q140" s="12">
        <f t="shared" si="147"/>
        <v>3.2345915902274758E-2</v>
      </c>
      <c r="R140" s="9">
        <f t="shared" si="148"/>
        <v>0.19735245833333334</v>
      </c>
      <c r="S140" s="13">
        <f t="shared" si="149"/>
        <v>0.16389922971033724</v>
      </c>
      <c r="T140" s="2">
        <f t="shared" si="150"/>
        <v>0.01</v>
      </c>
      <c r="U140" s="14">
        <f t="shared" si="151"/>
        <v>1.6389922971033724E-3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7.1289922971033729E-3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15.560153133741901</v>
      </c>
      <c r="E141" s="10">
        <f t="shared" si="159"/>
        <v>5.1165618491333298</v>
      </c>
      <c r="F141" s="7" t="s">
        <v>85</v>
      </c>
      <c r="G141" s="1">
        <v>6</v>
      </c>
      <c r="H141" s="9">
        <f t="shared" si="141"/>
        <v>15.560153133741901</v>
      </c>
      <c r="I141" s="9">
        <f t="shared" si="142"/>
        <v>288.71015313374187</v>
      </c>
      <c r="J141" s="9">
        <f t="shared" si="143"/>
        <v>0.11900403305337356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4.3413270067632936</v>
      </c>
      <c r="P141" s="9">
        <f t="shared" si="146"/>
        <v>0.51663542260836237</v>
      </c>
      <c r="Q141" s="12">
        <f t="shared" si="147"/>
        <v>0.13432520987817423</v>
      </c>
      <c r="R141" s="9">
        <f t="shared" si="148"/>
        <v>0.19735245833333334</v>
      </c>
      <c r="S141" s="13">
        <f t="shared" si="149"/>
        <v>0.68063611171894056</v>
      </c>
      <c r="T141" s="2">
        <f t="shared" si="150"/>
        <v>0.01</v>
      </c>
      <c r="U141" s="14">
        <f t="shared" si="151"/>
        <v>6.8063611171894061E-3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1.2296361117189406E-2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18.098058629000001</v>
      </c>
      <c r="E142" s="10">
        <f t="shared" si="159"/>
        <v>15.560153133741901</v>
      </c>
      <c r="F142" s="7" t="s">
        <v>83</v>
      </c>
      <c r="G142" s="1">
        <v>7</v>
      </c>
      <c r="H142" s="9">
        <f t="shared" si="141"/>
        <v>18.098058629000001</v>
      </c>
      <c r="I142" s="9">
        <f t="shared" si="142"/>
        <v>291.24805862899996</v>
      </c>
      <c r="J142" s="9">
        <f t="shared" si="143"/>
        <v>0.15965811269016664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4.583739500821598</v>
      </c>
      <c r="P142" s="9">
        <f t="shared" si="146"/>
        <v>0.73183119776454286</v>
      </c>
      <c r="Q142" s="12">
        <f t="shared" si="147"/>
        <v>0.19027611141878115</v>
      </c>
      <c r="R142" s="9">
        <f t="shared" si="148"/>
        <v>0.19735245833333334</v>
      </c>
      <c r="S142" s="13">
        <f t="shared" si="149"/>
        <v>0.96414360898104412</v>
      </c>
      <c r="T142" s="2">
        <f t="shared" si="150"/>
        <v>0.01</v>
      </c>
      <c r="U142" s="14">
        <f t="shared" si="151"/>
        <v>9.6414360898104418E-3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1.9591436089810441E-2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18.128183310322601</v>
      </c>
      <c r="E143" s="10">
        <f t="shared" si="159"/>
        <v>18.098058629000001</v>
      </c>
      <c r="F143" s="7" t="s">
        <v>83</v>
      </c>
      <c r="G143" s="1">
        <v>8</v>
      </c>
      <c r="H143" s="9">
        <f t="shared" si="141"/>
        <v>18.128183310322601</v>
      </c>
      <c r="I143" s="9">
        <f t="shared" si="142"/>
        <v>291.27818331032256</v>
      </c>
      <c r="J143" s="9">
        <f t="shared" si="143"/>
        <v>0.16021109244588094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4.6109562197237217</v>
      </c>
      <c r="P143" s="9">
        <f t="shared" si="146"/>
        <v>0.73872633318206693</v>
      </c>
      <c r="Q143" s="12">
        <f t="shared" si="147"/>
        <v>0.19206884662733742</v>
      </c>
      <c r="R143" s="9">
        <f t="shared" si="148"/>
        <v>0.19735245833333334</v>
      </c>
      <c r="S143" s="13">
        <f t="shared" si="149"/>
        <v>0.97322753539217755</v>
      </c>
      <c r="T143" s="2">
        <f t="shared" si="150"/>
        <v>0.01</v>
      </c>
      <c r="U143" s="14">
        <f t="shared" si="151"/>
        <v>9.7322753539217759E-3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1.9682275353921776E-2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17.472305785806501</v>
      </c>
      <c r="E144" s="10">
        <f t="shared" si="159"/>
        <v>18.128183310322601</v>
      </c>
      <c r="F144" s="7" t="s">
        <v>83</v>
      </c>
      <c r="G144" s="1">
        <v>9</v>
      </c>
      <c r="H144" s="9">
        <f t="shared" si="141"/>
        <v>17.472305785806501</v>
      </c>
      <c r="I144" s="9">
        <f t="shared" si="142"/>
        <v>290.62230578580647</v>
      </c>
      <c r="J144" s="9">
        <f t="shared" si="143"/>
        <v>0.14856941427699491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4.6312778032083219</v>
      </c>
      <c r="P144" s="9">
        <f t="shared" si="146"/>
        <v>0.68806623057670813</v>
      </c>
      <c r="Q144" s="12">
        <f t="shared" si="147"/>
        <v>0.17889721994994412</v>
      </c>
      <c r="R144" s="9">
        <f t="shared" si="148"/>
        <v>0.19735245833333334</v>
      </c>
      <c r="S144" s="13">
        <f t="shared" si="149"/>
        <v>0.90648589564454352</v>
      </c>
      <c r="T144" s="2">
        <f t="shared" si="150"/>
        <v>0.01</v>
      </c>
      <c r="U144" s="14">
        <f t="shared" si="151"/>
        <v>9.0648589564454353E-3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1.9014858956445436E-2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11.865746426199999</v>
      </c>
      <c r="E145" s="10">
        <f t="shared" si="159"/>
        <v>17.472305785806501</v>
      </c>
      <c r="F145" s="7" t="s">
        <v>83</v>
      </c>
      <c r="G145" s="1">
        <v>10</v>
      </c>
      <c r="H145" s="9">
        <f t="shared" si="141"/>
        <v>11.865746426199999</v>
      </c>
      <c r="I145" s="9">
        <f t="shared" si="142"/>
        <v>285.0157464262</v>
      </c>
      <c r="J145" s="9">
        <f t="shared" si="143"/>
        <v>7.6861747067226288E-2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4.7022594892982807</v>
      </c>
      <c r="P145" s="9">
        <f t="shared" si="146"/>
        <v>0.3614238795109091</v>
      </c>
      <c r="Q145" s="12">
        <f t="shared" si="147"/>
        <v>9.3970208672836369E-2</v>
      </c>
      <c r="R145" s="9">
        <f t="shared" si="148"/>
        <v>0.19735245833333334</v>
      </c>
      <c r="S145" s="13">
        <f t="shared" si="149"/>
        <v>0.47615423423871561</v>
      </c>
      <c r="T145" s="2">
        <f t="shared" si="150"/>
        <v>0.01</v>
      </c>
      <c r="U145" s="14">
        <f t="shared" si="151"/>
        <v>4.7615423423871565E-3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1.4711542342387158E-2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8.4692580420322603</v>
      </c>
      <c r="E146" s="10">
        <f t="shared" si="159"/>
        <v>11.865746426199999</v>
      </c>
      <c r="F146" s="7" t="s">
        <v>83</v>
      </c>
      <c r="G146" s="1">
        <v>11</v>
      </c>
      <c r="H146" s="9">
        <f t="shared" si="141"/>
        <v>8.4692580420322603</v>
      </c>
      <c r="I146" s="9">
        <f t="shared" si="142"/>
        <v>281.61925804203224</v>
      </c>
      <c r="J146" s="9">
        <f t="shared" si="143"/>
        <v>5.0906556896559804E-2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5.0998835264540388</v>
      </c>
      <c r="P146" s="9">
        <f t="shared" si="146"/>
        <v>0.25961751090526058</v>
      </c>
      <c r="Q146" s="12">
        <f t="shared" si="147"/>
        <v>6.7500552835367753E-2</v>
      </c>
      <c r="R146" s="9">
        <f t="shared" si="148"/>
        <v>0.19735245833333334</v>
      </c>
      <c r="S146" s="13">
        <f t="shared" si="149"/>
        <v>0.34203046369636597</v>
      </c>
      <c r="T146" s="2">
        <f t="shared" si="150"/>
        <v>0.01</v>
      </c>
      <c r="U146" s="14">
        <f t="shared" si="151"/>
        <v>3.4203046369636596E-3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8.9103046369636597E-3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4.8146834817666599</v>
      </c>
      <c r="E147" s="10">
        <f t="shared" si="159"/>
        <v>8.4692580420322603</v>
      </c>
      <c r="F147" s="7" t="s">
        <v>85</v>
      </c>
      <c r="G147" s="1">
        <v>12</v>
      </c>
      <c r="H147" s="9">
        <f t="shared" si="141"/>
        <v>4.8146834817666599</v>
      </c>
      <c r="I147" s="9">
        <f t="shared" si="142"/>
        <v>277.96468348176666</v>
      </c>
      <c r="J147" s="9">
        <f t="shared" si="143"/>
        <v>3.2311457578770887E-2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5.5993139322154448</v>
      </c>
      <c r="P147" s="9">
        <f t="shared" si="146"/>
        <v>0.18092199459100014</v>
      </c>
      <c r="Q147" s="12">
        <f t="shared" si="147"/>
        <v>4.7039718593660039E-2</v>
      </c>
      <c r="R147" s="9">
        <f t="shared" si="148"/>
        <v>0.19735245833333334</v>
      </c>
      <c r="S147" s="13">
        <f t="shared" si="149"/>
        <v>0.23835385173773085</v>
      </c>
      <c r="T147" s="2">
        <f t="shared" si="150"/>
        <v>0.01</v>
      </c>
      <c r="U147" s="14">
        <f t="shared" si="151"/>
        <v>2.3835385173773087E-3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7.8735385173773088E-3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1.8754514351612901</v>
      </c>
      <c r="E148" s="10">
        <f t="shared" si="159"/>
        <v>4.8146834817666599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193623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4456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8582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87518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4682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475640.96007168503</v>
      </c>
      <c r="J13" s="6" t="s">
        <v>37</v>
      </c>
      <c r="K13" s="6">
        <f>I13/(10000*1000)</f>
        <v>4.7564096007168502E-2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3.6909852748709699</v>
      </c>
      <c r="E26" s="7"/>
      <c r="F26" s="7"/>
      <c r="G26" s="1">
        <v>1</v>
      </c>
      <c r="H26" s="9">
        <f t="shared" ref="H26:H37" si="0">E27</f>
        <v>3.6909852748709699</v>
      </c>
      <c r="I26" s="9">
        <f t="shared" ref="I26:I37" si="1">H26+273.15</f>
        <v>276.84098527487095</v>
      </c>
      <c r="J26" s="9">
        <f t="shared" ref="J26:J37" si="2">EXP(($C$15*(I26-$C$13))/($C$16*I26*$C$13))</f>
        <v>2.8028998094348386E-2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1.1360739901574493</v>
      </c>
      <c r="Q26" s="12">
        <f t="shared" ref="Q26:Q37" si="6">P26*$B$28</f>
        <v>0.11360739901574493</v>
      </c>
      <c r="R26" s="9">
        <f t="shared" ref="R26:R37" si="7">L26*$B$28</f>
        <v>4.0532094166666672</v>
      </c>
      <c r="S26" s="13">
        <f t="shared" ref="S26:S37" si="8">Q26/R26</f>
        <v>2.8028998094348383E-2</v>
      </c>
      <c r="T26" s="2">
        <f t="shared" ref="T26:T37" si="9">$B$27/100</f>
        <v>0.34</v>
      </c>
      <c r="U26" s="14">
        <f t="shared" ref="U26:U37" si="10">S26*T26</f>
        <v>9.5298593520784514E-3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2.2429859352078453E-2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0.22634714216129001</v>
      </c>
      <c r="E27" s="10">
        <f t="shared" ref="E27:E38" si="18">D26</f>
        <v>3.6909852748709699</v>
      </c>
      <c r="F27" s="7" t="s">
        <v>83</v>
      </c>
      <c r="G27" s="1">
        <v>2</v>
      </c>
      <c r="H27" s="9">
        <f t="shared" si="0"/>
        <v>0.22634714216129001</v>
      </c>
      <c r="I27" s="9">
        <f t="shared" si="1"/>
        <v>273.37634714216125</v>
      </c>
      <c r="J27" s="9">
        <f t="shared" si="2"/>
        <v>1.7948362536846466E-2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79.928114343175878</v>
      </c>
      <c r="P27" s="9">
        <f t="shared" si="5"/>
        <v>1.4345787731178385</v>
      </c>
      <c r="Q27" s="12">
        <f t="shared" si="6"/>
        <v>0.14345787731178386</v>
      </c>
      <c r="R27" s="9">
        <f t="shared" si="7"/>
        <v>4.0532094166666672</v>
      </c>
      <c r="S27" s="13">
        <f t="shared" si="8"/>
        <v>3.5393650454350979E-2</v>
      </c>
      <c r="T27" s="2">
        <f t="shared" si="9"/>
        <v>0.34</v>
      </c>
      <c r="U27" s="14">
        <f t="shared" si="10"/>
        <v>1.2033841154479334E-2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2.4933841154479334E-2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-1.30473805596429</v>
      </c>
      <c r="E28" s="10">
        <f t="shared" si="18"/>
        <v>0.22634714216129001</v>
      </c>
      <c r="F28" s="7" t="s">
        <v>83</v>
      </c>
      <c r="G28" s="1">
        <v>3</v>
      </c>
      <c r="H28" s="9">
        <f t="shared" si="0"/>
        <v>-1.30473805596429</v>
      </c>
      <c r="I28" s="9">
        <f t="shared" si="1"/>
        <v>271.84526194403571</v>
      </c>
      <c r="J28" s="9">
        <f t="shared" si="2"/>
        <v>1.4686051989977571E-2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119.02562973672471</v>
      </c>
      <c r="P28" s="9">
        <f t="shared" si="5"/>
        <v>1.7480165864533594</v>
      </c>
      <c r="Q28" s="12">
        <f t="shared" si="6"/>
        <v>0.17480165864533595</v>
      </c>
      <c r="R28" s="9">
        <f t="shared" si="7"/>
        <v>4.0532094166666672</v>
      </c>
      <c r="S28" s="13">
        <f t="shared" si="8"/>
        <v>4.3126727656004435E-2</v>
      </c>
      <c r="T28" s="2">
        <f t="shared" si="9"/>
        <v>0.34</v>
      </c>
      <c r="U28" s="14">
        <f t="shared" si="10"/>
        <v>1.4663087403041508E-2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2.756308740304151E-2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0.87049626303225802</v>
      </c>
      <c r="E29" s="10">
        <f t="shared" si="18"/>
        <v>-1.30473805596429</v>
      </c>
      <c r="F29" s="7" t="s">
        <v>83</v>
      </c>
      <c r="G29" s="1">
        <v>4</v>
      </c>
      <c r="H29" s="9">
        <f t="shared" si="0"/>
        <v>0.87049626303225802</v>
      </c>
      <c r="I29" s="9">
        <f t="shared" si="1"/>
        <v>274.02049626303221</v>
      </c>
      <c r="J29" s="9">
        <f t="shared" si="2"/>
        <v>1.9515801556622692E-2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157.80970731693802</v>
      </c>
      <c r="P29" s="9">
        <f t="shared" si="5"/>
        <v>3.0797829317060703</v>
      </c>
      <c r="Q29" s="12">
        <f t="shared" si="6"/>
        <v>0.30797829317060704</v>
      </c>
      <c r="R29" s="9">
        <f t="shared" si="7"/>
        <v>4.0532094166666672</v>
      </c>
      <c r="S29" s="13">
        <f t="shared" si="8"/>
        <v>7.5983809744497824E-2</v>
      </c>
      <c r="T29" s="2">
        <f t="shared" si="9"/>
        <v>0.34</v>
      </c>
      <c r="U29" s="14">
        <f t="shared" si="10"/>
        <v>2.5834495313129261E-2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3.8734495313129259E-2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7.5584167198333301</v>
      </c>
      <c r="E30" s="10">
        <f t="shared" si="18"/>
        <v>0.87049626303225802</v>
      </c>
      <c r="F30" s="7" t="s">
        <v>83</v>
      </c>
      <c r="G30" s="1">
        <v>5</v>
      </c>
      <c r="H30" s="9">
        <f t="shared" si="0"/>
        <v>7.5584167198333301</v>
      </c>
      <c r="I30" s="9">
        <f t="shared" si="1"/>
        <v>280.70841671983328</v>
      </c>
      <c r="J30" s="9">
        <f t="shared" si="2"/>
        <v>4.5504226287779538E-2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146.99342816597036</v>
      </c>
      <c r="O30" s="9">
        <f t="shared" si="19"/>
        <v>48.268590385928263</v>
      </c>
      <c r="P30" s="9">
        <f t="shared" si="5"/>
        <v>2.1964248595134195</v>
      </c>
      <c r="Q30" s="12">
        <f t="shared" si="6"/>
        <v>0.21964248595134195</v>
      </c>
      <c r="R30" s="9">
        <f t="shared" si="7"/>
        <v>4.0532094166666672</v>
      </c>
      <c r="S30" s="13">
        <f t="shared" si="8"/>
        <v>5.4189769975412347E-2</v>
      </c>
      <c r="T30" s="2">
        <f t="shared" si="9"/>
        <v>0.34</v>
      </c>
      <c r="U30" s="14">
        <f t="shared" si="10"/>
        <v>1.8424521791640201E-2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3.1324521791640199E-2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9.9446020574838698</v>
      </c>
      <c r="E31" s="10">
        <f t="shared" si="18"/>
        <v>7.5584167198333301</v>
      </c>
      <c r="F31" s="7" t="s">
        <v>85</v>
      </c>
      <c r="G31" s="1">
        <v>6</v>
      </c>
      <c r="H31" s="9">
        <f t="shared" si="0"/>
        <v>9.9446020574838698</v>
      </c>
      <c r="I31" s="9">
        <f t="shared" si="1"/>
        <v>283.09460205748383</v>
      </c>
      <c r="J31" s="9">
        <f t="shared" si="2"/>
        <v>6.0957401170536621E-2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86.604259693081517</v>
      </c>
      <c r="P31" s="9">
        <f t="shared" si="5"/>
        <v>5.2791706011885049</v>
      </c>
      <c r="Q31" s="12">
        <f t="shared" si="6"/>
        <v>0.52791706011885053</v>
      </c>
      <c r="R31" s="9">
        <f t="shared" si="7"/>
        <v>4.0532094166666672</v>
      </c>
      <c r="S31" s="13">
        <f t="shared" si="8"/>
        <v>0.13024667759530817</v>
      </c>
      <c r="T31" s="2">
        <f t="shared" si="9"/>
        <v>0.34</v>
      </c>
      <c r="U31" s="14">
        <f t="shared" si="10"/>
        <v>4.4283870382404777E-2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5.7183870382404779E-2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14.5514096642667</v>
      </c>
      <c r="E32" s="10">
        <f t="shared" si="18"/>
        <v>9.9446020574838698</v>
      </c>
      <c r="F32" s="7" t="s">
        <v>83</v>
      </c>
      <c r="G32" s="1">
        <v>7</v>
      </c>
      <c r="H32" s="9">
        <f t="shared" si="0"/>
        <v>14.5514096642667</v>
      </c>
      <c r="I32" s="9">
        <f t="shared" si="1"/>
        <v>287.70140966426669</v>
      </c>
      <c r="J32" s="9">
        <f t="shared" si="2"/>
        <v>0.10573222845484956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121.85718325855967</v>
      </c>
      <c r="P32" s="9">
        <f t="shared" si="5"/>
        <v>12.884231539158501</v>
      </c>
      <c r="Q32" s="12">
        <f t="shared" si="6"/>
        <v>1.2884231539158502</v>
      </c>
      <c r="R32" s="9">
        <f t="shared" si="7"/>
        <v>4.0532094166666672</v>
      </c>
      <c r="S32" s="13">
        <f t="shared" si="8"/>
        <v>0.31787727241970165</v>
      </c>
      <c r="T32" s="2">
        <f t="shared" si="9"/>
        <v>0.34</v>
      </c>
      <c r="U32" s="14">
        <f t="shared" si="10"/>
        <v>0.10807827262269856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0.13372827262269857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18.9036999177419</v>
      </c>
      <c r="E33" s="10">
        <f t="shared" si="18"/>
        <v>14.5514096642667</v>
      </c>
      <c r="F33" s="7" t="s">
        <v>83</v>
      </c>
      <c r="G33" s="1">
        <v>8</v>
      </c>
      <c r="H33" s="9">
        <f t="shared" si="0"/>
        <v>18.9036999177419</v>
      </c>
      <c r="I33" s="9">
        <f t="shared" si="1"/>
        <v>292.05369991774188</v>
      </c>
      <c r="J33" s="9">
        <f t="shared" si="2"/>
        <v>0.17508229789249125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149.50504588606785</v>
      </c>
      <c r="P33" s="9">
        <f t="shared" si="5"/>
        <v>26.175686980255104</v>
      </c>
      <c r="Q33" s="12">
        <f t="shared" si="6"/>
        <v>2.6175686980255106</v>
      </c>
      <c r="R33" s="9">
        <f t="shared" si="7"/>
        <v>4.0532094166666672</v>
      </c>
      <c r="S33" s="13">
        <f t="shared" si="8"/>
        <v>0.64580149430773348</v>
      </c>
      <c r="T33" s="2">
        <f t="shared" si="9"/>
        <v>0.34</v>
      </c>
      <c r="U33" s="14">
        <f t="shared" si="10"/>
        <v>0.21957250806462941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0.24522250806462942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16.685635996451602</v>
      </c>
      <c r="E34" s="10">
        <f t="shared" si="18"/>
        <v>18.9036999177419</v>
      </c>
      <c r="F34" s="7" t="s">
        <v>83</v>
      </c>
      <c r="G34" s="1">
        <v>9</v>
      </c>
      <c r="H34" s="9">
        <f t="shared" si="0"/>
        <v>16.685635996451602</v>
      </c>
      <c r="I34" s="9">
        <f t="shared" si="1"/>
        <v>289.83563599645157</v>
      </c>
      <c r="J34" s="9">
        <f t="shared" si="2"/>
        <v>0.13565542497552566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163.86145307247941</v>
      </c>
      <c r="P34" s="9">
        <f t="shared" si="5"/>
        <v>22.228695053654349</v>
      </c>
      <c r="Q34" s="12">
        <f t="shared" si="6"/>
        <v>2.222869505365435</v>
      </c>
      <c r="R34" s="9">
        <f t="shared" si="7"/>
        <v>4.0532094166666672</v>
      </c>
      <c r="S34" s="13">
        <f t="shared" si="8"/>
        <v>0.54842207171064661</v>
      </c>
      <c r="T34" s="2">
        <f t="shared" si="9"/>
        <v>0.34</v>
      </c>
      <c r="U34" s="14">
        <f t="shared" si="10"/>
        <v>0.18646350438161985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0.21211350438161986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12.959375984899999</v>
      </c>
      <c r="E35" s="10">
        <f t="shared" si="18"/>
        <v>16.685635996451602</v>
      </c>
      <c r="F35" s="7" t="s">
        <v>83</v>
      </c>
      <c r="G35" s="1">
        <v>10</v>
      </c>
      <c r="H35" s="9">
        <f t="shared" si="0"/>
        <v>12.959375984899999</v>
      </c>
      <c r="I35" s="9">
        <f t="shared" si="1"/>
        <v>286.1093759849</v>
      </c>
      <c r="J35" s="9">
        <f t="shared" si="2"/>
        <v>8.7583343724999069E-2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182.16485218549172</v>
      </c>
      <c r="P35" s="9">
        <f t="shared" si="5"/>
        <v>15.95460686357557</v>
      </c>
      <c r="Q35" s="12">
        <f t="shared" si="6"/>
        <v>1.5954606863575571</v>
      </c>
      <c r="R35" s="9">
        <f t="shared" si="7"/>
        <v>4.0532094166666672</v>
      </c>
      <c r="S35" s="13">
        <f t="shared" si="8"/>
        <v>0.3936289794938978</v>
      </c>
      <c r="T35" s="2">
        <f t="shared" si="9"/>
        <v>0.34</v>
      </c>
      <c r="U35" s="14">
        <f t="shared" si="10"/>
        <v>0.13383385302792528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0.15948385302792528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10.7157693861613</v>
      </c>
      <c r="E36" s="10">
        <f t="shared" si="18"/>
        <v>12.959375984899999</v>
      </c>
      <c r="F36" s="7" t="s">
        <v>83</v>
      </c>
      <c r="G36" s="1">
        <v>11</v>
      </c>
      <c r="H36" s="9">
        <f t="shared" si="0"/>
        <v>10.7157693861613</v>
      </c>
      <c r="I36" s="9">
        <f t="shared" si="1"/>
        <v>283.86576938616128</v>
      </c>
      <c r="J36" s="9">
        <f t="shared" si="2"/>
        <v>6.6927669030320977E-2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157.89973305582035</v>
      </c>
      <c r="O36" s="9">
        <f t="shared" si="19"/>
        <v>48.842606432762466</v>
      </c>
      <c r="P36" s="9">
        <f t="shared" si="5"/>
        <v>3.2689217979101528</v>
      </c>
      <c r="Q36" s="12">
        <f t="shared" si="6"/>
        <v>0.32689217979101531</v>
      </c>
      <c r="R36" s="9">
        <f t="shared" si="7"/>
        <v>4.0532094166666672</v>
      </c>
      <c r="S36" s="13">
        <f t="shared" si="8"/>
        <v>8.0650207326284487E-2</v>
      </c>
      <c r="T36" s="2">
        <f t="shared" si="9"/>
        <v>0.34</v>
      </c>
      <c r="U36" s="14">
        <f t="shared" si="10"/>
        <v>2.7421070490936728E-2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4.0321070490936729E-2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4.2590897801333298</v>
      </c>
      <c r="E37" s="10">
        <f t="shared" si="18"/>
        <v>10.7157693861613</v>
      </c>
      <c r="F37" s="7" t="s">
        <v>85</v>
      </c>
      <c r="G37" s="1">
        <v>12</v>
      </c>
      <c r="H37" s="9">
        <f t="shared" si="0"/>
        <v>4.2590897801333298</v>
      </c>
      <c r="I37" s="9">
        <f t="shared" si="1"/>
        <v>277.40908978013329</v>
      </c>
      <c r="J37" s="9">
        <f t="shared" si="2"/>
        <v>3.0122313883036985E-2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86.10577880151898</v>
      </c>
      <c r="P37" s="9">
        <f t="shared" si="5"/>
        <v>2.5937052962027067</v>
      </c>
      <c r="Q37" s="12">
        <f t="shared" si="6"/>
        <v>0.25937052962027068</v>
      </c>
      <c r="R37" s="9">
        <f t="shared" si="7"/>
        <v>4.0532094166666672</v>
      </c>
      <c r="S37" s="13">
        <f t="shared" si="8"/>
        <v>6.3991396189337607E-2</v>
      </c>
      <c r="T37" s="2">
        <f t="shared" si="9"/>
        <v>0.34</v>
      </c>
      <c r="U37" s="14">
        <f t="shared" si="10"/>
        <v>2.1757074704374789E-2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3.4657074704374791E-2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3.3003910503871001</v>
      </c>
      <c r="E38" s="10">
        <f t="shared" si="18"/>
        <v>4.2590897801333298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3.6909852748709699</v>
      </c>
      <c r="E42" s="7"/>
      <c r="F42" s="7"/>
      <c r="G42" s="1">
        <v>1</v>
      </c>
      <c r="H42" s="9">
        <f t="shared" ref="H42:H53" si="20">E43</f>
        <v>3.6909852748709699</v>
      </c>
      <c r="I42" s="9">
        <f t="shared" ref="I42:I53" si="21">H42+273.15</f>
        <v>276.84098527487095</v>
      </c>
      <c r="J42" s="9">
        <f t="shared" ref="J42:J53" si="22">EXP(($C$15*(I42-$C$13))/($C$16*I42*$C$13))</f>
        <v>2.8028998094348386E-2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1.6496817190904922</v>
      </c>
      <c r="Q42" s="12">
        <f t="shared" ref="Q42:Q53" si="26">P42*$B$44</f>
        <v>0.3959236125817181</v>
      </c>
      <c r="R42" s="9">
        <f t="shared" ref="R42:R53" si="27">L42*$B$44</f>
        <v>14.125500000000001</v>
      </c>
      <c r="S42" s="13">
        <f t="shared" ref="S42:S53" si="28">Q42/R42</f>
        <v>2.8028998094348383E-2</v>
      </c>
      <c r="T42" s="2">
        <f t="shared" ref="T42:T53" si="29">$B$43/100</f>
        <v>0.43</v>
      </c>
      <c r="U42" s="14">
        <f t="shared" ref="U42:U53" si="30">S42*T42</f>
        <v>1.2052469180569804E-2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2.0472469180569802E-2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16135.25</v>
      </c>
      <c r="AU42" s="1">
        <f t="shared" ref="AU42:AU53" si="38">AT42*10000*AS42*0.67*AR42*AQ42</f>
        <v>72703631.034866408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0.22634714216129001</v>
      </c>
      <c r="E43" s="10">
        <f t="shared" ref="E43:E54" si="39">D42</f>
        <v>3.6909852748709699</v>
      </c>
      <c r="F43" s="7" t="s">
        <v>83</v>
      </c>
      <c r="G43" s="1">
        <v>2</v>
      </c>
      <c r="H43" s="9">
        <f t="shared" si="20"/>
        <v>0.22634714216129001</v>
      </c>
      <c r="I43" s="9">
        <f t="shared" si="21"/>
        <v>273.37634714216125</v>
      </c>
      <c r="J43" s="9">
        <f t="shared" si="22"/>
        <v>1.7948362536846466E-2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116.06281828090951</v>
      </c>
      <c r="P43" s="9">
        <f t="shared" si="25"/>
        <v>2.0831375395538956</v>
      </c>
      <c r="Q43" s="12">
        <f t="shared" si="26"/>
        <v>0.49995300949293492</v>
      </c>
      <c r="R43" s="9">
        <f t="shared" si="27"/>
        <v>14.125500000000001</v>
      </c>
      <c r="S43" s="13">
        <f t="shared" si="28"/>
        <v>3.5393650454350986E-2</v>
      </c>
      <c r="T43" s="2">
        <f t="shared" si="29"/>
        <v>0.43</v>
      </c>
      <c r="U43" s="14">
        <f t="shared" si="30"/>
        <v>1.5219269695370925E-2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2.3639269695370925E-2</v>
      </c>
      <c r="AR43" s="9">
        <f t="shared" si="35"/>
        <v>136.875</v>
      </c>
      <c r="AS43" s="1">
        <f t="shared" si="36"/>
        <v>0.24</v>
      </c>
      <c r="AT43" s="1">
        <f t="shared" si="37"/>
        <v>16135.25</v>
      </c>
      <c r="AU43" s="1">
        <f t="shared" si="38"/>
        <v>83949851.222494885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-1.30473805596429</v>
      </c>
      <c r="E44" s="10">
        <f t="shared" si="39"/>
        <v>0.22634714216129001</v>
      </c>
      <c r="F44" s="7" t="s">
        <v>83</v>
      </c>
      <c r="G44" s="1">
        <v>3</v>
      </c>
      <c r="H44" s="9">
        <f t="shared" si="20"/>
        <v>-1.30473805596429</v>
      </c>
      <c r="I44" s="9">
        <f t="shared" si="21"/>
        <v>271.84526194403571</v>
      </c>
      <c r="J44" s="9">
        <f t="shared" si="22"/>
        <v>1.4686051989977571E-2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172.83593074135564</v>
      </c>
      <c r="P44" s="9">
        <f t="shared" si="25"/>
        <v>2.5382774646037114</v>
      </c>
      <c r="Q44" s="12">
        <f t="shared" si="26"/>
        <v>0.60918659150489074</v>
      </c>
      <c r="R44" s="9">
        <f t="shared" si="27"/>
        <v>14.125500000000001</v>
      </c>
      <c r="S44" s="13">
        <f t="shared" si="28"/>
        <v>4.3126727656004442E-2</v>
      </c>
      <c r="T44" s="2">
        <f t="shared" si="29"/>
        <v>0.43</v>
      </c>
      <c r="U44" s="14">
        <f t="shared" si="30"/>
        <v>1.8544492892081911E-2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2.6964492892081908E-2</v>
      </c>
      <c r="AR44" s="9">
        <f t="shared" si="35"/>
        <v>136.875</v>
      </c>
      <c r="AS44" s="1">
        <f t="shared" si="36"/>
        <v>0.24</v>
      </c>
      <c r="AT44" s="1">
        <f t="shared" si="37"/>
        <v>16135.25</v>
      </c>
      <c r="AU44" s="1">
        <f t="shared" si="38"/>
        <v>95758675.955356225</v>
      </c>
    </row>
    <row r="45" spans="1:48" x14ac:dyDescent="0.15">
      <c r="C45" s="7">
        <v>3</v>
      </c>
      <c r="D45" s="8">
        <v>0.87049626303225802</v>
      </c>
      <c r="E45" s="10">
        <f t="shared" si="39"/>
        <v>-1.30473805596429</v>
      </c>
      <c r="F45" s="7" t="s">
        <v>83</v>
      </c>
      <c r="G45" s="1">
        <v>4</v>
      </c>
      <c r="H45" s="9">
        <f t="shared" si="20"/>
        <v>0.87049626303225802</v>
      </c>
      <c r="I45" s="9">
        <f t="shared" si="21"/>
        <v>274.02049626303221</v>
      </c>
      <c r="J45" s="9">
        <f t="shared" si="22"/>
        <v>1.9515801556622692E-2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229.15390327675192</v>
      </c>
      <c r="P45" s="9">
        <f t="shared" si="25"/>
        <v>4.4721221022746009</v>
      </c>
      <c r="Q45" s="12">
        <f t="shared" si="26"/>
        <v>1.0733093045459041</v>
      </c>
      <c r="R45" s="9">
        <f t="shared" si="27"/>
        <v>14.125500000000001</v>
      </c>
      <c r="S45" s="13">
        <f t="shared" si="28"/>
        <v>7.5983809744497824E-2</v>
      </c>
      <c r="T45" s="2">
        <f t="shared" si="29"/>
        <v>0.43</v>
      </c>
      <c r="U45" s="14">
        <f t="shared" si="30"/>
        <v>3.2673038190134063E-2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4.109303819013406E-2</v>
      </c>
      <c r="AR45" s="9">
        <f t="shared" si="35"/>
        <v>136.875</v>
      </c>
      <c r="AS45" s="1">
        <f t="shared" si="36"/>
        <v>0.24</v>
      </c>
      <c r="AT45" s="1">
        <f t="shared" si="37"/>
        <v>16135.25</v>
      </c>
      <c r="AU45" s="1">
        <f t="shared" si="38"/>
        <v>145933207.19284278</v>
      </c>
    </row>
    <row r="46" spans="1:48" x14ac:dyDescent="0.15">
      <c r="C46" s="7">
        <v>4</v>
      </c>
      <c r="D46" s="8">
        <v>7.5584167198333301</v>
      </c>
      <c r="E46" s="10">
        <f t="shared" si="39"/>
        <v>0.87049626303225802</v>
      </c>
      <c r="F46" s="7" t="s">
        <v>83</v>
      </c>
      <c r="G46" s="1">
        <v>5</v>
      </c>
      <c r="H46" s="9">
        <f t="shared" si="20"/>
        <v>7.5584167198333301</v>
      </c>
      <c r="I46" s="9">
        <f t="shared" si="21"/>
        <v>280.70841671983328</v>
      </c>
      <c r="J46" s="9">
        <f t="shared" si="22"/>
        <v>4.5504226287779538E-2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213.44769211575345</v>
      </c>
      <c r="O46" s="9">
        <f t="shared" si="40"/>
        <v>70.090339058723828</v>
      </c>
      <c r="P46" s="9">
        <f t="shared" si="25"/>
        <v>3.1894066491153619</v>
      </c>
      <c r="Q46" s="12">
        <f t="shared" si="26"/>
        <v>0.7654575957876868</v>
      </c>
      <c r="R46" s="9">
        <f t="shared" si="27"/>
        <v>14.125500000000001</v>
      </c>
      <c r="S46" s="13">
        <f t="shared" si="28"/>
        <v>5.4189769975412319E-2</v>
      </c>
      <c r="T46" s="2">
        <f t="shared" si="29"/>
        <v>0.43</v>
      </c>
      <c r="U46" s="14">
        <f t="shared" si="30"/>
        <v>2.3301601089427297E-2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3.1721601089427294E-2</v>
      </c>
      <c r="AR46" s="9">
        <f t="shared" si="35"/>
        <v>136.875</v>
      </c>
      <c r="AS46" s="1">
        <f t="shared" si="36"/>
        <v>0.24</v>
      </c>
      <c r="AT46" s="1">
        <f t="shared" si="37"/>
        <v>16135.25</v>
      </c>
      <c r="AU46" s="1">
        <f t="shared" si="38"/>
        <v>112652536.49177791</v>
      </c>
    </row>
    <row r="47" spans="1:48" x14ac:dyDescent="0.15">
      <c r="C47" s="7">
        <v>5</v>
      </c>
      <c r="D47" s="8">
        <v>9.9446020574838698</v>
      </c>
      <c r="E47" s="10">
        <f t="shared" si="39"/>
        <v>7.5584167198333301</v>
      </c>
      <c r="F47" s="7" t="s">
        <v>85</v>
      </c>
      <c r="G47" s="1">
        <v>6</v>
      </c>
      <c r="H47" s="9">
        <f t="shared" si="20"/>
        <v>9.9446020574838698</v>
      </c>
      <c r="I47" s="9">
        <f t="shared" si="21"/>
        <v>283.09460205748383</v>
      </c>
      <c r="J47" s="9">
        <f t="shared" si="22"/>
        <v>6.0957401170536621E-2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125.75718240960846</v>
      </c>
      <c r="P47" s="9">
        <f t="shared" si="25"/>
        <v>7.6658310182188538</v>
      </c>
      <c r="Q47" s="12">
        <f t="shared" si="26"/>
        <v>1.8397994443725247</v>
      </c>
      <c r="R47" s="9">
        <f t="shared" si="27"/>
        <v>14.125500000000001</v>
      </c>
      <c r="S47" s="13">
        <f t="shared" si="28"/>
        <v>0.13024667759530811</v>
      </c>
      <c r="T47" s="2">
        <f t="shared" si="29"/>
        <v>0.43</v>
      </c>
      <c r="U47" s="14">
        <f t="shared" si="30"/>
        <v>5.6006071365982485E-2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6.4426071365982496E-2</v>
      </c>
      <c r="AR47" s="9">
        <f t="shared" si="35"/>
        <v>136.875</v>
      </c>
      <c r="AS47" s="1">
        <f t="shared" si="36"/>
        <v>0.24</v>
      </c>
      <c r="AT47" s="1">
        <f t="shared" si="37"/>
        <v>16135.25</v>
      </c>
      <c r="AU47" s="1">
        <f t="shared" si="38"/>
        <v>228795524.38471395</v>
      </c>
    </row>
    <row r="48" spans="1:48" x14ac:dyDescent="0.15">
      <c r="C48" s="7">
        <v>6</v>
      </c>
      <c r="D48" s="8">
        <v>14.5514096642667</v>
      </c>
      <c r="E48" s="10">
        <f t="shared" si="39"/>
        <v>9.9446020574838698</v>
      </c>
      <c r="F48" s="7" t="s">
        <v>83</v>
      </c>
      <c r="G48" s="1">
        <v>7</v>
      </c>
      <c r="H48" s="9">
        <f t="shared" si="20"/>
        <v>14.5514096642667</v>
      </c>
      <c r="I48" s="9">
        <f t="shared" si="21"/>
        <v>287.70140966426669</v>
      </c>
      <c r="J48" s="9">
        <f t="shared" si="22"/>
        <v>0.10573222845484956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176.94760139138961</v>
      </c>
      <c r="P48" s="9">
        <f t="shared" si="25"/>
        <v>18.709064214852063</v>
      </c>
      <c r="Q48" s="12">
        <f t="shared" si="26"/>
        <v>4.4901754115644952</v>
      </c>
      <c r="R48" s="9">
        <f t="shared" si="27"/>
        <v>14.125500000000001</v>
      </c>
      <c r="S48" s="13">
        <f t="shared" si="28"/>
        <v>0.3178772724197016</v>
      </c>
      <c r="T48" s="2">
        <f t="shared" si="29"/>
        <v>0.43</v>
      </c>
      <c r="U48" s="14">
        <f t="shared" si="30"/>
        <v>0.13668722714047168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0.15228722714047166</v>
      </c>
      <c r="AR48" s="9">
        <f t="shared" si="35"/>
        <v>136.875</v>
      </c>
      <c r="AS48" s="1">
        <f t="shared" si="36"/>
        <v>0.24</v>
      </c>
      <c r="AT48" s="1">
        <f t="shared" si="37"/>
        <v>16135.25</v>
      </c>
      <c r="AU48" s="1">
        <f t="shared" si="38"/>
        <v>540815779.26378822</v>
      </c>
    </row>
    <row r="49" spans="1:48" x14ac:dyDescent="0.15">
      <c r="C49" s="7">
        <v>7</v>
      </c>
      <c r="D49" s="8">
        <v>18.9036999177419</v>
      </c>
      <c r="E49" s="10">
        <f t="shared" si="39"/>
        <v>14.5514096642667</v>
      </c>
      <c r="F49" s="7" t="s">
        <v>83</v>
      </c>
      <c r="G49" s="1">
        <v>8</v>
      </c>
      <c r="H49" s="9">
        <f t="shared" si="20"/>
        <v>18.9036999177419</v>
      </c>
      <c r="I49" s="9">
        <f t="shared" si="21"/>
        <v>292.05369991774188</v>
      </c>
      <c r="J49" s="9">
        <f t="shared" si="22"/>
        <v>0.17508229789249125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217.09478717653758</v>
      </c>
      <c r="P49" s="9">
        <f t="shared" si="25"/>
        <v>38.009454199349541</v>
      </c>
      <c r="Q49" s="12">
        <f t="shared" si="26"/>
        <v>9.1222690078438902</v>
      </c>
      <c r="R49" s="9">
        <f t="shared" si="27"/>
        <v>14.125500000000001</v>
      </c>
      <c r="S49" s="13">
        <f t="shared" si="28"/>
        <v>0.64580149430773348</v>
      </c>
      <c r="T49" s="2">
        <f t="shared" si="29"/>
        <v>0.43</v>
      </c>
      <c r="U49" s="14">
        <f t="shared" si="30"/>
        <v>0.2776946425523254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0.2932946425523254</v>
      </c>
      <c r="AR49" s="9">
        <f t="shared" si="35"/>
        <v>136.875</v>
      </c>
      <c r="AS49" s="1">
        <f t="shared" si="36"/>
        <v>0.24</v>
      </c>
      <c r="AT49" s="1">
        <f t="shared" si="37"/>
        <v>16135.25</v>
      </c>
      <c r="AU49" s="1">
        <f t="shared" si="38"/>
        <v>1041573700.1995479</v>
      </c>
    </row>
    <row r="50" spans="1:48" x14ac:dyDescent="0.15">
      <c r="C50" s="7">
        <v>8</v>
      </c>
      <c r="D50" s="8">
        <v>16.685635996451602</v>
      </c>
      <c r="E50" s="10">
        <f t="shared" si="39"/>
        <v>18.9036999177419</v>
      </c>
      <c r="F50" s="7" t="s">
        <v>83</v>
      </c>
      <c r="G50" s="1">
        <v>9</v>
      </c>
      <c r="H50" s="9">
        <f t="shared" si="20"/>
        <v>16.685635996451602</v>
      </c>
      <c r="I50" s="9">
        <f t="shared" si="21"/>
        <v>289.83563599645157</v>
      </c>
      <c r="J50" s="9">
        <f t="shared" si="22"/>
        <v>0.13565542497552566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237.94158297718803</v>
      </c>
      <c r="P50" s="9">
        <f t="shared" si="25"/>
        <v>32.278066558119747</v>
      </c>
      <c r="Q50" s="12">
        <f t="shared" si="26"/>
        <v>7.7467359739487387</v>
      </c>
      <c r="R50" s="9">
        <f t="shared" si="27"/>
        <v>14.125500000000001</v>
      </c>
      <c r="S50" s="13">
        <f t="shared" si="28"/>
        <v>0.54842207171064661</v>
      </c>
      <c r="T50" s="2">
        <f t="shared" si="29"/>
        <v>0.43</v>
      </c>
      <c r="U50" s="14">
        <f t="shared" si="30"/>
        <v>0.23582149083557805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0.25142149083557802</v>
      </c>
      <c r="AR50" s="9">
        <f t="shared" si="35"/>
        <v>136.875</v>
      </c>
      <c r="AS50" s="1">
        <f t="shared" si="36"/>
        <v>0.24</v>
      </c>
      <c r="AT50" s="1">
        <f t="shared" si="37"/>
        <v>16135.25</v>
      </c>
      <c r="AU50" s="1">
        <f t="shared" si="38"/>
        <v>892870085.31899774</v>
      </c>
    </row>
    <row r="51" spans="1:48" x14ac:dyDescent="0.15">
      <c r="C51" s="7">
        <v>9</v>
      </c>
      <c r="D51" s="8">
        <v>12.959375984899999</v>
      </c>
      <c r="E51" s="10">
        <f t="shared" si="39"/>
        <v>16.685635996451602</v>
      </c>
      <c r="F51" s="7" t="s">
        <v>83</v>
      </c>
      <c r="G51" s="1">
        <v>10</v>
      </c>
      <c r="H51" s="9">
        <f t="shared" si="20"/>
        <v>12.959375984899999</v>
      </c>
      <c r="I51" s="9">
        <f t="shared" si="21"/>
        <v>286.1093759849</v>
      </c>
      <c r="J51" s="9">
        <f t="shared" si="22"/>
        <v>8.7583343724999069E-2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264.51976641906828</v>
      </c>
      <c r="P51" s="9">
        <f t="shared" si="25"/>
        <v>23.167525624337724</v>
      </c>
      <c r="Q51" s="12">
        <f t="shared" si="26"/>
        <v>5.5602061498410533</v>
      </c>
      <c r="R51" s="9">
        <f t="shared" si="27"/>
        <v>14.125500000000001</v>
      </c>
      <c r="S51" s="13">
        <f t="shared" si="28"/>
        <v>0.3936289794938978</v>
      </c>
      <c r="T51" s="2">
        <f t="shared" si="29"/>
        <v>0.43</v>
      </c>
      <c r="U51" s="14">
        <f t="shared" si="30"/>
        <v>0.16926046118237606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0.18486046118237603</v>
      </c>
      <c r="AR51" s="9">
        <f t="shared" si="35"/>
        <v>136.875</v>
      </c>
      <c r="AS51" s="1">
        <f t="shared" si="36"/>
        <v>0.24</v>
      </c>
      <c r="AT51" s="1">
        <f t="shared" si="37"/>
        <v>16135.25</v>
      </c>
      <c r="AU51" s="1">
        <f t="shared" si="38"/>
        <v>656492709.51129305</v>
      </c>
    </row>
    <row r="52" spans="1:48" x14ac:dyDescent="0.15">
      <c r="C52" s="7">
        <v>10</v>
      </c>
      <c r="D52" s="8">
        <v>10.7157693861613</v>
      </c>
      <c r="E52" s="10">
        <f t="shared" si="39"/>
        <v>12.959375984899999</v>
      </c>
      <c r="F52" s="7" t="s">
        <v>83</v>
      </c>
      <c r="G52" s="1">
        <v>11</v>
      </c>
      <c r="H52" s="9">
        <f t="shared" si="20"/>
        <v>10.7157693861613</v>
      </c>
      <c r="I52" s="9">
        <f t="shared" si="21"/>
        <v>283.86576938616128</v>
      </c>
      <c r="J52" s="9">
        <f t="shared" si="22"/>
        <v>6.6927669030320977E-2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229.28462875499406</v>
      </c>
      <c r="O52" s="9">
        <f t="shared" si="40"/>
        <v>70.923862039736491</v>
      </c>
      <c r="P52" s="9">
        <f t="shared" si="25"/>
        <v>4.7467687649476291</v>
      </c>
      <c r="Q52" s="12">
        <f t="shared" si="26"/>
        <v>1.1392245035874309</v>
      </c>
      <c r="R52" s="9">
        <f t="shared" si="27"/>
        <v>14.125500000000001</v>
      </c>
      <c r="S52" s="13">
        <f t="shared" si="28"/>
        <v>8.0650207326284432E-2</v>
      </c>
      <c r="T52" s="2">
        <f t="shared" si="29"/>
        <v>0.43</v>
      </c>
      <c r="U52" s="14">
        <f t="shared" si="30"/>
        <v>3.4679589150302302E-2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4.3099589150302299E-2</v>
      </c>
      <c r="AR52" s="9">
        <f t="shared" si="35"/>
        <v>136.875</v>
      </c>
      <c r="AS52" s="1">
        <f t="shared" si="36"/>
        <v>0.24</v>
      </c>
      <c r="AT52" s="1">
        <f t="shared" si="37"/>
        <v>16135.25</v>
      </c>
      <c r="AU52" s="1">
        <f t="shared" si="38"/>
        <v>153059047.2355859</v>
      </c>
    </row>
    <row r="53" spans="1:48" x14ac:dyDescent="0.15">
      <c r="C53" s="7">
        <v>11</v>
      </c>
      <c r="D53" s="8">
        <v>4.2590897801333298</v>
      </c>
      <c r="E53" s="10">
        <f t="shared" si="39"/>
        <v>10.7157693861613</v>
      </c>
      <c r="F53" s="7" t="s">
        <v>85</v>
      </c>
      <c r="G53" s="1">
        <v>12</v>
      </c>
      <c r="H53" s="9">
        <f t="shared" si="20"/>
        <v>4.2590897801333298</v>
      </c>
      <c r="I53" s="9">
        <f t="shared" si="21"/>
        <v>277.40908978013329</v>
      </c>
      <c r="J53" s="9">
        <f t="shared" si="22"/>
        <v>3.0122313883036985E-2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125.03334327478885</v>
      </c>
      <c r="P53" s="9">
        <f t="shared" si="25"/>
        <v>3.7662936119687012</v>
      </c>
      <c r="Q53" s="12">
        <f t="shared" si="26"/>
        <v>0.90391046687248822</v>
      </c>
      <c r="R53" s="9">
        <f t="shared" si="27"/>
        <v>14.125500000000001</v>
      </c>
      <c r="S53" s="13">
        <f t="shared" si="28"/>
        <v>6.3991396189337593E-2</v>
      </c>
      <c r="T53" s="2">
        <f t="shared" si="29"/>
        <v>0.43</v>
      </c>
      <c r="U53" s="14">
        <f t="shared" si="30"/>
        <v>2.7516300361415166E-2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3.5936300361415166E-2</v>
      </c>
      <c r="AR53" s="9">
        <f t="shared" si="35"/>
        <v>136.875</v>
      </c>
      <c r="AS53" s="1">
        <f t="shared" si="36"/>
        <v>0.24</v>
      </c>
      <c r="AT53" s="1">
        <f t="shared" si="37"/>
        <v>16135.25</v>
      </c>
      <c r="AU53" s="1">
        <f t="shared" si="38"/>
        <v>127620146.80252391</v>
      </c>
      <c r="AV53" s="1">
        <f>SUM(AU42:AU53)</f>
        <v>4152224894.6137886</v>
      </c>
    </row>
    <row r="54" spans="1:48" x14ac:dyDescent="0.15">
      <c r="C54" s="7">
        <v>12</v>
      </c>
      <c r="D54" s="8">
        <v>3.3003910503871001</v>
      </c>
      <c r="E54" s="10">
        <f t="shared" si="39"/>
        <v>4.2590897801333298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3.6909852748709699</v>
      </c>
      <c r="E58" s="7"/>
      <c r="F58" s="7"/>
      <c r="G58" s="1">
        <v>1</v>
      </c>
      <c r="H58" s="9">
        <f t="shared" ref="H58:H69" si="41">E59</f>
        <v>3.6909852748709699</v>
      </c>
      <c r="I58" s="9">
        <f t="shared" ref="I58:I69" si="42">H58+273.15</f>
        <v>276.84098527487095</v>
      </c>
      <c r="J58" s="9">
        <f t="shared" ref="J58:J69" si="43">EXP(($C$15*(I58-$C$13))/($C$16*I58*$C$13))</f>
        <v>2.8028998094348386E-2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2.7963597098794907E-3</v>
      </c>
      <c r="Q58" s="12">
        <f t="shared" ref="Q58:Q69" si="47">P58*$B$60</f>
        <v>5.313083448771032E-4</v>
      </c>
      <c r="R58" s="9">
        <f t="shared" ref="R58:R69" si="48">L58*$B$60</f>
        <v>1.8955666666666669E-2</v>
      </c>
      <c r="S58" s="13">
        <f t="shared" ref="S58:S69" si="49">Q58/R58</f>
        <v>2.8028998094348379E-2</v>
      </c>
      <c r="T58" s="2">
        <f t="shared" ref="T58:T69" si="50">$B$59/100</f>
        <v>0.01</v>
      </c>
      <c r="U58" s="14">
        <f t="shared" ref="U58:U69" si="51">S58*T58</f>
        <v>2.802899809434838E-4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1.2280289980943484E-2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715.16666666666663</v>
      </c>
      <c r="AU58" s="1">
        <f t="shared" ref="AU58:AU69" si="58">AT58*10000*AS58*0.67*AR58*AQ58</f>
        <v>111539.77191378555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0.22634714216129001</v>
      </c>
      <c r="E59" s="10">
        <f t="shared" ref="E59:E70" si="59">D58</f>
        <v>3.6909852748709699</v>
      </c>
      <c r="F59" s="7" t="s">
        <v>83</v>
      </c>
      <c r="G59" s="1">
        <v>2</v>
      </c>
      <c r="H59" s="9">
        <f t="shared" si="41"/>
        <v>0.22634714216129001</v>
      </c>
      <c r="I59" s="9">
        <f t="shared" si="42"/>
        <v>273.37634714216125</v>
      </c>
      <c r="J59" s="9">
        <f t="shared" si="43"/>
        <v>1.7948362536846466E-2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0.19673697362345385</v>
      </c>
      <c r="P59" s="9">
        <f t="shared" si="46"/>
        <v>3.5311065269957504E-3</v>
      </c>
      <c r="Q59" s="12">
        <f t="shared" si="47"/>
        <v>6.7091024012919261E-4</v>
      </c>
      <c r="R59" s="9">
        <f t="shared" si="48"/>
        <v>1.8955666666666669E-2</v>
      </c>
      <c r="S59" s="13">
        <f t="shared" si="49"/>
        <v>3.5393650454350986E-2</v>
      </c>
      <c r="T59" s="2">
        <f t="shared" si="50"/>
        <v>0.01</v>
      </c>
      <c r="U59" s="14">
        <f t="shared" si="51"/>
        <v>3.5393650454350984E-4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1.2353936504543511E-2</v>
      </c>
      <c r="AR59" s="9">
        <f t="shared" si="55"/>
        <v>9.9766666666666666</v>
      </c>
      <c r="AS59" s="1">
        <f t="shared" si="56"/>
        <v>0.19</v>
      </c>
      <c r="AT59" s="1">
        <f t="shared" si="57"/>
        <v>715.16666666666663</v>
      </c>
      <c r="AU59" s="1">
        <f t="shared" si="58"/>
        <v>112208.69068177372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-1.30473805596429</v>
      </c>
      <c r="E60" s="10">
        <f t="shared" si="59"/>
        <v>0.22634714216129001</v>
      </c>
      <c r="F60" s="7" t="s">
        <v>83</v>
      </c>
      <c r="G60" s="1">
        <v>3</v>
      </c>
      <c r="H60" s="9">
        <f t="shared" si="41"/>
        <v>-1.30473805596429</v>
      </c>
      <c r="I60" s="9">
        <f t="shared" si="42"/>
        <v>271.84526194403571</v>
      </c>
      <c r="J60" s="9">
        <f t="shared" si="43"/>
        <v>1.4686051989977571E-2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0.29297253376312482</v>
      </c>
      <c r="P60" s="9">
        <f t="shared" si="46"/>
        <v>4.3026098624807099E-3</v>
      </c>
      <c r="Q60" s="12">
        <f t="shared" si="47"/>
        <v>8.1749587387133489E-4</v>
      </c>
      <c r="R60" s="9">
        <f t="shared" si="48"/>
        <v>1.8955666666666669E-2</v>
      </c>
      <c r="S60" s="13">
        <f t="shared" si="49"/>
        <v>4.3126727656004435E-2</v>
      </c>
      <c r="T60" s="2">
        <f t="shared" si="50"/>
        <v>0.01</v>
      </c>
      <c r="U60" s="14">
        <f t="shared" si="51"/>
        <v>4.3126727656004433E-4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1.2431267276560045E-2</v>
      </c>
      <c r="AR60" s="9">
        <f t="shared" si="55"/>
        <v>9.9766666666666666</v>
      </c>
      <c r="AS60" s="1">
        <f t="shared" si="56"/>
        <v>0.19</v>
      </c>
      <c r="AT60" s="1">
        <f t="shared" si="57"/>
        <v>715.16666666666663</v>
      </c>
      <c r="AU60" s="1">
        <f t="shared" si="58"/>
        <v>112911.07284750645</v>
      </c>
    </row>
    <row r="61" spans="1:48" x14ac:dyDescent="0.15">
      <c r="C61" s="7">
        <v>3</v>
      </c>
      <c r="D61" s="8">
        <v>0.87049626303225802</v>
      </c>
      <c r="E61" s="10">
        <f t="shared" si="59"/>
        <v>-1.30473805596429</v>
      </c>
      <c r="F61" s="7" t="s">
        <v>83</v>
      </c>
      <c r="G61" s="1">
        <v>4</v>
      </c>
      <c r="H61" s="9">
        <f t="shared" si="41"/>
        <v>0.87049626303225802</v>
      </c>
      <c r="I61" s="9">
        <f t="shared" si="42"/>
        <v>274.02049626303221</v>
      </c>
      <c r="J61" s="9">
        <f t="shared" si="43"/>
        <v>1.9515801556622692E-2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0.38843659056731078</v>
      </c>
      <c r="P61" s="9">
        <f t="shared" si="46"/>
        <v>7.5806514188427347E-3</v>
      </c>
      <c r="Q61" s="12">
        <f t="shared" si="47"/>
        <v>1.4403237695801195E-3</v>
      </c>
      <c r="R61" s="9">
        <f t="shared" si="48"/>
        <v>1.8955666666666669E-2</v>
      </c>
      <c r="S61" s="13">
        <f t="shared" si="49"/>
        <v>7.5983809744497824E-2</v>
      </c>
      <c r="T61" s="2">
        <f t="shared" si="50"/>
        <v>0.01</v>
      </c>
      <c r="U61" s="14">
        <f t="shared" si="51"/>
        <v>7.5983809744497829E-4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1.2759838097444978E-2</v>
      </c>
      <c r="AR61" s="9">
        <f t="shared" si="55"/>
        <v>9.9766666666666666</v>
      </c>
      <c r="AS61" s="1">
        <f t="shared" si="56"/>
        <v>0.19</v>
      </c>
      <c r="AT61" s="1">
        <f t="shared" si="57"/>
        <v>715.16666666666663</v>
      </c>
      <c r="AU61" s="1">
        <f t="shared" si="58"/>
        <v>115895.42537304958</v>
      </c>
    </row>
    <row r="62" spans="1:48" x14ac:dyDescent="0.15">
      <c r="C62" s="7">
        <v>4</v>
      </c>
      <c r="D62" s="8">
        <v>7.5584167198333301</v>
      </c>
      <c r="E62" s="10">
        <f t="shared" si="59"/>
        <v>0.87049626303225802</v>
      </c>
      <c r="F62" s="7" t="s">
        <v>83</v>
      </c>
      <c r="G62" s="1">
        <v>5</v>
      </c>
      <c r="H62" s="9">
        <f t="shared" si="41"/>
        <v>7.5584167198333301</v>
      </c>
      <c r="I62" s="9">
        <f t="shared" si="42"/>
        <v>280.70841671983328</v>
      </c>
      <c r="J62" s="9">
        <f t="shared" si="43"/>
        <v>4.5504226287779538E-2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0.36181314219104466</v>
      </c>
      <c r="O62" s="9">
        <f t="shared" si="60"/>
        <v>0.11880946362409006</v>
      </c>
      <c r="P62" s="9">
        <f t="shared" si="46"/>
        <v>5.4063327178803054E-3</v>
      </c>
      <c r="Q62" s="12">
        <f t="shared" si="47"/>
        <v>1.0272032163972579E-3</v>
      </c>
      <c r="R62" s="9">
        <f t="shared" si="48"/>
        <v>1.8955666666666669E-2</v>
      </c>
      <c r="S62" s="13">
        <f t="shared" si="49"/>
        <v>5.418976997541234E-2</v>
      </c>
      <c r="T62" s="2">
        <f t="shared" si="50"/>
        <v>0.01</v>
      </c>
      <c r="U62" s="14">
        <f t="shared" si="51"/>
        <v>5.4189769975412341E-4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1.2541897699754124E-2</v>
      </c>
      <c r="AR62" s="9">
        <f t="shared" si="55"/>
        <v>9.9766666666666666</v>
      </c>
      <c r="AS62" s="1">
        <f t="shared" si="56"/>
        <v>0.19</v>
      </c>
      <c r="AT62" s="1">
        <f t="shared" si="57"/>
        <v>715.16666666666663</v>
      </c>
      <c r="AU62" s="1">
        <f t="shared" si="58"/>
        <v>113915.91004507605</v>
      </c>
    </row>
    <row r="63" spans="1:48" x14ac:dyDescent="0.15">
      <c r="C63" s="7">
        <v>5</v>
      </c>
      <c r="D63" s="8">
        <v>9.9446020574838698</v>
      </c>
      <c r="E63" s="10">
        <f t="shared" si="59"/>
        <v>7.5584167198333301</v>
      </c>
      <c r="F63" s="7" t="s">
        <v>85</v>
      </c>
      <c r="G63" s="1">
        <v>6</v>
      </c>
      <c r="H63" s="9">
        <f t="shared" si="41"/>
        <v>9.9446020574838698</v>
      </c>
      <c r="I63" s="9">
        <f t="shared" si="42"/>
        <v>283.09460205748383</v>
      </c>
      <c r="J63" s="9">
        <f t="shared" si="43"/>
        <v>6.0957401170536621E-2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0.21316979757287643</v>
      </c>
      <c r="P63" s="9">
        <f t="shared" si="46"/>
        <v>1.2994276868091913E-2</v>
      </c>
      <c r="Q63" s="12">
        <f t="shared" si="47"/>
        <v>2.4689126049374636E-3</v>
      </c>
      <c r="R63" s="9">
        <f t="shared" si="48"/>
        <v>1.8955666666666669E-2</v>
      </c>
      <c r="S63" s="13">
        <f t="shared" si="49"/>
        <v>0.13024667759530817</v>
      </c>
      <c r="T63" s="2">
        <f t="shared" si="50"/>
        <v>0.01</v>
      </c>
      <c r="U63" s="14">
        <f t="shared" si="51"/>
        <v>1.3024667759530817E-3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1.3302466775953082E-2</v>
      </c>
      <c r="AR63" s="9">
        <f t="shared" si="55"/>
        <v>9.9766666666666666</v>
      </c>
      <c r="AS63" s="1">
        <f t="shared" si="56"/>
        <v>0.19</v>
      </c>
      <c r="AT63" s="1">
        <f t="shared" si="57"/>
        <v>715.16666666666663</v>
      </c>
      <c r="AU63" s="1">
        <f t="shared" si="58"/>
        <v>120824.0287796951</v>
      </c>
    </row>
    <row r="64" spans="1:48" x14ac:dyDescent="0.15">
      <c r="C64" s="7">
        <v>6</v>
      </c>
      <c r="D64" s="8">
        <v>14.5514096642667</v>
      </c>
      <c r="E64" s="10">
        <f t="shared" si="59"/>
        <v>9.9446020574838698</v>
      </c>
      <c r="F64" s="7" t="s">
        <v>83</v>
      </c>
      <c r="G64" s="1">
        <v>7</v>
      </c>
      <c r="H64" s="9">
        <f t="shared" si="41"/>
        <v>14.5514096642667</v>
      </c>
      <c r="I64" s="9">
        <f t="shared" si="42"/>
        <v>287.70140966426669</v>
      </c>
      <c r="J64" s="9">
        <f t="shared" si="43"/>
        <v>0.10573222845484956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0.29994218737145123</v>
      </c>
      <c r="P64" s="9">
        <f t="shared" si="46"/>
        <v>3.1713555878405575E-2</v>
      </c>
      <c r="Q64" s="12">
        <f t="shared" si="47"/>
        <v>6.0255756168970595E-3</v>
      </c>
      <c r="R64" s="9">
        <f t="shared" si="48"/>
        <v>1.8955666666666669E-2</v>
      </c>
      <c r="S64" s="13">
        <f t="shared" si="49"/>
        <v>0.31787727241970171</v>
      </c>
      <c r="T64" s="2">
        <f t="shared" si="50"/>
        <v>0.01</v>
      </c>
      <c r="U64" s="14">
        <f t="shared" si="51"/>
        <v>3.1787727241970173E-3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2.3278772724197018E-2</v>
      </c>
      <c r="AR64" s="9">
        <f t="shared" si="55"/>
        <v>9.9766666666666666</v>
      </c>
      <c r="AS64" s="1">
        <f t="shared" si="56"/>
        <v>0.19</v>
      </c>
      <c r="AT64" s="1">
        <f t="shared" si="57"/>
        <v>715.16666666666663</v>
      </c>
      <c r="AU64" s="1">
        <f t="shared" si="58"/>
        <v>211437.10809101758</v>
      </c>
    </row>
    <row r="65" spans="1:48" x14ac:dyDescent="0.15">
      <c r="C65" s="7">
        <v>7</v>
      </c>
      <c r="D65" s="8">
        <v>18.9036999177419</v>
      </c>
      <c r="E65" s="10">
        <f t="shared" si="59"/>
        <v>14.5514096642667</v>
      </c>
      <c r="F65" s="7" t="s">
        <v>83</v>
      </c>
      <c r="G65" s="1">
        <v>8</v>
      </c>
      <c r="H65" s="9">
        <f t="shared" si="41"/>
        <v>18.9036999177419</v>
      </c>
      <c r="I65" s="9">
        <f t="shared" si="42"/>
        <v>292.05369991774188</v>
      </c>
      <c r="J65" s="9">
        <f t="shared" si="43"/>
        <v>0.17508229789249125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0.36799529815971233</v>
      </c>
      <c r="P65" s="9">
        <f t="shared" si="46"/>
        <v>6.4429462415434888E-2</v>
      </c>
      <c r="Q65" s="12">
        <f t="shared" si="47"/>
        <v>1.2241597858932628E-2</v>
      </c>
      <c r="R65" s="9">
        <f t="shared" si="48"/>
        <v>1.8955666666666669E-2</v>
      </c>
      <c r="S65" s="13">
        <f t="shared" si="49"/>
        <v>0.64580149430773348</v>
      </c>
      <c r="T65" s="2">
        <f t="shared" si="50"/>
        <v>0.01</v>
      </c>
      <c r="U65" s="14">
        <f t="shared" si="51"/>
        <v>6.4580149430773347E-3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2.6558014943077336E-2</v>
      </c>
      <c r="AR65" s="9">
        <f t="shared" si="55"/>
        <v>9.9766666666666666</v>
      </c>
      <c r="AS65" s="1">
        <f t="shared" si="56"/>
        <v>0.19</v>
      </c>
      <c r="AT65" s="1">
        <f t="shared" si="57"/>
        <v>715.16666666666663</v>
      </c>
      <c r="AU65" s="1">
        <f t="shared" si="58"/>
        <v>241221.90386632591</v>
      </c>
    </row>
    <row r="66" spans="1:48" x14ac:dyDescent="0.15">
      <c r="C66" s="7">
        <v>8</v>
      </c>
      <c r="D66" s="8">
        <v>16.685635996451602</v>
      </c>
      <c r="E66" s="10">
        <f t="shared" si="59"/>
        <v>18.9036999177419</v>
      </c>
      <c r="F66" s="7" t="s">
        <v>83</v>
      </c>
      <c r="G66" s="1">
        <v>9</v>
      </c>
      <c r="H66" s="9">
        <f t="shared" si="41"/>
        <v>16.685635996451602</v>
      </c>
      <c r="I66" s="9">
        <f t="shared" si="42"/>
        <v>289.83563599645157</v>
      </c>
      <c r="J66" s="9">
        <f t="shared" si="43"/>
        <v>0.13565542497552566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0.40333250241094409</v>
      </c>
      <c r="P66" s="9">
        <f t="shared" si="46"/>
        <v>5.4714242020998845E-2</v>
      </c>
      <c r="Q66" s="12">
        <f t="shared" si="47"/>
        <v>1.039570598398978E-2</v>
      </c>
      <c r="R66" s="9">
        <f t="shared" si="48"/>
        <v>1.8955666666666669E-2</v>
      </c>
      <c r="S66" s="13">
        <f t="shared" si="49"/>
        <v>0.5484220717106465</v>
      </c>
      <c r="T66" s="2">
        <f t="shared" si="50"/>
        <v>0.01</v>
      </c>
      <c r="U66" s="14">
        <f t="shared" si="51"/>
        <v>5.4842207171064651E-3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2.5584220717106466E-2</v>
      </c>
      <c r="AR66" s="9">
        <f t="shared" si="55"/>
        <v>9.9766666666666666</v>
      </c>
      <c r="AS66" s="1">
        <f t="shared" si="56"/>
        <v>0.19</v>
      </c>
      <c r="AT66" s="1">
        <f t="shared" si="57"/>
        <v>715.16666666666663</v>
      </c>
      <c r="AU66" s="1">
        <f t="shared" si="58"/>
        <v>232377.09759348514</v>
      </c>
    </row>
    <row r="67" spans="1:48" x14ac:dyDescent="0.15">
      <c r="C67" s="7">
        <v>9</v>
      </c>
      <c r="D67" s="8">
        <v>12.959375984899999</v>
      </c>
      <c r="E67" s="10">
        <f t="shared" si="59"/>
        <v>16.685635996451602</v>
      </c>
      <c r="F67" s="7" t="s">
        <v>83</v>
      </c>
      <c r="G67" s="1">
        <v>10</v>
      </c>
      <c r="H67" s="9">
        <f t="shared" si="41"/>
        <v>12.959375984899999</v>
      </c>
      <c r="I67" s="9">
        <f t="shared" si="42"/>
        <v>286.1093759849</v>
      </c>
      <c r="J67" s="9">
        <f t="shared" si="43"/>
        <v>8.7583343724999069E-2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0.44838492705661193</v>
      </c>
      <c r="P67" s="9">
        <f t="shared" si="46"/>
        <v>3.9271051187507879E-2</v>
      </c>
      <c r="Q67" s="12">
        <f t="shared" si="47"/>
        <v>7.4614997256264972E-3</v>
      </c>
      <c r="R67" s="9">
        <f t="shared" si="48"/>
        <v>1.8955666666666669E-2</v>
      </c>
      <c r="S67" s="13">
        <f t="shared" si="49"/>
        <v>0.39362897949389786</v>
      </c>
      <c r="T67" s="2">
        <f t="shared" si="50"/>
        <v>0.01</v>
      </c>
      <c r="U67" s="14">
        <f t="shared" si="51"/>
        <v>3.9362897949389783E-3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2.4036289794938978E-2</v>
      </c>
      <c r="AR67" s="9">
        <f t="shared" si="55"/>
        <v>9.9766666666666666</v>
      </c>
      <c r="AS67" s="1">
        <f t="shared" si="56"/>
        <v>0.19</v>
      </c>
      <c r="AT67" s="1">
        <f t="shared" si="57"/>
        <v>715.16666666666663</v>
      </c>
      <c r="AU67" s="1">
        <f t="shared" si="58"/>
        <v>218317.50598247402</v>
      </c>
    </row>
    <row r="68" spans="1:48" x14ac:dyDescent="0.15">
      <c r="C68" s="7">
        <v>10</v>
      </c>
      <c r="D68" s="8">
        <v>10.7157693861613</v>
      </c>
      <c r="E68" s="10">
        <f t="shared" si="59"/>
        <v>12.959375984899999</v>
      </c>
      <c r="F68" s="7" t="s">
        <v>83</v>
      </c>
      <c r="G68" s="1">
        <v>11</v>
      </c>
      <c r="H68" s="9">
        <f t="shared" si="41"/>
        <v>10.7157693861613</v>
      </c>
      <c r="I68" s="9">
        <f t="shared" si="42"/>
        <v>283.86576938616128</v>
      </c>
      <c r="J68" s="9">
        <f t="shared" si="43"/>
        <v>6.6927669030320977E-2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0.38865818207564884</v>
      </c>
      <c r="O68" s="9">
        <f t="shared" si="60"/>
        <v>0.12022236046012191</v>
      </c>
      <c r="P68" s="9">
        <f t="shared" si="46"/>
        <v>8.0462023509189871E-3</v>
      </c>
      <c r="Q68" s="12">
        <f t="shared" si="47"/>
        <v>1.5287784466746076E-3</v>
      </c>
      <c r="R68" s="9">
        <f t="shared" si="48"/>
        <v>1.8955666666666669E-2</v>
      </c>
      <c r="S68" s="13">
        <f t="shared" si="49"/>
        <v>8.0650207326284529E-2</v>
      </c>
      <c r="T68" s="2">
        <f t="shared" si="50"/>
        <v>0.01</v>
      </c>
      <c r="U68" s="14">
        <f t="shared" si="51"/>
        <v>8.0650207326284529E-4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1.2806502073262846E-2</v>
      </c>
      <c r="AR68" s="9">
        <f t="shared" si="55"/>
        <v>9.9766666666666666</v>
      </c>
      <c r="AS68" s="1">
        <f t="shared" si="56"/>
        <v>0.19</v>
      </c>
      <c r="AT68" s="1">
        <f t="shared" si="57"/>
        <v>715.16666666666663</v>
      </c>
      <c r="AU68" s="1">
        <f t="shared" si="58"/>
        <v>116319.26627806017</v>
      </c>
    </row>
    <row r="69" spans="1:48" x14ac:dyDescent="0.15">
      <c r="C69" s="7">
        <v>11</v>
      </c>
      <c r="D69" s="8">
        <v>4.2590897801333298</v>
      </c>
      <c r="E69" s="10">
        <f t="shared" si="59"/>
        <v>10.7157693861613</v>
      </c>
      <c r="F69" s="7" t="s">
        <v>85</v>
      </c>
      <c r="G69" s="1">
        <v>12</v>
      </c>
      <c r="H69" s="9">
        <f t="shared" si="41"/>
        <v>4.2590897801333298</v>
      </c>
      <c r="I69" s="9">
        <f t="shared" si="42"/>
        <v>277.40908978013329</v>
      </c>
      <c r="J69" s="9">
        <f t="shared" si="43"/>
        <v>3.0122313883036985E-2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0.21194282477586959</v>
      </c>
      <c r="P69" s="9">
        <f t="shared" si="46"/>
        <v>6.3842082931562516E-3</v>
      </c>
      <c r="Q69" s="12">
        <f t="shared" si="47"/>
        <v>1.2129995756996878E-3</v>
      </c>
      <c r="R69" s="9">
        <f t="shared" si="48"/>
        <v>1.8955666666666669E-2</v>
      </c>
      <c r="S69" s="13">
        <f t="shared" si="49"/>
        <v>6.3991396189337621E-2</v>
      </c>
      <c r="T69" s="2">
        <f t="shared" si="50"/>
        <v>0.01</v>
      </c>
      <c r="U69" s="14">
        <f t="shared" si="51"/>
        <v>6.3991396189337624E-4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1.2639913961893377E-2</v>
      </c>
      <c r="AR69" s="9">
        <f t="shared" si="55"/>
        <v>9.9766666666666666</v>
      </c>
      <c r="AS69" s="1">
        <f t="shared" si="56"/>
        <v>0.19</v>
      </c>
      <c r="AT69" s="1">
        <f t="shared" si="57"/>
        <v>715.16666666666663</v>
      </c>
      <c r="AU69" s="1">
        <f t="shared" si="58"/>
        <v>114806.17497691556</v>
      </c>
      <c r="AV69" s="1">
        <f>SUM(AU58:AU69)</f>
        <v>1821773.9564291646</v>
      </c>
    </row>
    <row r="70" spans="1:48" x14ac:dyDescent="0.15">
      <c r="C70" s="7">
        <v>12</v>
      </c>
      <c r="D70" s="8">
        <v>3.3003910503871001</v>
      </c>
      <c r="E70" s="10">
        <f t="shared" si="59"/>
        <v>4.2590897801333298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3.6909852748709699</v>
      </c>
      <c r="E73" s="7"/>
      <c r="F73" s="7"/>
      <c r="G73" s="1">
        <v>1</v>
      </c>
      <c r="H73" s="9">
        <f t="shared" ref="H73:H84" si="61">E74</f>
        <v>3.6909852748709699</v>
      </c>
      <c r="I73" s="9">
        <f t="shared" ref="I73:I84" si="62">H73+273.15</f>
        <v>276.84098527487095</v>
      </c>
      <c r="J73" s="9">
        <f t="shared" ref="J73:J84" si="63">EXP(($C$15*(I73-$C$13))/($C$16*I73*$C$13))</f>
        <v>2.8028998094348386E-2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3.0691752913311488E-3</v>
      </c>
      <c r="Q73" s="12">
        <f t="shared" ref="Q73:Q84" si="67">P73*$B$75</f>
        <v>5.5245155243960678E-4</v>
      </c>
      <c r="R73" s="9">
        <f t="shared" ref="R73:R84" si="68">L73*$B$75</f>
        <v>1.9710000000000002E-2</v>
      </c>
      <c r="S73" s="13">
        <f t="shared" ref="S73:S84" si="69">Q73/R73</f>
        <v>2.802899809434839E-2</v>
      </c>
      <c r="T73" s="2">
        <f t="shared" ref="T73:T84" si="70">$B$74/100</f>
        <v>0.01</v>
      </c>
      <c r="U73" s="14">
        <f t="shared" ref="U73:U84" si="71">S73*T73</f>
        <v>2.8028998094348391E-4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1.2880289980943484E-2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371.33333333333331</v>
      </c>
      <c r="AU73" s="1">
        <f t="shared" ref="AU73:AU84" si="78">AT73*10000*AS73*0.67*AR73*AQ73</f>
        <v>63161.291792366239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0.22634714216129001</v>
      </c>
      <c r="E74" s="10">
        <f t="shared" ref="E74:E85" si="79">D73</f>
        <v>3.6909852748709699</v>
      </c>
      <c r="F74" s="7" t="s">
        <v>83</v>
      </c>
      <c r="G74" s="1">
        <v>2</v>
      </c>
      <c r="H74" s="9">
        <f t="shared" si="61"/>
        <v>0.22634714216129001</v>
      </c>
      <c r="I74" s="9">
        <f t="shared" si="62"/>
        <v>273.37634714216125</v>
      </c>
      <c r="J74" s="9">
        <f t="shared" si="63"/>
        <v>1.7948362536846466E-2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0.21593082470866887</v>
      </c>
      <c r="P74" s="9">
        <f t="shared" si="66"/>
        <v>3.8756047247514333E-3</v>
      </c>
      <c r="Q74" s="12">
        <f t="shared" si="67"/>
        <v>6.9760885045525793E-4</v>
      </c>
      <c r="R74" s="9">
        <f t="shared" si="68"/>
        <v>1.9710000000000002E-2</v>
      </c>
      <c r="S74" s="13">
        <f t="shared" si="69"/>
        <v>3.5393650454350979E-2</v>
      </c>
      <c r="T74" s="2">
        <f t="shared" si="70"/>
        <v>0.01</v>
      </c>
      <c r="U74" s="14">
        <f t="shared" si="71"/>
        <v>3.5393650454350979E-4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1.295393650454351E-2</v>
      </c>
      <c r="AR74" s="9">
        <f t="shared" si="75"/>
        <v>10.950000000000001</v>
      </c>
      <c r="AS74" s="1">
        <f t="shared" si="76"/>
        <v>0.18</v>
      </c>
      <c r="AT74" s="1">
        <f t="shared" si="77"/>
        <v>371.33333333333331</v>
      </c>
      <c r="AU74" s="1">
        <f t="shared" si="78"/>
        <v>63522.433472675984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-1.30473805596429</v>
      </c>
      <c r="E75" s="10">
        <f t="shared" si="79"/>
        <v>0.22634714216129001</v>
      </c>
      <c r="F75" s="7" t="s">
        <v>83</v>
      </c>
      <c r="G75" s="1">
        <v>3</v>
      </c>
      <c r="H75" s="9">
        <f t="shared" si="61"/>
        <v>-1.30473805596429</v>
      </c>
      <c r="I75" s="9">
        <f t="shared" si="62"/>
        <v>271.84526194403571</v>
      </c>
      <c r="J75" s="9">
        <f t="shared" si="63"/>
        <v>1.4686051989977571E-2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0.32155521998391745</v>
      </c>
      <c r="P75" s="9">
        <f t="shared" si="66"/>
        <v>4.722376678332486E-3</v>
      </c>
      <c r="Q75" s="12">
        <f t="shared" si="67"/>
        <v>8.5002780209984742E-4</v>
      </c>
      <c r="R75" s="9">
        <f t="shared" si="68"/>
        <v>1.9710000000000002E-2</v>
      </c>
      <c r="S75" s="13">
        <f t="shared" si="69"/>
        <v>4.3126727656004435E-2</v>
      </c>
      <c r="T75" s="2">
        <f t="shared" si="70"/>
        <v>0.01</v>
      </c>
      <c r="U75" s="14">
        <f t="shared" si="71"/>
        <v>4.3126727656004433E-4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1.3031267276560045E-2</v>
      </c>
      <c r="AR75" s="9">
        <f t="shared" si="75"/>
        <v>10.950000000000001</v>
      </c>
      <c r="AS75" s="1">
        <f t="shared" si="76"/>
        <v>0.18</v>
      </c>
      <c r="AT75" s="1">
        <f t="shared" si="77"/>
        <v>371.33333333333331</v>
      </c>
      <c r="AU75" s="1">
        <f t="shared" si="78"/>
        <v>63901.641663104281</v>
      </c>
    </row>
    <row r="76" spans="1:48" x14ac:dyDescent="0.15">
      <c r="C76" s="7">
        <v>3</v>
      </c>
      <c r="D76" s="8">
        <v>0.87049626303225802</v>
      </c>
      <c r="E76" s="10">
        <f t="shared" si="79"/>
        <v>-1.30473805596429</v>
      </c>
      <c r="F76" s="7" t="s">
        <v>83</v>
      </c>
      <c r="G76" s="1">
        <v>4</v>
      </c>
      <c r="H76" s="9">
        <f t="shared" si="61"/>
        <v>0.87049626303225802</v>
      </c>
      <c r="I76" s="9">
        <f t="shared" si="62"/>
        <v>274.02049626303221</v>
      </c>
      <c r="J76" s="9">
        <f t="shared" si="63"/>
        <v>1.9515801556622692E-2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0.42633284330558502</v>
      </c>
      <c r="P76" s="9">
        <f t="shared" si="66"/>
        <v>8.3202271670225134E-3</v>
      </c>
      <c r="Q76" s="12">
        <f t="shared" si="67"/>
        <v>1.4976408900640524E-3</v>
      </c>
      <c r="R76" s="9">
        <f t="shared" si="68"/>
        <v>1.9710000000000002E-2</v>
      </c>
      <c r="S76" s="13">
        <f t="shared" si="69"/>
        <v>7.5983809744497824E-2</v>
      </c>
      <c r="T76" s="2">
        <f t="shared" si="70"/>
        <v>0.01</v>
      </c>
      <c r="U76" s="14">
        <f t="shared" si="71"/>
        <v>7.5983809744497829E-4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1.3359838097444978E-2</v>
      </c>
      <c r="AR76" s="9">
        <f t="shared" si="75"/>
        <v>10.950000000000001</v>
      </c>
      <c r="AS76" s="1">
        <f t="shared" si="76"/>
        <v>0.18</v>
      </c>
      <c r="AT76" s="1">
        <f t="shared" si="77"/>
        <v>371.33333333333331</v>
      </c>
      <c r="AU76" s="1">
        <f t="shared" si="78"/>
        <v>65512.859851753354</v>
      </c>
    </row>
    <row r="77" spans="1:48" x14ac:dyDescent="0.15">
      <c r="C77" s="7">
        <v>4</v>
      </c>
      <c r="D77" s="8">
        <v>7.5584167198333301</v>
      </c>
      <c r="E77" s="10">
        <f t="shared" si="79"/>
        <v>0.87049626303225802</v>
      </c>
      <c r="F77" s="7" t="s">
        <v>83</v>
      </c>
      <c r="G77" s="1">
        <v>5</v>
      </c>
      <c r="H77" s="9">
        <f t="shared" si="61"/>
        <v>7.5584167198333301</v>
      </c>
      <c r="I77" s="9">
        <f t="shared" si="62"/>
        <v>280.70841671983328</v>
      </c>
      <c r="J77" s="9">
        <f t="shared" si="63"/>
        <v>4.5504226287779538E-2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0.39711198533163439</v>
      </c>
      <c r="O77" s="9">
        <f t="shared" si="80"/>
        <v>0.1304006308069281</v>
      </c>
      <c r="P77" s="9">
        <f t="shared" si="66"/>
        <v>5.9337798123076518E-3</v>
      </c>
      <c r="Q77" s="12">
        <f t="shared" si="67"/>
        <v>1.0680803662153774E-3</v>
      </c>
      <c r="R77" s="9">
        <f t="shared" si="68"/>
        <v>1.9710000000000002E-2</v>
      </c>
      <c r="S77" s="13">
        <f t="shared" si="69"/>
        <v>5.418976997541234E-2</v>
      </c>
      <c r="T77" s="2">
        <f t="shared" si="70"/>
        <v>0.01</v>
      </c>
      <c r="U77" s="14">
        <f t="shared" si="71"/>
        <v>5.4189769975412341E-4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1.3141897699754124E-2</v>
      </c>
      <c r="AR77" s="9">
        <f t="shared" si="75"/>
        <v>10.950000000000001</v>
      </c>
      <c r="AS77" s="1">
        <f t="shared" si="76"/>
        <v>0.18</v>
      </c>
      <c r="AT77" s="1">
        <f t="shared" si="77"/>
        <v>371.33333333333331</v>
      </c>
      <c r="AU77" s="1">
        <f t="shared" si="78"/>
        <v>64444.141905786106</v>
      </c>
    </row>
    <row r="78" spans="1:48" x14ac:dyDescent="0.15">
      <c r="C78" s="7">
        <v>5</v>
      </c>
      <c r="D78" s="8">
        <v>9.9446020574838698</v>
      </c>
      <c r="E78" s="10">
        <f t="shared" si="79"/>
        <v>7.5584167198333301</v>
      </c>
      <c r="F78" s="7" t="s">
        <v>85</v>
      </c>
      <c r="G78" s="1">
        <v>6</v>
      </c>
      <c r="H78" s="9">
        <f t="shared" si="61"/>
        <v>9.9446020574838698</v>
      </c>
      <c r="I78" s="9">
        <f t="shared" si="62"/>
        <v>283.09460205748383</v>
      </c>
      <c r="J78" s="9">
        <f t="shared" si="63"/>
        <v>6.0957401170536621E-2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0.23396685099462045</v>
      </c>
      <c r="P78" s="9">
        <f t="shared" si="66"/>
        <v>1.4262011196686243E-2</v>
      </c>
      <c r="Q78" s="12">
        <f t="shared" si="67"/>
        <v>2.5671620154035239E-3</v>
      </c>
      <c r="R78" s="9">
        <f t="shared" si="68"/>
        <v>1.9710000000000002E-2</v>
      </c>
      <c r="S78" s="13">
        <f t="shared" si="69"/>
        <v>0.13024667759530814</v>
      </c>
      <c r="T78" s="2">
        <f t="shared" si="70"/>
        <v>0.01</v>
      </c>
      <c r="U78" s="14">
        <f t="shared" si="71"/>
        <v>1.3024667759530815E-3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1.3902466775953082E-2</v>
      </c>
      <c r="AR78" s="9">
        <f t="shared" si="75"/>
        <v>10.950000000000001</v>
      </c>
      <c r="AS78" s="1">
        <f t="shared" si="76"/>
        <v>0.18</v>
      </c>
      <c r="AT78" s="1">
        <f t="shared" si="77"/>
        <v>371.33333333333331</v>
      </c>
      <c r="AU78" s="1">
        <f t="shared" si="78"/>
        <v>68173.757110189603</v>
      </c>
    </row>
    <row r="79" spans="1:48" x14ac:dyDescent="0.15">
      <c r="C79" s="7">
        <v>6</v>
      </c>
      <c r="D79" s="8">
        <v>14.5514096642667</v>
      </c>
      <c r="E79" s="10">
        <f t="shared" si="79"/>
        <v>9.9446020574838698</v>
      </c>
      <c r="F79" s="7" t="s">
        <v>83</v>
      </c>
      <c r="G79" s="1">
        <v>7</v>
      </c>
      <c r="H79" s="9">
        <f t="shared" si="61"/>
        <v>14.5514096642667</v>
      </c>
      <c r="I79" s="9">
        <f t="shared" si="62"/>
        <v>287.70140966426669</v>
      </c>
      <c r="J79" s="9">
        <f t="shared" si="63"/>
        <v>0.10573222845484956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0.32920483979793425</v>
      </c>
      <c r="P79" s="9">
        <f t="shared" si="66"/>
        <v>3.4807561329957333E-2</v>
      </c>
      <c r="Q79" s="12">
        <f t="shared" si="67"/>
        <v>6.2653610393923198E-3</v>
      </c>
      <c r="R79" s="9">
        <f t="shared" si="68"/>
        <v>1.9710000000000002E-2</v>
      </c>
      <c r="S79" s="13">
        <f t="shared" si="69"/>
        <v>0.31787727241970165</v>
      </c>
      <c r="T79" s="2">
        <f t="shared" si="70"/>
        <v>0.01</v>
      </c>
      <c r="U79" s="14">
        <f t="shared" si="71"/>
        <v>3.1787727241970164E-3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2.4778772724197019E-2</v>
      </c>
      <c r="AR79" s="9">
        <f t="shared" si="75"/>
        <v>10.950000000000001</v>
      </c>
      <c r="AS79" s="1">
        <f t="shared" si="76"/>
        <v>0.18</v>
      </c>
      <c r="AT79" s="1">
        <f t="shared" si="77"/>
        <v>371.33333333333331</v>
      </c>
      <c r="AU79" s="1">
        <f t="shared" si="78"/>
        <v>121508.07913527214</v>
      </c>
    </row>
    <row r="80" spans="1:48" x14ac:dyDescent="0.15">
      <c r="C80" s="7">
        <v>7</v>
      </c>
      <c r="D80" s="8">
        <v>18.9036999177419</v>
      </c>
      <c r="E80" s="10">
        <f t="shared" si="79"/>
        <v>14.5514096642667</v>
      </c>
      <c r="F80" s="7" t="s">
        <v>83</v>
      </c>
      <c r="G80" s="1">
        <v>8</v>
      </c>
      <c r="H80" s="9">
        <f t="shared" si="61"/>
        <v>18.9036999177419</v>
      </c>
      <c r="I80" s="9">
        <f t="shared" si="62"/>
        <v>292.05369991774188</v>
      </c>
      <c r="J80" s="9">
        <f t="shared" si="63"/>
        <v>0.17508229789249125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0.40389727846797696</v>
      </c>
      <c r="P80" s="9">
        <f t="shared" si="66"/>
        <v>7.0715263626696834E-2</v>
      </c>
      <c r="Q80" s="12">
        <f t="shared" si="67"/>
        <v>1.2728747452805429E-2</v>
      </c>
      <c r="R80" s="9">
        <f t="shared" si="68"/>
        <v>1.9710000000000002E-2</v>
      </c>
      <c r="S80" s="13">
        <f t="shared" si="69"/>
        <v>0.64580149430773348</v>
      </c>
      <c r="T80" s="2">
        <f t="shared" si="70"/>
        <v>0.01</v>
      </c>
      <c r="U80" s="14">
        <f t="shared" si="71"/>
        <v>6.4580149430773347E-3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2.8058014943077338E-2</v>
      </c>
      <c r="AR80" s="9">
        <f t="shared" si="75"/>
        <v>10.950000000000001</v>
      </c>
      <c r="AS80" s="1">
        <f t="shared" si="76"/>
        <v>0.18</v>
      </c>
      <c r="AT80" s="1">
        <f t="shared" si="77"/>
        <v>371.33333333333331</v>
      </c>
      <c r="AU80" s="1">
        <f t="shared" si="78"/>
        <v>137588.55363941638</v>
      </c>
    </row>
    <row r="81" spans="1:48" x14ac:dyDescent="0.15">
      <c r="C81" s="7">
        <v>8</v>
      </c>
      <c r="D81" s="8">
        <v>16.685635996451602</v>
      </c>
      <c r="E81" s="10">
        <f t="shared" si="79"/>
        <v>18.9036999177419</v>
      </c>
      <c r="F81" s="7" t="s">
        <v>83</v>
      </c>
      <c r="G81" s="1">
        <v>9</v>
      </c>
      <c r="H81" s="9">
        <f t="shared" si="61"/>
        <v>16.685635996451602</v>
      </c>
      <c r="I81" s="9">
        <f t="shared" si="62"/>
        <v>289.83563599645157</v>
      </c>
      <c r="J81" s="9">
        <f t="shared" si="63"/>
        <v>0.13565542497552566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0.44268201484128017</v>
      </c>
      <c r="P81" s="9">
        <f t="shared" si="66"/>
        <v>6.0052216852315821E-2</v>
      </c>
      <c r="Q81" s="12">
        <f t="shared" si="67"/>
        <v>1.0809399033416846E-2</v>
      </c>
      <c r="R81" s="9">
        <f t="shared" si="68"/>
        <v>1.9710000000000002E-2</v>
      </c>
      <c r="S81" s="13">
        <f t="shared" si="69"/>
        <v>0.54842207171064661</v>
      </c>
      <c r="T81" s="2">
        <f t="shared" si="70"/>
        <v>0.01</v>
      </c>
      <c r="U81" s="14">
        <f t="shared" si="71"/>
        <v>5.4842207171064659E-3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2.7084220717106467E-2</v>
      </c>
      <c r="AR81" s="9">
        <f t="shared" si="75"/>
        <v>10.950000000000001</v>
      </c>
      <c r="AS81" s="1">
        <f t="shared" si="76"/>
        <v>0.18</v>
      </c>
      <c r="AT81" s="1">
        <f t="shared" si="77"/>
        <v>371.33333333333331</v>
      </c>
      <c r="AU81" s="1">
        <f t="shared" si="78"/>
        <v>132813.34272853888</v>
      </c>
    </row>
    <row r="82" spans="1:48" x14ac:dyDescent="0.15">
      <c r="C82" s="7">
        <v>9</v>
      </c>
      <c r="D82" s="8">
        <v>12.959375984899999</v>
      </c>
      <c r="E82" s="10">
        <f t="shared" si="79"/>
        <v>16.685635996451602</v>
      </c>
      <c r="F82" s="7" t="s">
        <v>83</v>
      </c>
      <c r="G82" s="1">
        <v>10</v>
      </c>
      <c r="H82" s="9">
        <f t="shared" si="61"/>
        <v>12.959375984899999</v>
      </c>
      <c r="I82" s="9">
        <f t="shared" si="62"/>
        <v>286.1093759849</v>
      </c>
      <c r="J82" s="9">
        <f t="shared" si="63"/>
        <v>8.7583343724999069E-2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0.49212979798896433</v>
      </c>
      <c r="P82" s="9">
        <f t="shared" si="66"/>
        <v>4.310237325458182E-2</v>
      </c>
      <c r="Q82" s="12">
        <f t="shared" si="67"/>
        <v>7.7584271858247272E-3</v>
      </c>
      <c r="R82" s="9">
        <f t="shared" si="68"/>
        <v>1.9710000000000002E-2</v>
      </c>
      <c r="S82" s="13">
        <f t="shared" si="69"/>
        <v>0.39362897949389786</v>
      </c>
      <c r="T82" s="2">
        <f t="shared" si="70"/>
        <v>0.01</v>
      </c>
      <c r="U82" s="14">
        <f t="shared" si="71"/>
        <v>3.9362897949389783E-3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2.5536289794938979E-2</v>
      </c>
      <c r="AR82" s="9">
        <f t="shared" si="75"/>
        <v>10.950000000000001</v>
      </c>
      <c r="AS82" s="1">
        <f t="shared" si="76"/>
        <v>0.18</v>
      </c>
      <c r="AT82" s="1">
        <f t="shared" si="77"/>
        <v>371.33333333333331</v>
      </c>
      <c r="AU82" s="1">
        <f t="shared" si="78"/>
        <v>125222.72816985285</v>
      </c>
    </row>
    <row r="83" spans="1:48" x14ac:dyDescent="0.15">
      <c r="C83" s="7">
        <v>10</v>
      </c>
      <c r="D83" s="8">
        <v>10.7157693861613</v>
      </c>
      <c r="E83" s="10">
        <f t="shared" si="79"/>
        <v>12.959375984899999</v>
      </c>
      <c r="F83" s="7" t="s">
        <v>83</v>
      </c>
      <c r="G83" s="1">
        <v>11</v>
      </c>
      <c r="H83" s="9">
        <f t="shared" si="61"/>
        <v>10.7157693861613</v>
      </c>
      <c r="I83" s="9">
        <f t="shared" si="62"/>
        <v>283.86576938616128</v>
      </c>
      <c r="J83" s="9">
        <f t="shared" si="63"/>
        <v>6.6927669030320977E-2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0.42657605349766337</v>
      </c>
      <c r="O83" s="9">
        <f t="shared" si="80"/>
        <v>0.13195137123671918</v>
      </c>
      <c r="P83" s="9">
        <f t="shared" si="66"/>
        <v>8.8311977022281565E-3</v>
      </c>
      <c r="Q83" s="12">
        <f t="shared" si="67"/>
        <v>1.5896155864010681E-3</v>
      </c>
      <c r="R83" s="9">
        <f t="shared" si="68"/>
        <v>1.9710000000000002E-2</v>
      </c>
      <c r="S83" s="13">
        <f t="shared" si="69"/>
        <v>8.0650207326284515E-2</v>
      </c>
      <c r="T83" s="2">
        <f t="shared" si="70"/>
        <v>0.01</v>
      </c>
      <c r="U83" s="14">
        <f t="shared" si="71"/>
        <v>8.0650207326284518E-4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1.3406502073262844E-2</v>
      </c>
      <c r="AR83" s="9">
        <f t="shared" si="75"/>
        <v>10.950000000000001</v>
      </c>
      <c r="AS83" s="1">
        <f t="shared" si="76"/>
        <v>0.18</v>
      </c>
      <c r="AT83" s="1">
        <f t="shared" si="77"/>
        <v>371.33333333333331</v>
      </c>
      <c r="AU83" s="1">
        <f t="shared" si="78"/>
        <v>65741.686764593425</v>
      </c>
    </row>
    <row r="84" spans="1:48" x14ac:dyDescent="0.15">
      <c r="C84" s="7">
        <v>11</v>
      </c>
      <c r="D84" s="8">
        <v>4.2590897801333298</v>
      </c>
      <c r="E84" s="10">
        <f t="shared" si="79"/>
        <v>10.7157693861613</v>
      </c>
      <c r="F84" s="7" t="s">
        <v>85</v>
      </c>
      <c r="G84" s="1">
        <v>12</v>
      </c>
      <c r="H84" s="9">
        <f t="shared" si="61"/>
        <v>4.2590897801333298</v>
      </c>
      <c r="I84" s="9">
        <f t="shared" si="62"/>
        <v>277.40908978013329</v>
      </c>
      <c r="J84" s="9">
        <f t="shared" si="63"/>
        <v>3.0122313883036985E-2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0.23262017353449105</v>
      </c>
      <c r="P84" s="9">
        <f t="shared" si="66"/>
        <v>7.0070578827324728E-3</v>
      </c>
      <c r="Q84" s="12">
        <f t="shared" si="67"/>
        <v>1.2612704188918451E-3</v>
      </c>
      <c r="R84" s="9">
        <f t="shared" si="68"/>
        <v>1.9710000000000002E-2</v>
      </c>
      <c r="S84" s="13">
        <f t="shared" si="69"/>
        <v>6.3991396189337649E-2</v>
      </c>
      <c r="T84" s="2">
        <f t="shared" si="70"/>
        <v>0.01</v>
      </c>
      <c r="U84" s="14">
        <f t="shared" si="71"/>
        <v>6.3991396189337646E-4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1.3239913961893376E-2</v>
      </c>
      <c r="AR84" s="9">
        <f t="shared" si="75"/>
        <v>10.950000000000001</v>
      </c>
      <c r="AS84" s="1">
        <f t="shared" si="76"/>
        <v>0.18</v>
      </c>
      <c r="AT84" s="1">
        <f t="shared" si="77"/>
        <v>371.33333333333331</v>
      </c>
      <c r="AU84" s="1">
        <f t="shared" si="78"/>
        <v>64924.785877508315</v>
      </c>
      <c r="AV84" s="1">
        <f>SUM(AU73:AU84)</f>
        <v>1036515.3021110577</v>
      </c>
    </row>
    <row r="85" spans="1:48" x14ac:dyDescent="0.15">
      <c r="C85" s="7">
        <v>12</v>
      </c>
      <c r="D85" s="8">
        <v>3.3003910503871001</v>
      </c>
      <c r="E85" s="10">
        <f t="shared" si="79"/>
        <v>4.2590897801333298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3.6909852748709699</v>
      </c>
      <c r="E89" s="7"/>
      <c r="F89" s="7"/>
      <c r="G89" s="1">
        <v>1</v>
      </c>
      <c r="H89" s="9">
        <f t="shared" ref="H89:H100" si="81">E90</f>
        <v>3.6909852748709699</v>
      </c>
      <c r="I89" s="9">
        <f t="shared" ref="I89:I100" si="82">H89+273.15</f>
        <v>276.84098527487095</v>
      </c>
      <c r="J89" s="9">
        <f t="shared" ref="J89:J100" si="83">EXP(($C$15*(I89-$C$13))/($C$16*I89*$C$13))</f>
        <v>2.8028998094348386E-2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0.14870154286499412</v>
      </c>
      <c r="Q89" s="12">
        <f t="shared" ref="Q89:Q100" si="87">P89*$B$91</f>
        <v>6.691569428924736E-2</v>
      </c>
      <c r="R89" s="9">
        <f t="shared" ref="R89:R100" si="88">L89*$B$91</f>
        <v>2.3873737500000001</v>
      </c>
      <c r="S89" s="13">
        <f t="shared" ref="S89:S100" si="89">Q89/R89</f>
        <v>2.8028998094348386E-2</v>
      </c>
      <c r="T89" s="2">
        <f t="shared" ref="T89:T100" si="90">$B$90/100</f>
        <v>0.51</v>
      </c>
      <c r="U89" s="14">
        <f t="shared" ref="U89:U100" si="91">S89*T89</f>
        <v>1.4294789028117677E-2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3.4646878891977477E-2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7293.166666666667</v>
      </c>
      <c r="AN89" s="1">
        <f t="shared" ref="AN89:AN100" si="96">AM89*10000*AK89*AJ89</f>
        <v>26285605.209412709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0.22634714216129001</v>
      </c>
      <c r="E90" s="10">
        <f t="shared" ref="E90:E101" si="97">D89</f>
        <v>3.6909852748709699</v>
      </c>
      <c r="F90" s="7" t="s">
        <v>83</v>
      </c>
      <c r="G90" s="1">
        <v>2</v>
      </c>
      <c r="H90" s="9">
        <f t="shared" si="81"/>
        <v>0.22634714216129001</v>
      </c>
      <c r="I90" s="9">
        <f t="shared" si="82"/>
        <v>273.37634714216125</v>
      </c>
      <c r="J90" s="9">
        <f t="shared" si="83"/>
        <v>1.7948362536846466E-2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10.461848457135005</v>
      </c>
      <c r="P90" s="9">
        <f t="shared" si="86"/>
        <v>0.18777304891420693</v>
      </c>
      <c r="Q90" s="12">
        <f t="shared" si="87"/>
        <v>8.4497872011393124E-2</v>
      </c>
      <c r="R90" s="9">
        <f t="shared" si="88"/>
        <v>2.3873737500000001</v>
      </c>
      <c r="S90" s="13">
        <f t="shared" si="89"/>
        <v>3.5393650454350986E-2</v>
      </c>
      <c r="T90" s="2">
        <f t="shared" si="90"/>
        <v>0.51</v>
      </c>
      <c r="U90" s="14">
        <f t="shared" si="91"/>
        <v>1.8050761731719003E-2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3.5779304662113279E-2</v>
      </c>
      <c r="AK90" s="9">
        <f t="shared" si="93"/>
        <v>10.4025</v>
      </c>
      <c r="AL90" s="1">
        <f t="shared" si="94"/>
        <v>0.45</v>
      </c>
      <c r="AM90" s="17">
        <f t="shared" si="95"/>
        <v>7293.166666666667</v>
      </c>
      <c r="AN90" s="1">
        <f t="shared" si="96"/>
        <v>27144744.551099483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-1.30473805596429</v>
      </c>
      <c r="E91" s="10">
        <f t="shared" si="97"/>
        <v>0.22634714216129001</v>
      </c>
      <c r="F91" s="7" t="s">
        <v>83</v>
      </c>
      <c r="G91" s="1">
        <v>3</v>
      </c>
      <c r="H91" s="9">
        <f t="shared" si="81"/>
        <v>-1.30473805596429</v>
      </c>
      <c r="I91" s="9">
        <f t="shared" si="82"/>
        <v>271.84526194403571</v>
      </c>
      <c r="J91" s="9">
        <f t="shared" si="83"/>
        <v>1.4686051989977571E-2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15.579350408220797</v>
      </c>
      <c r="P91" s="9">
        <f t="shared" si="86"/>
        <v>0.22879915006520893</v>
      </c>
      <c r="Q91" s="12">
        <f t="shared" si="87"/>
        <v>0.10295961752934402</v>
      </c>
      <c r="R91" s="9">
        <f t="shared" si="88"/>
        <v>2.3873737500000001</v>
      </c>
      <c r="S91" s="13">
        <f t="shared" si="89"/>
        <v>4.3126727656004435E-2</v>
      </c>
      <c r="T91" s="2">
        <f t="shared" si="90"/>
        <v>0.51</v>
      </c>
      <c r="U91" s="14">
        <f t="shared" si="91"/>
        <v>2.1994631104562262E-2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3.6968381278025521E-2</v>
      </c>
      <c r="AK91" s="9">
        <f t="shared" si="93"/>
        <v>10.4025</v>
      </c>
      <c r="AL91" s="1">
        <f t="shared" si="94"/>
        <v>0.45</v>
      </c>
      <c r="AM91" s="17">
        <f t="shared" si="95"/>
        <v>7293.166666666667</v>
      </c>
      <c r="AN91" s="1">
        <f t="shared" si="96"/>
        <v>28046863.284133498</v>
      </c>
    </row>
    <row r="92" spans="1:48" x14ac:dyDescent="0.15">
      <c r="C92" s="7">
        <v>3</v>
      </c>
      <c r="D92" s="8">
        <v>0.87049626303225802</v>
      </c>
      <c r="E92" s="10">
        <f t="shared" si="97"/>
        <v>-1.30473805596429</v>
      </c>
      <c r="F92" s="7" t="s">
        <v>83</v>
      </c>
      <c r="G92" s="1">
        <v>4</v>
      </c>
      <c r="H92" s="9">
        <f t="shared" si="81"/>
        <v>0.87049626303225802</v>
      </c>
      <c r="I92" s="9">
        <f t="shared" si="82"/>
        <v>274.02049626303221</v>
      </c>
      <c r="J92" s="9">
        <f t="shared" si="83"/>
        <v>1.9515801556622692E-2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20.655826258155589</v>
      </c>
      <c r="P92" s="9">
        <f t="shared" si="86"/>
        <v>0.40311500624224073</v>
      </c>
      <c r="Q92" s="12">
        <f t="shared" si="87"/>
        <v>0.18140175280900833</v>
      </c>
      <c r="R92" s="9">
        <f t="shared" si="88"/>
        <v>2.3873737500000001</v>
      </c>
      <c r="S92" s="13">
        <f t="shared" si="89"/>
        <v>7.5983809744497824E-2</v>
      </c>
      <c r="T92" s="2">
        <f t="shared" si="90"/>
        <v>0.51</v>
      </c>
      <c r="U92" s="14">
        <f t="shared" si="91"/>
        <v>3.8751742969693893E-2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4.202065050536271E-2</v>
      </c>
      <c r="AK92" s="9">
        <f t="shared" si="93"/>
        <v>10.4025</v>
      </c>
      <c r="AL92" s="1">
        <f t="shared" si="94"/>
        <v>0.45</v>
      </c>
      <c r="AM92" s="17">
        <f t="shared" si="95"/>
        <v>7293.166666666667</v>
      </c>
      <c r="AN92" s="1">
        <f t="shared" si="96"/>
        <v>31879876.778234992</v>
      </c>
    </row>
    <row r="93" spans="1:48" x14ac:dyDescent="0.15">
      <c r="C93" s="7">
        <v>4</v>
      </c>
      <c r="D93" s="8">
        <v>7.5584167198333301</v>
      </c>
      <c r="E93" s="10">
        <f t="shared" si="97"/>
        <v>0.87049626303225802</v>
      </c>
      <c r="F93" s="7" t="s">
        <v>83</v>
      </c>
      <c r="G93" s="1">
        <v>5</v>
      </c>
      <c r="H93" s="9">
        <f t="shared" si="81"/>
        <v>7.5584167198333301</v>
      </c>
      <c r="I93" s="9">
        <f t="shared" si="82"/>
        <v>280.70841671983328</v>
      </c>
      <c r="J93" s="9">
        <f t="shared" si="83"/>
        <v>4.5504226287779538E-2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19.240075689317681</v>
      </c>
      <c r="O93" s="9">
        <f t="shared" si="98"/>
        <v>6.3179105625956637</v>
      </c>
      <c r="P93" s="9">
        <f t="shared" si="86"/>
        <v>0.28749163190630561</v>
      </c>
      <c r="Q93" s="12">
        <f t="shared" si="87"/>
        <v>0.12937123435783754</v>
      </c>
      <c r="R93" s="9">
        <f t="shared" si="88"/>
        <v>2.3873737500000001</v>
      </c>
      <c r="S93" s="13">
        <f t="shared" si="89"/>
        <v>5.4189769975412326E-2</v>
      </c>
      <c r="T93" s="2">
        <f t="shared" si="90"/>
        <v>0.51</v>
      </c>
      <c r="U93" s="14">
        <f t="shared" si="91"/>
        <v>2.7636782687460285E-2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3.1243489980269278E-2</v>
      </c>
      <c r="AK93" s="9">
        <f t="shared" si="93"/>
        <v>10.4025</v>
      </c>
      <c r="AL93" s="1">
        <f t="shared" si="94"/>
        <v>0.45</v>
      </c>
      <c r="AM93" s="17">
        <f t="shared" si="95"/>
        <v>7293.166666666667</v>
      </c>
      <c r="AN93" s="1">
        <f t="shared" si="96"/>
        <v>23703550.485632986</v>
      </c>
    </row>
    <row r="94" spans="1:48" x14ac:dyDescent="0.15">
      <c r="C94" s="7">
        <v>5</v>
      </c>
      <c r="D94" s="8">
        <v>9.9446020574838698</v>
      </c>
      <c r="E94" s="10">
        <f t="shared" si="97"/>
        <v>7.5584167198333301</v>
      </c>
      <c r="F94" s="7" t="s">
        <v>85</v>
      </c>
      <c r="G94" s="1">
        <v>6</v>
      </c>
      <c r="H94" s="9">
        <f t="shared" si="81"/>
        <v>9.9446020574838698</v>
      </c>
      <c r="I94" s="9">
        <f t="shared" si="82"/>
        <v>283.09460205748383</v>
      </c>
      <c r="J94" s="9">
        <f t="shared" si="83"/>
        <v>6.0957401170536621E-2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11.335693930689358</v>
      </c>
      <c r="P94" s="9">
        <f t="shared" si="86"/>
        <v>0.6909944424794483</v>
      </c>
      <c r="Q94" s="12">
        <f t="shared" si="87"/>
        <v>0.31094749911575176</v>
      </c>
      <c r="R94" s="9">
        <f t="shared" si="88"/>
        <v>2.3873737500000001</v>
      </c>
      <c r="S94" s="13">
        <f t="shared" si="89"/>
        <v>0.13024667759530814</v>
      </c>
      <c r="T94" s="2">
        <f t="shared" si="90"/>
        <v>0.51</v>
      </c>
      <c r="U94" s="14">
        <f t="shared" si="91"/>
        <v>6.6425805573607152E-2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4.6156380380442563E-2</v>
      </c>
      <c r="AK94" s="9">
        <f t="shared" si="93"/>
        <v>10.4025</v>
      </c>
      <c r="AL94" s="1">
        <f t="shared" si="94"/>
        <v>0.45</v>
      </c>
      <c r="AM94" s="17">
        <f t="shared" si="95"/>
        <v>7293.166666666667</v>
      </c>
      <c r="AN94" s="1">
        <f t="shared" si="96"/>
        <v>35017537.838212743</v>
      </c>
    </row>
    <row r="95" spans="1:48" x14ac:dyDescent="0.15">
      <c r="C95" s="7">
        <v>6</v>
      </c>
      <c r="D95" s="8">
        <v>14.5514096642667</v>
      </c>
      <c r="E95" s="10">
        <f t="shared" si="97"/>
        <v>9.9446020574838698</v>
      </c>
      <c r="F95" s="7" t="s">
        <v>83</v>
      </c>
      <c r="G95" s="1">
        <v>7</v>
      </c>
      <c r="H95" s="9">
        <f t="shared" si="81"/>
        <v>14.5514096642667</v>
      </c>
      <c r="I95" s="9">
        <f t="shared" si="82"/>
        <v>287.70140966426669</v>
      </c>
      <c r="J95" s="9">
        <f t="shared" si="83"/>
        <v>0.10573222845484956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15.949974488209909</v>
      </c>
      <c r="P95" s="9">
        <f t="shared" si="86"/>
        <v>1.6864263464364322</v>
      </c>
      <c r="Q95" s="12">
        <f t="shared" si="87"/>
        <v>0.75889185589639452</v>
      </c>
      <c r="R95" s="9">
        <f t="shared" si="88"/>
        <v>2.3873737500000001</v>
      </c>
      <c r="S95" s="13">
        <f t="shared" si="89"/>
        <v>0.31787727241970154</v>
      </c>
      <c r="T95" s="2">
        <f t="shared" si="90"/>
        <v>0.51</v>
      </c>
      <c r="U95" s="14">
        <f t="shared" si="91"/>
        <v>0.1621174089340478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9.5333398793615409E-2</v>
      </c>
      <c r="AK95" s="9">
        <f t="shared" si="93"/>
        <v>10.4025</v>
      </c>
      <c r="AL95" s="1">
        <f t="shared" si="94"/>
        <v>0.45</v>
      </c>
      <c r="AM95" s="17">
        <f t="shared" si="95"/>
        <v>7293.166666666667</v>
      </c>
      <c r="AN95" s="1">
        <f t="shared" si="96"/>
        <v>72326748.154527694</v>
      </c>
    </row>
    <row r="96" spans="1:48" x14ac:dyDescent="0.15">
      <c r="C96" s="7">
        <v>7</v>
      </c>
      <c r="D96" s="8">
        <v>18.9036999177419</v>
      </c>
      <c r="E96" s="10">
        <f t="shared" si="97"/>
        <v>14.5514096642667</v>
      </c>
      <c r="F96" s="7" t="s">
        <v>83</v>
      </c>
      <c r="G96" s="1">
        <v>8</v>
      </c>
      <c r="H96" s="9">
        <f t="shared" si="81"/>
        <v>18.9036999177419</v>
      </c>
      <c r="I96" s="9">
        <f t="shared" si="82"/>
        <v>292.05369991774188</v>
      </c>
      <c r="J96" s="9">
        <f t="shared" si="83"/>
        <v>0.17508229789249125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19.568823141773478</v>
      </c>
      <c r="P96" s="9">
        <f t="shared" si="86"/>
        <v>3.4261545227134604</v>
      </c>
      <c r="Q96" s="12">
        <f t="shared" si="87"/>
        <v>1.5417695352210572</v>
      </c>
      <c r="R96" s="9">
        <f t="shared" si="88"/>
        <v>2.3873737500000001</v>
      </c>
      <c r="S96" s="13">
        <f t="shared" si="89"/>
        <v>0.64580149430773337</v>
      </c>
      <c r="T96" s="2">
        <f t="shared" si="90"/>
        <v>0.51</v>
      </c>
      <c r="U96" s="14">
        <f t="shared" si="91"/>
        <v>0.32935876209694404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0.14575666677222862</v>
      </c>
      <c r="AK96" s="9">
        <f t="shared" si="93"/>
        <v>10.4025</v>
      </c>
      <c r="AL96" s="1">
        <f t="shared" si="94"/>
        <v>0.45</v>
      </c>
      <c r="AM96" s="17">
        <f t="shared" si="95"/>
        <v>7293.166666666667</v>
      </c>
      <c r="AN96" s="1">
        <f t="shared" si="96"/>
        <v>110581452.70054519</v>
      </c>
    </row>
    <row r="97" spans="1:50" x14ac:dyDescent="0.15">
      <c r="C97" s="7">
        <v>8</v>
      </c>
      <c r="D97" s="8">
        <v>16.685635996451602</v>
      </c>
      <c r="E97" s="10">
        <f t="shared" si="97"/>
        <v>18.9036999177419</v>
      </c>
      <c r="F97" s="7" t="s">
        <v>83</v>
      </c>
      <c r="G97" s="1">
        <v>9</v>
      </c>
      <c r="H97" s="9">
        <f t="shared" si="81"/>
        <v>16.685635996451602</v>
      </c>
      <c r="I97" s="9">
        <f t="shared" si="82"/>
        <v>289.83563599645157</v>
      </c>
      <c r="J97" s="9">
        <f t="shared" si="83"/>
        <v>0.13565542497552566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21.44794361906002</v>
      </c>
      <c r="P97" s="9">
        <f t="shared" si="86"/>
        <v>2.9095299064947007</v>
      </c>
      <c r="Q97" s="12">
        <f t="shared" si="87"/>
        <v>1.3092884579226154</v>
      </c>
      <c r="R97" s="9">
        <f t="shared" si="88"/>
        <v>2.3873737500000001</v>
      </c>
      <c r="S97" s="13">
        <f t="shared" si="89"/>
        <v>0.54842207171064661</v>
      </c>
      <c r="T97" s="2">
        <f t="shared" si="90"/>
        <v>0.51</v>
      </c>
      <c r="U97" s="14">
        <f t="shared" si="91"/>
        <v>0.27969525657242977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0.13078311985658758</v>
      </c>
      <c r="AK97" s="9">
        <f t="shared" si="93"/>
        <v>10.4025</v>
      </c>
      <c r="AL97" s="1">
        <f t="shared" si="94"/>
        <v>0.45</v>
      </c>
      <c r="AM97" s="17">
        <f t="shared" si="95"/>
        <v>7293.166666666667</v>
      </c>
      <c r="AN97" s="1">
        <f t="shared" si="96"/>
        <v>99221446.968534067</v>
      </c>
    </row>
    <row r="98" spans="1:50" x14ac:dyDescent="0.15">
      <c r="C98" s="7">
        <v>9</v>
      </c>
      <c r="D98" s="8">
        <v>12.959375984899999</v>
      </c>
      <c r="E98" s="10">
        <f t="shared" si="97"/>
        <v>16.685635996451602</v>
      </c>
      <c r="F98" s="7" t="s">
        <v>83</v>
      </c>
      <c r="G98" s="1">
        <v>10</v>
      </c>
      <c r="H98" s="9">
        <f t="shared" si="81"/>
        <v>12.959375984899999</v>
      </c>
      <c r="I98" s="9">
        <f t="shared" si="82"/>
        <v>286.1093759849</v>
      </c>
      <c r="J98" s="9">
        <f t="shared" si="83"/>
        <v>8.7583343724999069E-2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23.843688712565321</v>
      </c>
      <c r="P98" s="9">
        <f t="shared" si="86"/>
        <v>2.0883099841844892</v>
      </c>
      <c r="Q98" s="12">
        <f t="shared" si="87"/>
        <v>0.93973949288302017</v>
      </c>
      <c r="R98" s="9">
        <f t="shared" si="88"/>
        <v>2.3873737500000001</v>
      </c>
      <c r="S98" s="13">
        <f t="shared" si="89"/>
        <v>0.39362897949389791</v>
      </c>
      <c r="T98" s="2">
        <f t="shared" si="90"/>
        <v>0.51</v>
      </c>
      <c r="U98" s="14">
        <f t="shared" si="91"/>
        <v>0.20075077954188794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0.10377536003187922</v>
      </c>
      <c r="AK98" s="9">
        <f t="shared" si="93"/>
        <v>10.4025</v>
      </c>
      <c r="AL98" s="1">
        <f t="shared" si="94"/>
        <v>0.45</v>
      </c>
      <c r="AM98" s="17">
        <f t="shared" si="95"/>
        <v>7293.166666666667</v>
      </c>
      <c r="AN98" s="1">
        <f t="shared" si="96"/>
        <v>78731424.921921864</v>
      </c>
    </row>
    <row r="99" spans="1:50" x14ac:dyDescent="0.15">
      <c r="C99" s="7">
        <v>10</v>
      </c>
      <c r="D99" s="8">
        <v>10.7157693861613</v>
      </c>
      <c r="E99" s="10">
        <f t="shared" si="97"/>
        <v>12.959375984899999</v>
      </c>
      <c r="F99" s="7" t="s">
        <v>83</v>
      </c>
      <c r="G99" s="1">
        <v>11</v>
      </c>
      <c r="H99" s="9">
        <f t="shared" si="81"/>
        <v>10.7157693861613</v>
      </c>
      <c r="I99" s="9">
        <f t="shared" si="82"/>
        <v>283.86576938616128</v>
      </c>
      <c r="J99" s="9">
        <f t="shared" si="83"/>
        <v>6.6927669030320977E-2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20.667609791961791</v>
      </c>
      <c r="O99" s="9">
        <f t="shared" si="98"/>
        <v>6.393043936419037</v>
      </c>
      <c r="P99" s="9">
        <f t="shared" si="86"/>
        <v>0.42787152867295369</v>
      </c>
      <c r="Q99" s="12">
        <f t="shared" si="87"/>
        <v>0.19254218790282918</v>
      </c>
      <c r="R99" s="9">
        <f t="shared" si="88"/>
        <v>2.3873737500000001</v>
      </c>
      <c r="S99" s="13">
        <f t="shared" si="89"/>
        <v>8.0650207326284445E-2</v>
      </c>
      <c r="T99" s="2">
        <f t="shared" si="90"/>
        <v>0.51</v>
      </c>
      <c r="U99" s="14">
        <f t="shared" si="91"/>
        <v>4.1131605736405071E-2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4.2738179129526127E-2</v>
      </c>
      <c r="AK99" s="9">
        <f t="shared" si="93"/>
        <v>10.4025</v>
      </c>
      <c r="AL99" s="1">
        <f t="shared" si="94"/>
        <v>0.45</v>
      </c>
      <c r="AM99" s="17">
        <f t="shared" si="95"/>
        <v>7293.166666666667</v>
      </c>
      <c r="AN99" s="1">
        <f t="shared" si="96"/>
        <v>32424245.412420388</v>
      </c>
    </row>
    <row r="100" spans="1:50" x14ac:dyDescent="0.15">
      <c r="C100" s="7">
        <v>11</v>
      </c>
      <c r="D100" s="8">
        <v>4.2590897801333298</v>
      </c>
      <c r="E100" s="10">
        <f t="shared" si="97"/>
        <v>10.7157693861613</v>
      </c>
      <c r="F100" s="7" t="s">
        <v>85</v>
      </c>
      <c r="G100" s="1">
        <v>12</v>
      </c>
      <c r="H100" s="9">
        <f t="shared" si="81"/>
        <v>4.2590897801333298</v>
      </c>
      <c r="I100" s="9">
        <f t="shared" si="82"/>
        <v>277.40908978013329</v>
      </c>
      <c r="J100" s="9">
        <f t="shared" si="83"/>
        <v>3.0122313883036985E-2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11.270447407746083</v>
      </c>
      <c r="P100" s="9">
        <f t="shared" si="86"/>
        <v>0.33949195441838803</v>
      </c>
      <c r="Q100" s="12">
        <f t="shared" si="87"/>
        <v>0.15277137948827463</v>
      </c>
      <c r="R100" s="9">
        <f t="shared" si="88"/>
        <v>2.3873737500000001</v>
      </c>
      <c r="S100" s="13">
        <f t="shared" si="89"/>
        <v>6.3991396189337607E-2</v>
      </c>
      <c r="T100" s="2">
        <f t="shared" si="90"/>
        <v>0.51</v>
      </c>
      <c r="U100" s="14">
        <f t="shared" si="91"/>
        <v>3.263561205656218E-2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4.0176637035053496E-2</v>
      </c>
      <c r="AK100" s="9">
        <f t="shared" si="93"/>
        <v>10.4025</v>
      </c>
      <c r="AL100" s="1">
        <f t="shared" si="94"/>
        <v>0.45</v>
      </c>
      <c r="AM100" s="17">
        <f t="shared" si="95"/>
        <v>7293.166666666667</v>
      </c>
      <c r="AN100" s="1">
        <f t="shared" si="96"/>
        <v>30480876.013043106</v>
      </c>
      <c r="AO100" s="1">
        <f>SUM(AN89:AN100)</f>
        <v>595844372.31771851</v>
      </c>
    </row>
    <row r="101" spans="1:50" x14ac:dyDescent="0.15">
      <c r="C101" s="7">
        <v>12</v>
      </c>
      <c r="D101" s="8">
        <v>3.3003910503871001</v>
      </c>
      <c r="E101" s="10">
        <f t="shared" si="97"/>
        <v>4.2590897801333298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3.6909852748709699</v>
      </c>
      <c r="E105" s="7"/>
      <c r="F105" s="7"/>
      <c r="G105" s="1">
        <v>1</v>
      </c>
      <c r="H105" s="9">
        <f t="shared" ref="H105:H116" si="99">E106</f>
        <v>3.6909852748709699</v>
      </c>
      <c r="I105" s="9">
        <f t="shared" ref="I105:I116" si="100">H105+273.15</f>
        <v>276.84098527487095</v>
      </c>
      <c r="J105" s="9">
        <f t="shared" ref="J105:J116" si="101">EXP(($C$15*(I105-$C$13))/($C$16*I105*$C$13))</f>
        <v>2.8028998094348386E-2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1.8159713414721983E-2</v>
      </c>
      <c r="Q105" s="12">
        <f t="shared" ref="Q105:Q116" si="105">P105*$B$107</f>
        <v>5.4479140244165945E-3</v>
      </c>
      <c r="R105" s="9">
        <f t="shared" ref="R105:R116" si="106">L105*$B$107</f>
        <v>0.19436706250000002</v>
      </c>
      <c r="S105" s="13">
        <f t="shared" ref="S105:S116" si="107">Q105/R105</f>
        <v>2.8028998094348386E-2</v>
      </c>
      <c r="T105" s="2">
        <f t="shared" ref="T105:T116" si="108">$B$106/100</f>
        <v>0.01</v>
      </c>
      <c r="U105" s="14">
        <f t="shared" ref="U105:U116" si="109">S105*T105</f>
        <v>2.8028998094348386E-4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5.7702899809434841E-3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390.16666666666669</v>
      </c>
      <c r="AX105" s="1">
        <f t="shared" ref="AX105:AX116" si="116">AW105*10000*AV105*0.67*AU105*AT105</f>
        <v>293187.38231502264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0.22634714216129001</v>
      </c>
      <c r="E106" s="10">
        <f t="shared" ref="E106:E117" si="117">D105</f>
        <v>3.6909852748709699</v>
      </c>
      <c r="F106" s="7" t="s">
        <v>83</v>
      </c>
      <c r="G106" s="1">
        <v>2</v>
      </c>
      <c r="H106" s="9">
        <f t="shared" si="99"/>
        <v>0.22634714216129001</v>
      </c>
      <c r="I106" s="9">
        <f t="shared" si="100"/>
        <v>273.37634714216125</v>
      </c>
      <c r="J106" s="9">
        <f t="shared" si="101"/>
        <v>1.7948362536846466E-2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1.2776207032519449</v>
      </c>
      <c r="P106" s="9">
        <f t="shared" si="104"/>
        <v>2.2931199566546642E-2</v>
      </c>
      <c r="Q106" s="12">
        <f t="shared" si="105"/>
        <v>6.8793598699639922E-3</v>
      </c>
      <c r="R106" s="9">
        <f t="shared" si="106"/>
        <v>0.19436706250000002</v>
      </c>
      <c r="S106" s="13">
        <f t="shared" si="107"/>
        <v>3.5393650454350986E-2</v>
      </c>
      <c r="T106" s="2">
        <f t="shared" si="108"/>
        <v>0.01</v>
      </c>
      <c r="U106" s="14">
        <f t="shared" si="109"/>
        <v>3.5393650454350984E-4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5.8439365045435095E-3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390.16666666666669</v>
      </c>
      <c r="AX106" s="1">
        <f t="shared" si="116"/>
        <v>296929.34875729884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-1.30473805596429</v>
      </c>
      <c r="E107" s="10">
        <f t="shared" si="117"/>
        <v>0.22634714216129001</v>
      </c>
      <c r="F107" s="7" t="s">
        <v>83</v>
      </c>
      <c r="G107" s="1">
        <v>3</v>
      </c>
      <c r="H107" s="9">
        <f t="shared" si="99"/>
        <v>-1.30473805596429</v>
      </c>
      <c r="I107" s="9">
        <f t="shared" si="100"/>
        <v>271.84526194403571</v>
      </c>
      <c r="J107" s="9">
        <f t="shared" si="101"/>
        <v>1.4686051989977571E-2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1.9025797120187318</v>
      </c>
      <c r="P107" s="9">
        <f t="shared" si="104"/>
        <v>2.7941384565783649E-2</v>
      </c>
      <c r="Q107" s="12">
        <f t="shared" si="105"/>
        <v>8.3824153697350939E-3</v>
      </c>
      <c r="R107" s="9">
        <f t="shared" si="106"/>
        <v>0.19436706250000002</v>
      </c>
      <c r="S107" s="13">
        <f t="shared" si="107"/>
        <v>4.3126727656004435E-2</v>
      </c>
      <c r="T107" s="2">
        <f t="shared" si="108"/>
        <v>0.01</v>
      </c>
      <c r="U107" s="14">
        <f t="shared" si="109"/>
        <v>4.3126727656004433E-4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5.921267276560044E-3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390.16666666666669</v>
      </c>
      <c r="AX107" s="1">
        <f t="shared" si="116"/>
        <v>300858.51119017549</v>
      </c>
    </row>
    <row r="108" spans="1:50" x14ac:dyDescent="0.15">
      <c r="C108" s="7">
        <v>3</v>
      </c>
      <c r="D108" s="8">
        <v>0.87049626303225802</v>
      </c>
      <c r="E108" s="10">
        <f t="shared" si="117"/>
        <v>-1.30473805596429</v>
      </c>
      <c r="F108" s="7" t="s">
        <v>83</v>
      </c>
      <c r="G108" s="1">
        <v>4</v>
      </c>
      <c r="H108" s="9">
        <f t="shared" si="99"/>
        <v>0.87049626303225802</v>
      </c>
      <c r="I108" s="9">
        <f t="shared" si="100"/>
        <v>274.02049626303221</v>
      </c>
      <c r="J108" s="9">
        <f t="shared" si="101"/>
        <v>1.9515801556622692E-2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2.5225285357862819</v>
      </c>
      <c r="P108" s="9">
        <f t="shared" si="104"/>
        <v>4.9229166325323079E-2</v>
      </c>
      <c r="Q108" s="12">
        <f t="shared" si="105"/>
        <v>1.4768749897596923E-2</v>
      </c>
      <c r="R108" s="9">
        <f t="shared" si="106"/>
        <v>0.19436706250000002</v>
      </c>
      <c r="S108" s="13">
        <f t="shared" si="107"/>
        <v>7.5983809744497852E-2</v>
      </c>
      <c r="T108" s="2">
        <f t="shared" si="108"/>
        <v>0.01</v>
      </c>
      <c r="U108" s="14">
        <f t="shared" si="109"/>
        <v>7.598380974449785E-4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6.2498380974449789E-3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390.16666666666669</v>
      </c>
      <c r="AX108" s="1">
        <f t="shared" si="116"/>
        <v>317553.13471836789</v>
      </c>
    </row>
    <row r="109" spans="1:50" x14ac:dyDescent="0.15">
      <c r="C109" s="7">
        <v>4</v>
      </c>
      <c r="D109" s="8">
        <v>7.5584167198333301</v>
      </c>
      <c r="E109" s="10">
        <f t="shared" si="117"/>
        <v>0.87049626303225802</v>
      </c>
      <c r="F109" s="7" t="s">
        <v>83</v>
      </c>
      <c r="G109" s="1">
        <v>5</v>
      </c>
      <c r="H109" s="9">
        <f t="shared" si="99"/>
        <v>7.5584167198333301</v>
      </c>
      <c r="I109" s="9">
        <f t="shared" si="100"/>
        <v>280.70841671983328</v>
      </c>
      <c r="J109" s="9">
        <f t="shared" si="101"/>
        <v>4.5504226287779538E-2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2.3496344009879109</v>
      </c>
      <c r="O109" s="9">
        <f t="shared" si="118"/>
        <v>0.7715551768063813</v>
      </c>
      <c r="P109" s="9">
        <f t="shared" si="104"/>
        <v>3.5109021358905326E-2</v>
      </c>
      <c r="Q109" s="12">
        <f t="shared" si="105"/>
        <v>1.0532706407671597E-2</v>
      </c>
      <c r="R109" s="9">
        <f t="shared" si="106"/>
        <v>0.19436706250000002</v>
      </c>
      <c r="S109" s="13">
        <f t="shared" si="107"/>
        <v>5.4189769975412354E-2</v>
      </c>
      <c r="T109" s="2">
        <f t="shared" si="108"/>
        <v>0.01</v>
      </c>
      <c r="U109" s="14">
        <f t="shared" si="109"/>
        <v>5.4189769975412352E-4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6.0318976997541232E-3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390.16666666666669</v>
      </c>
      <c r="AX109" s="1">
        <f t="shared" si="116"/>
        <v>306479.62283062923</v>
      </c>
    </row>
    <row r="110" spans="1:50" x14ac:dyDescent="0.15">
      <c r="C110" s="7">
        <v>5</v>
      </c>
      <c r="D110" s="8">
        <v>9.9446020574838698</v>
      </c>
      <c r="E110" s="10">
        <f t="shared" si="117"/>
        <v>7.5584167198333301</v>
      </c>
      <c r="F110" s="7" t="s">
        <v>85</v>
      </c>
      <c r="G110" s="1">
        <v>6</v>
      </c>
      <c r="H110" s="9">
        <f t="shared" si="99"/>
        <v>9.9446020574838698</v>
      </c>
      <c r="I110" s="9">
        <f t="shared" si="100"/>
        <v>283.09460205748383</v>
      </c>
      <c r="J110" s="9">
        <f t="shared" si="101"/>
        <v>6.0957401170536621E-2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1.3843363637808095</v>
      </c>
      <c r="P110" s="9">
        <f t="shared" si="104"/>
        <v>8.4385547081948731E-2</v>
      </c>
      <c r="Q110" s="12">
        <f t="shared" si="105"/>
        <v>2.5315664124584619E-2</v>
      </c>
      <c r="R110" s="9">
        <f t="shared" si="106"/>
        <v>0.19436706250000002</v>
      </c>
      <c r="S110" s="13">
        <f t="shared" si="107"/>
        <v>0.1302466775953082</v>
      </c>
      <c r="T110" s="2">
        <f t="shared" si="108"/>
        <v>0.01</v>
      </c>
      <c r="U110" s="14">
        <f t="shared" si="109"/>
        <v>1.3024667759530819E-3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6.7924667759530818E-3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390.16666666666669</v>
      </c>
      <c r="AX110" s="1">
        <f t="shared" si="116"/>
        <v>345123.9989810402</v>
      </c>
    </row>
    <row r="111" spans="1:50" x14ac:dyDescent="0.15">
      <c r="C111" s="7">
        <v>6</v>
      </c>
      <c r="D111" s="8">
        <v>14.5514096642667</v>
      </c>
      <c r="E111" s="10">
        <f t="shared" si="117"/>
        <v>9.9446020574838698</v>
      </c>
      <c r="F111" s="7" t="s">
        <v>83</v>
      </c>
      <c r="G111" s="1">
        <v>7</v>
      </c>
      <c r="H111" s="9">
        <f t="shared" si="99"/>
        <v>14.5514096642667</v>
      </c>
      <c r="I111" s="9">
        <f t="shared" si="100"/>
        <v>287.70140966426669</v>
      </c>
      <c r="J111" s="9">
        <f t="shared" si="101"/>
        <v>0.10573222845484956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1.947841025032194</v>
      </c>
      <c r="P111" s="9">
        <f t="shared" si="104"/>
        <v>0.20594957225243227</v>
      </c>
      <c r="Q111" s="12">
        <f t="shared" si="105"/>
        <v>6.1784871675729679E-2</v>
      </c>
      <c r="R111" s="9">
        <f t="shared" si="106"/>
        <v>0.19436706250000002</v>
      </c>
      <c r="S111" s="13">
        <f t="shared" si="107"/>
        <v>0.31787727241970165</v>
      </c>
      <c r="T111" s="2">
        <f t="shared" si="108"/>
        <v>0.01</v>
      </c>
      <c r="U111" s="14">
        <f t="shared" si="109"/>
        <v>3.1787727241970164E-3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1.3128772724197015E-2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390.16666666666669</v>
      </c>
      <c r="AX111" s="1">
        <f t="shared" si="116"/>
        <v>667070.54944001639</v>
      </c>
    </row>
    <row r="112" spans="1:50" x14ac:dyDescent="0.15">
      <c r="C112" s="7">
        <v>7</v>
      </c>
      <c r="D112" s="8">
        <v>18.9036999177419</v>
      </c>
      <c r="E112" s="10">
        <f t="shared" si="117"/>
        <v>14.5514096642667</v>
      </c>
      <c r="F112" s="7" t="s">
        <v>83</v>
      </c>
      <c r="G112" s="1">
        <v>8</v>
      </c>
      <c r="H112" s="9">
        <f t="shared" si="99"/>
        <v>18.9036999177419</v>
      </c>
      <c r="I112" s="9">
        <f t="shared" si="100"/>
        <v>292.05369991774188</v>
      </c>
      <c r="J112" s="9">
        <f t="shared" si="101"/>
        <v>0.17508229789249125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2.3897816611130951</v>
      </c>
      <c r="P112" s="9">
        <f t="shared" si="104"/>
        <v>0.41840846468901549</v>
      </c>
      <c r="Q112" s="12">
        <f t="shared" si="105"/>
        <v>0.12552253940670463</v>
      </c>
      <c r="R112" s="9">
        <f t="shared" si="106"/>
        <v>0.19436706250000002</v>
      </c>
      <c r="S112" s="13">
        <f t="shared" si="107"/>
        <v>0.64580149430773348</v>
      </c>
      <c r="T112" s="2">
        <f t="shared" si="108"/>
        <v>0.01</v>
      </c>
      <c r="U112" s="14">
        <f t="shared" si="109"/>
        <v>6.4580149430773347E-3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1.6408014943077334E-2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390.16666666666669</v>
      </c>
      <c r="AX112" s="1">
        <f t="shared" si="116"/>
        <v>833688.24895002018</v>
      </c>
    </row>
    <row r="113" spans="1:53" x14ac:dyDescent="0.15">
      <c r="C113" s="7">
        <v>8</v>
      </c>
      <c r="D113" s="8">
        <v>16.685635996451602</v>
      </c>
      <c r="E113" s="10">
        <f t="shared" si="117"/>
        <v>18.9036999177419</v>
      </c>
      <c r="F113" s="7" t="s">
        <v>83</v>
      </c>
      <c r="G113" s="1">
        <v>9</v>
      </c>
      <c r="H113" s="9">
        <f t="shared" si="99"/>
        <v>16.685635996451602</v>
      </c>
      <c r="I113" s="9">
        <f t="shared" si="100"/>
        <v>289.83563599645157</v>
      </c>
      <c r="J113" s="9">
        <f t="shared" si="101"/>
        <v>0.13565542497552566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2.619263404757413</v>
      </c>
      <c r="P113" s="9">
        <f t="shared" si="104"/>
        <v>0.35531729029520914</v>
      </c>
      <c r="Q113" s="12">
        <f t="shared" si="105"/>
        <v>0.10659518708856273</v>
      </c>
      <c r="R113" s="9">
        <f t="shared" si="106"/>
        <v>0.19436706250000002</v>
      </c>
      <c r="S113" s="13">
        <f t="shared" si="107"/>
        <v>0.54842207171064661</v>
      </c>
      <c r="T113" s="2">
        <f t="shared" si="108"/>
        <v>0.01</v>
      </c>
      <c r="U113" s="14">
        <f t="shared" si="109"/>
        <v>5.4842207171064659E-3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1.5434220717106466E-2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390.16666666666669</v>
      </c>
      <c r="AX113" s="1">
        <f t="shared" si="116"/>
        <v>784209.94179929362</v>
      </c>
    </row>
    <row r="114" spans="1:53" x14ac:dyDescent="0.15">
      <c r="C114" s="7">
        <v>9</v>
      </c>
      <c r="D114" s="8">
        <v>12.959375984899999</v>
      </c>
      <c r="E114" s="10">
        <f t="shared" si="117"/>
        <v>16.685635996451602</v>
      </c>
      <c r="F114" s="7" t="s">
        <v>83</v>
      </c>
      <c r="G114" s="1">
        <v>10</v>
      </c>
      <c r="H114" s="9">
        <f t="shared" si="99"/>
        <v>12.959375984899999</v>
      </c>
      <c r="I114" s="9">
        <f t="shared" si="100"/>
        <v>286.1093759849</v>
      </c>
      <c r="J114" s="9">
        <f t="shared" si="101"/>
        <v>8.7583343724999069E-2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2.9118363227955375</v>
      </c>
      <c r="P114" s="9">
        <f t="shared" si="104"/>
        <v>0.25502836153033892</v>
      </c>
      <c r="Q114" s="12">
        <f t="shared" si="105"/>
        <v>7.6508508459101676E-2</v>
      </c>
      <c r="R114" s="9">
        <f t="shared" si="106"/>
        <v>0.19436706250000002</v>
      </c>
      <c r="S114" s="13">
        <f t="shared" si="107"/>
        <v>0.39362897949389786</v>
      </c>
      <c r="T114" s="2">
        <f t="shared" si="108"/>
        <v>0.01</v>
      </c>
      <c r="U114" s="14">
        <f t="shared" si="109"/>
        <v>3.9362897949389783E-3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1.3886289794938979E-2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390.16666666666669</v>
      </c>
      <c r="AX114" s="1">
        <f t="shared" si="116"/>
        <v>705559.85374937556</v>
      </c>
    </row>
    <row r="115" spans="1:53" x14ac:dyDescent="0.15">
      <c r="C115" s="7">
        <v>10</v>
      </c>
      <c r="D115" s="8">
        <v>10.7157693861613</v>
      </c>
      <c r="E115" s="10">
        <f t="shared" si="117"/>
        <v>12.959375984899999</v>
      </c>
      <c r="F115" s="7" t="s">
        <v>83</v>
      </c>
      <c r="G115" s="1">
        <v>11</v>
      </c>
      <c r="H115" s="9">
        <f t="shared" si="99"/>
        <v>10.7157693861613</v>
      </c>
      <c r="I115" s="9">
        <f t="shared" si="100"/>
        <v>283.86576938616128</v>
      </c>
      <c r="J115" s="9">
        <f t="shared" si="101"/>
        <v>6.6927669030320977E-2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2.5239675632019387</v>
      </c>
      <c r="O115" s="9">
        <f t="shared" si="118"/>
        <v>0.78073060639659353</v>
      </c>
      <c r="P115" s="9">
        <f t="shared" si="104"/>
        <v>5.2252479626753008E-2</v>
      </c>
      <c r="Q115" s="12">
        <f t="shared" si="105"/>
        <v>1.5675743888025902E-2</v>
      </c>
      <c r="R115" s="9">
        <f t="shared" si="106"/>
        <v>0.19436706250000002</v>
      </c>
      <c r="S115" s="13">
        <f t="shared" si="107"/>
        <v>8.0650207326284515E-2</v>
      </c>
      <c r="T115" s="2">
        <f t="shared" si="108"/>
        <v>0.01</v>
      </c>
      <c r="U115" s="14">
        <f t="shared" si="109"/>
        <v>8.0650207326284518E-4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6.2965020732628453E-3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390.16666666666669</v>
      </c>
      <c r="AX115" s="1">
        <f t="shared" si="116"/>
        <v>319924.12282531481</v>
      </c>
    </row>
    <row r="116" spans="1:53" x14ac:dyDescent="0.15">
      <c r="C116" s="7">
        <v>11</v>
      </c>
      <c r="D116" s="8">
        <v>4.2590897801333298</v>
      </c>
      <c r="E116" s="10">
        <f t="shared" si="117"/>
        <v>10.7157693861613</v>
      </c>
      <c r="F116" s="7" t="s">
        <v>85</v>
      </c>
      <c r="G116" s="1">
        <v>12</v>
      </c>
      <c r="H116" s="9">
        <f t="shared" si="99"/>
        <v>4.2590897801333298</v>
      </c>
      <c r="I116" s="9">
        <f t="shared" si="100"/>
        <v>277.40908978013329</v>
      </c>
      <c r="J116" s="9">
        <f t="shared" si="101"/>
        <v>3.0122313883036985E-2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1.3763683351031741</v>
      </c>
      <c r="P116" s="9">
        <f t="shared" si="104"/>
        <v>4.1459399008650845E-2</v>
      </c>
      <c r="Q116" s="12">
        <f t="shared" si="105"/>
        <v>1.2437819702595254E-2</v>
      </c>
      <c r="R116" s="9">
        <f t="shared" si="106"/>
        <v>0.19436706250000002</v>
      </c>
      <c r="S116" s="13">
        <f t="shared" si="107"/>
        <v>6.3991396189337649E-2</v>
      </c>
      <c r="T116" s="2">
        <f t="shared" si="108"/>
        <v>0.01</v>
      </c>
      <c r="U116" s="14">
        <f t="shared" si="109"/>
        <v>6.3991396189337646E-4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6.1299139618933764E-3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390.16666666666669</v>
      </c>
      <c r="AX116" s="1">
        <f t="shared" si="116"/>
        <v>311459.81124677742</v>
      </c>
      <c r="AY116" s="1">
        <f>SUM(AX105:AX116)</f>
        <v>5482044.5268033333</v>
      </c>
    </row>
    <row r="117" spans="1:53" x14ac:dyDescent="0.15">
      <c r="C117" s="7">
        <v>12</v>
      </c>
      <c r="D117" s="8">
        <v>3.3003910503871001</v>
      </c>
      <c r="E117" s="10">
        <f t="shared" si="117"/>
        <v>4.2590897801333298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3.6909852748709699</v>
      </c>
      <c r="E121" s="7"/>
      <c r="F121" s="7"/>
      <c r="G121" s="1">
        <v>1</v>
      </c>
      <c r="H121" s="9">
        <f t="shared" ref="H121:H132" si="119">E122</f>
        <v>3.6909852748709699</v>
      </c>
      <c r="I121" s="9">
        <f t="shared" ref="I121:I132" si="120">H121+273.15</f>
        <v>276.84098527487095</v>
      </c>
      <c r="J121" s="9">
        <f t="shared" ref="J121:J132" si="121">EXP(($C$15*(I121-$C$13))/($C$16*I121*$C$13))</f>
        <v>2.8028998094348386E-2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7.9798557574609855E-3</v>
      </c>
      <c r="Q121" s="12">
        <f t="shared" ref="Q121:Q132" si="125">P121*$B$123</f>
        <v>2.6333523999621253E-3</v>
      </c>
      <c r="R121" s="9">
        <f t="shared" ref="R121:R132" si="126">L121*$B$123</f>
        <v>9.3951000000000007E-2</v>
      </c>
      <c r="S121" s="13">
        <f t="shared" ref="S121:S132" si="127">Q121/R121</f>
        <v>2.8028998094348386E-2</v>
      </c>
      <c r="T121" s="2">
        <f t="shared" ref="T121:T132" si="128">$B$122/100</f>
        <v>0.01</v>
      </c>
      <c r="U121" s="14">
        <f t="shared" ref="U121:U132" si="129">S121*T121</f>
        <v>2.8028998094348386E-4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5.7702899809434841E-3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0.22634714216129001</v>
      </c>
      <c r="E122" s="10">
        <f t="shared" ref="E122:E133" si="139">D121</f>
        <v>3.6909852748709699</v>
      </c>
      <c r="F122" s="7" t="s">
        <v>83</v>
      </c>
      <c r="G122" s="1">
        <v>2</v>
      </c>
      <c r="H122" s="9">
        <f t="shared" si="119"/>
        <v>0.22634714216129001</v>
      </c>
      <c r="I122" s="9">
        <f t="shared" si="120"/>
        <v>273.37634714216125</v>
      </c>
      <c r="J122" s="9">
        <f t="shared" si="121"/>
        <v>1.7948362536846466E-2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0.56142014424253905</v>
      </c>
      <c r="P122" s="9">
        <f t="shared" si="124"/>
        <v>1.0076572284353727E-2</v>
      </c>
      <c r="Q122" s="12">
        <f t="shared" si="125"/>
        <v>3.3252688538367302E-3</v>
      </c>
      <c r="R122" s="9">
        <f t="shared" si="126"/>
        <v>9.3951000000000007E-2</v>
      </c>
      <c r="S122" s="13">
        <f t="shared" si="127"/>
        <v>3.5393650454350993E-2</v>
      </c>
      <c r="T122" s="2">
        <f t="shared" si="128"/>
        <v>0.01</v>
      </c>
      <c r="U122" s="14">
        <f t="shared" si="129"/>
        <v>3.5393650454350995E-4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5.8439365045435104E-3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-1.30473805596429</v>
      </c>
      <c r="E123" s="10">
        <f t="shared" si="139"/>
        <v>0.22634714216129001</v>
      </c>
      <c r="F123" s="7" t="s">
        <v>83</v>
      </c>
      <c r="G123" s="1">
        <v>3</v>
      </c>
      <c r="H123" s="9">
        <f t="shared" si="119"/>
        <v>-1.30473805596429</v>
      </c>
      <c r="I123" s="9">
        <f t="shared" si="120"/>
        <v>271.84526194403571</v>
      </c>
      <c r="J123" s="9">
        <f t="shared" si="121"/>
        <v>1.4686051989977571E-2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0.83604357195818524</v>
      </c>
      <c r="P123" s="9">
        <f t="shared" si="124"/>
        <v>1.2278179363664463E-2</v>
      </c>
      <c r="Q123" s="12">
        <f t="shared" si="125"/>
        <v>4.0517991900092731E-3</v>
      </c>
      <c r="R123" s="9">
        <f t="shared" si="126"/>
        <v>9.3951000000000007E-2</v>
      </c>
      <c r="S123" s="13">
        <f t="shared" si="127"/>
        <v>4.3126727656004435E-2</v>
      </c>
      <c r="T123" s="2">
        <f t="shared" si="128"/>
        <v>0.01</v>
      </c>
      <c r="U123" s="14">
        <f t="shared" si="129"/>
        <v>4.3126727656004433E-4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5.921267276560044E-3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0.87049626303225802</v>
      </c>
      <c r="E124" s="10">
        <f t="shared" si="139"/>
        <v>-1.30473805596429</v>
      </c>
      <c r="F124" s="7" t="s">
        <v>83</v>
      </c>
      <c r="G124" s="1">
        <v>4</v>
      </c>
      <c r="H124" s="9">
        <f t="shared" si="119"/>
        <v>0.87049626303225802</v>
      </c>
      <c r="I124" s="9">
        <f t="shared" si="120"/>
        <v>274.02049626303221</v>
      </c>
      <c r="J124" s="9">
        <f t="shared" si="121"/>
        <v>1.9515801556622692E-2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1.1084653925945209</v>
      </c>
      <c r="P124" s="9">
        <f t="shared" si="124"/>
        <v>2.1632590634258535E-2</v>
      </c>
      <c r="Q124" s="12">
        <f t="shared" si="125"/>
        <v>7.1387549093053166E-3</v>
      </c>
      <c r="R124" s="9">
        <f t="shared" si="126"/>
        <v>9.3951000000000007E-2</v>
      </c>
      <c r="S124" s="13">
        <f t="shared" si="127"/>
        <v>7.5983809744497838E-2</v>
      </c>
      <c r="T124" s="2">
        <f t="shared" si="128"/>
        <v>0.01</v>
      </c>
      <c r="U124" s="14">
        <f t="shared" si="129"/>
        <v>7.5983809744497839E-4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6.2498380974449789E-3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7.5584167198333301</v>
      </c>
      <c r="E125" s="10">
        <f t="shared" si="139"/>
        <v>0.87049626303225802</v>
      </c>
      <c r="F125" s="7" t="s">
        <v>83</v>
      </c>
      <c r="G125" s="1">
        <v>5</v>
      </c>
      <c r="H125" s="9">
        <f t="shared" si="119"/>
        <v>7.5584167198333301</v>
      </c>
      <c r="I125" s="9">
        <f t="shared" si="120"/>
        <v>280.70841671983328</v>
      </c>
      <c r="J125" s="9">
        <f t="shared" si="121"/>
        <v>4.5504226287779538E-2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1.0324911618622494</v>
      </c>
      <c r="O125" s="9">
        <f t="shared" si="140"/>
        <v>0.33904164009801296</v>
      </c>
      <c r="P125" s="9">
        <f t="shared" si="124"/>
        <v>1.542782751199989E-2</v>
      </c>
      <c r="Q125" s="12">
        <f t="shared" si="125"/>
        <v>5.0911830789599644E-3</v>
      </c>
      <c r="R125" s="9">
        <f t="shared" si="126"/>
        <v>9.3951000000000007E-2</v>
      </c>
      <c r="S125" s="13">
        <f t="shared" si="127"/>
        <v>5.4189769975412333E-2</v>
      </c>
      <c r="T125" s="2">
        <f t="shared" si="128"/>
        <v>0.01</v>
      </c>
      <c r="U125" s="14">
        <f t="shared" si="129"/>
        <v>5.418976997541233E-4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6.0318976997541232E-3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9.9446020574838698</v>
      </c>
      <c r="E126" s="10">
        <f t="shared" si="139"/>
        <v>7.5584167198333301</v>
      </c>
      <c r="F126" s="7" t="s">
        <v>85</v>
      </c>
      <c r="G126" s="1">
        <v>6</v>
      </c>
      <c r="H126" s="9">
        <f t="shared" si="119"/>
        <v>9.9446020574838698</v>
      </c>
      <c r="I126" s="9">
        <f t="shared" si="120"/>
        <v>283.09460205748383</v>
      </c>
      <c r="J126" s="9">
        <f t="shared" si="121"/>
        <v>6.0957401170536621E-2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0.60831381258601303</v>
      </c>
      <c r="P126" s="9">
        <f t="shared" si="124"/>
        <v>3.7081229111384222E-2</v>
      </c>
      <c r="Q126" s="12">
        <f t="shared" si="125"/>
        <v>1.2236805606756794E-2</v>
      </c>
      <c r="R126" s="9">
        <f t="shared" si="126"/>
        <v>9.3951000000000007E-2</v>
      </c>
      <c r="S126" s="13">
        <f t="shared" si="127"/>
        <v>0.13024667759530811</v>
      </c>
      <c r="T126" s="2">
        <f t="shared" si="128"/>
        <v>0.01</v>
      </c>
      <c r="U126" s="14">
        <f t="shared" si="129"/>
        <v>1.3024667759530813E-3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6.7924667759530809E-3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14.5514096642667</v>
      </c>
      <c r="E127" s="10">
        <f t="shared" si="139"/>
        <v>9.9446020574838698</v>
      </c>
      <c r="F127" s="7" t="s">
        <v>83</v>
      </c>
      <c r="G127" s="1">
        <v>7</v>
      </c>
      <c r="H127" s="9">
        <f t="shared" si="119"/>
        <v>14.5514096642667</v>
      </c>
      <c r="I127" s="9">
        <f t="shared" si="120"/>
        <v>287.70140966426669</v>
      </c>
      <c r="J127" s="9">
        <f t="shared" si="121"/>
        <v>0.10573222845484956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0.85593258347462875</v>
      </c>
      <c r="P127" s="9">
        <f t="shared" si="124"/>
        <v>9.0499659457889042E-2</v>
      </c>
      <c r="Q127" s="12">
        <f t="shared" si="125"/>
        <v>2.9864887621103384E-2</v>
      </c>
      <c r="R127" s="9">
        <f t="shared" si="126"/>
        <v>9.3951000000000007E-2</v>
      </c>
      <c r="S127" s="13">
        <f t="shared" si="127"/>
        <v>0.31787727241970154</v>
      </c>
      <c r="T127" s="2">
        <f t="shared" si="128"/>
        <v>0.01</v>
      </c>
      <c r="U127" s="14">
        <f t="shared" si="129"/>
        <v>3.1787727241970156E-3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1.3128772724197015E-2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18.9036999177419</v>
      </c>
      <c r="E128" s="10">
        <f t="shared" si="139"/>
        <v>14.5514096642667</v>
      </c>
      <c r="F128" s="7" t="s">
        <v>83</v>
      </c>
      <c r="G128" s="1">
        <v>8</v>
      </c>
      <c r="H128" s="9">
        <f t="shared" si="119"/>
        <v>18.9036999177419</v>
      </c>
      <c r="I128" s="9">
        <f t="shared" si="120"/>
        <v>292.05369991774188</v>
      </c>
      <c r="J128" s="9">
        <f t="shared" si="121"/>
        <v>0.17508229789249125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1.0501329240167396</v>
      </c>
      <c r="P128" s="9">
        <f t="shared" si="124"/>
        <v>0.1838596854294117</v>
      </c>
      <c r="Q128" s="12">
        <f t="shared" si="125"/>
        <v>6.0673696191705866E-2</v>
      </c>
      <c r="R128" s="9">
        <f t="shared" si="126"/>
        <v>9.3951000000000007E-2</v>
      </c>
      <c r="S128" s="13">
        <f t="shared" si="127"/>
        <v>0.64580149430773337</v>
      </c>
      <c r="T128" s="2">
        <f t="shared" si="128"/>
        <v>0.01</v>
      </c>
      <c r="U128" s="14">
        <f t="shared" si="129"/>
        <v>6.4580149430773339E-3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1.6408014943077334E-2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16.685635996451602</v>
      </c>
      <c r="E129" s="10">
        <f t="shared" si="139"/>
        <v>18.9036999177419</v>
      </c>
      <c r="F129" s="7" t="s">
        <v>83</v>
      </c>
      <c r="G129" s="1">
        <v>9</v>
      </c>
      <c r="H129" s="9">
        <f t="shared" si="119"/>
        <v>16.685635996451602</v>
      </c>
      <c r="I129" s="9">
        <f t="shared" si="120"/>
        <v>289.83563599645157</v>
      </c>
      <c r="J129" s="9">
        <f t="shared" si="121"/>
        <v>0.13565542497552566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1.1509732385873279</v>
      </c>
      <c r="P129" s="9">
        <f t="shared" si="124"/>
        <v>0.15613576381602107</v>
      </c>
      <c r="Q129" s="12">
        <f t="shared" si="125"/>
        <v>5.1524802059286952E-2</v>
      </c>
      <c r="R129" s="9">
        <f t="shared" si="126"/>
        <v>9.3951000000000007E-2</v>
      </c>
      <c r="S129" s="13">
        <f t="shared" si="127"/>
        <v>0.5484220717106465</v>
      </c>
      <c r="T129" s="2">
        <f t="shared" si="128"/>
        <v>0.01</v>
      </c>
      <c r="U129" s="14">
        <f t="shared" si="129"/>
        <v>5.4842207171064651E-3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1.5434220717106466E-2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12.959375984899999</v>
      </c>
      <c r="E130" s="10">
        <f t="shared" si="139"/>
        <v>16.685635996451602</v>
      </c>
      <c r="F130" s="7" t="s">
        <v>83</v>
      </c>
      <c r="G130" s="1">
        <v>10</v>
      </c>
      <c r="H130" s="9">
        <f t="shared" si="119"/>
        <v>12.959375984899999</v>
      </c>
      <c r="I130" s="9">
        <f t="shared" si="120"/>
        <v>286.1093759849</v>
      </c>
      <c r="J130" s="9">
        <f t="shared" si="121"/>
        <v>8.7583343724999069E-2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1.2795374747713069</v>
      </c>
      <c r="P130" s="9">
        <f t="shared" si="124"/>
        <v>0.1120661704619127</v>
      </c>
      <c r="Q130" s="12">
        <f t="shared" si="125"/>
        <v>3.6981836252431191E-2</v>
      </c>
      <c r="R130" s="9">
        <f t="shared" si="126"/>
        <v>9.3951000000000007E-2</v>
      </c>
      <c r="S130" s="13">
        <f t="shared" si="127"/>
        <v>0.39362897949389775</v>
      </c>
      <c r="T130" s="2">
        <f t="shared" si="128"/>
        <v>0.01</v>
      </c>
      <c r="U130" s="14">
        <f t="shared" si="129"/>
        <v>3.9362897949389774E-3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1.3886289794938979E-2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10.7157693861613</v>
      </c>
      <c r="E131" s="10">
        <f t="shared" si="139"/>
        <v>12.959375984899999</v>
      </c>
      <c r="F131" s="7" t="s">
        <v>83</v>
      </c>
      <c r="G131" s="1">
        <v>11</v>
      </c>
      <c r="H131" s="9">
        <f t="shared" si="119"/>
        <v>10.7157693861613</v>
      </c>
      <c r="I131" s="9">
        <f t="shared" si="120"/>
        <v>283.86576938616128</v>
      </c>
      <c r="J131" s="9">
        <f t="shared" si="121"/>
        <v>6.6927669030320977E-2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1.1090977390939245</v>
      </c>
      <c r="O131" s="9">
        <f t="shared" si="140"/>
        <v>0.3430735652154695</v>
      </c>
      <c r="P131" s="9">
        <f t="shared" si="124"/>
        <v>2.2961114025793181E-2</v>
      </c>
      <c r="Q131" s="12">
        <f t="shared" si="125"/>
        <v>7.5771676285117506E-3</v>
      </c>
      <c r="R131" s="9">
        <f t="shared" si="126"/>
        <v>9.3951000000000007E-2</v>
      </c>
      <c r="S131" s="13">
        <f t="shared" si="127"/>
        <v>8.0650207326284445E-2</v>
      </c>
      <c r="T131" s="2">
        <f t="shared" si="128"/>
        <v>0.01</v>
      </c>
      <c r="U131" s="14">
        <f t="shared" si="129"/>
        <v>8.0650207326284442E-4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6.2965020732628444E-3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4.2590897801333298</v>
      </c>
      <c r="E132" s="10">
        <f t="shared" si="139"/>
        <v>10.7157693861613</v>
      </c>
      <c r="F132" s="7" t="s">
        <v>85</v>
      </c>
      <c r="G132" s="1">
        <v>12</v>
      </c>
      <c r="H132" s="9">
        <f t="shared" si="119"/>
        <v>4.2590897801333298</v>
      </c>
      <c r="I132" s="9">
        <f t="shared" si="120"/>
        <v>277.40908978013329</v>
      </c>
      <c r="J132" s="9">
        <f t="shared" si="121"/>
        <v>3.0122313883036985E-2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0.6048124511896763</v>
      </c>
      <c r="P132" s="9">
        <f t="shared" si="124"/>
        <v>1.8218350495104417E-2</v>
      </c>
      <c r="Q132" s="12">
        <f t="shared" si="125"/>
        <v>6.0120556633844581E-3</v>
      </c>
      <c r="R132" s="9">
        <f t="shared" si="126"/>
        <v>9.3951000000000007E-2</v>
      </c>
      <c r="S132" s="13">
        <f t="shared" si="127"/>
        <v>6.3991396189337607E-2</v>
      </c>
      <c r="T132" s="2">
        <f t="shared" si="128"/>
        <v>0.01</v>
      </c>
      <c r="U132" s="14">
        <f t="shared" si="129"/>
        <v>6.3991396189337613E-4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6.1299139618933764E-3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3.3003910503871001</v>
      </c>
      <c r="E133" s="10">
        <f t="shared" si="139"/>
        <v>4.2590897801333298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3.6909852748709699</v>
      </c>
      <c r="E136" s="7"/>
      <c r="F136" s="7"/>
      <c r="G136" s="1">
        <v>1</v>
      </c>
      <c r="H136" s="9">
        <f t="shared" ref="H136:H147" si="141">E137</f>
        <v>3.6909852748709699</v>
      </c>
      <c r="I136" s="9">
        <f t="shared" ref="I136:I147" si="142">H136+273.15</f>
        <v>276.84098527487095</v>
      </c>
      <c r="J136" s="9">
        <f t="shared" ref="J136:J147" si="143">EXP(($C$15*(I136-$C$13))/($C$16*I136*$C$13))</f>
        <v>2.8028998094348386E-2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2.1275352609769115E-2</v>
      </c>
      <c r="Q136" s="12">
        <f t="shared" ref="Q136:Q147" si="147">P136*$B$138</f>
        <v>5.5315916785399696E-3</v>
      </c>
      <c r="R136" s="9">
        <f t="shared" ref="R136:R147" si="148">L136*$B$138</f>
        <v>0.19735245833333334</v>
      </c>
      <c r="S136" s="13">
        <f t="shared" ref="S136:S147" si="149">Q136/R136</f>
        <v>2.8028998094348386E-2</v>
      </c>
      <c r="T136" s="2">
        <f t="shared" ref="T136:T147" si="150">$B$137/100</f>
        <v>0.01</v>
      </c>
      <c r="U136" s="14">
        <f t="shared" ref="U136:U147" si="151">S136*T136</f>
        <v>2.8028998094348386E-4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5.7702899809434841E-3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0.22634714216129001</v>
      </c>
      <c r="E137" s="10">
        <f t="shared" ref="E137:E148" si="159">D136</f>
        <v>3.6909852748709699</v>
      </c>
      <c r="F137" s="7" t="s">
        <v>83</v>
      </c>
      <c r="G137" s="1">
        <v>2</v>
      </c>
      <c r="H137" s="9">
        <f t="shared" si="141"/>
        <v>0.22634714216129001</v>
      </c>
      <c r="I137" s="9">
        <f t="shared" si="142"/>
        <v>273.37634714216125</v>
      </c>
      <c r="J137" s="9">
        <f t="shared" si="143"/>
        <v>1.7948362536846466E-2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1.4968204807235643</v>
      </c>
      <c r="P137" s="9">
        <f t="shared" si="146"/>
        <v>2.686547664060334E-2</v>
      </c>
      <c r="Q137" s="12">
        <f t="shared" si="147"/>
        <v>6.9850239265568685E-3</v>
      </c>
      <c r="R137" s="9">
        <f t="shared" si="148"/>
        <v>0.19735245833333334</v>
      </c>
      <c r="S137" s="13">
        <f t="shared" si="149"/>
        <v>3.5393650454350993E-2</v>
      </c>
      <c r="T137" s="2">
        <f t="shared" si="150"/>
        <v>0.01</v>
      </c>
      <c r="U137" s="14">
        <f t="shared" si="151"/>
        <v>3.5393650454350995E-4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5.8439365045435104E-3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-1.30473805596429</v>
      </c>
      <c r="E138" s="10">
        <f t="shared" si="159"/>
        <v>0.22634714216129001</v>
      </c>
      <c r="F138" s="7" t="s">
        <v>83</v>
      </c>
      <c r="G138" s="1">
        <v>3</v>
      </c>
      <c r="H138" s="9">
        <f t="shared" si="141"/>
        <v>-1.30473805596429</v>
      </c>
      <c r="I138" s="9">
        <f t="shared" si="142"/>
        <v>271.84526194403571</v>
      </c>
      <c r="J138" s="9">
        <f t="shared" si="143"/>
        <v>1.4686051989977571E-2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2.2290029207496276</v>
      </c>
      <c r="P138" s="9">
        <f t="shared" si="146"/>
        <v>3.2735252779940882E-2</v>
      </c>
      <c r="Q138" s="12">
        <f t="shared" si="147"/>
        <v>8.5111657227846301E-3</v>
      </c>
      <c r="R138" s="9">
        <f t="shared" si="148"/>
        <v>0.19735245833333334</v>
      </c>
      <c r="S138" s="13">
        <f t="shared" si="149"/>
        <v>4.3126727656004435E-2</v>
      </c>
      <c r="T138" s="2">
        <f t="shared" si="150"/>
        <v>0.01</v>
      </c>
      <c r="U138" s="14">
        <f t="shared" si="151"/>
        <v>4.3126727656004433E-4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5.921267276560044E-3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0.87049626303225802</v>
      </c>
      <c r="E139" s="10">
        <f t="shared" si="159"/>
        <v>-1.30473805596429</v>
      </c>
      <c r="F139" s="7" t="s">
        <v>83</v>
      </c>
      <c r="G139" s="1">
        <v>4</v>
      </c>
      <c r="H139" s="9">
        <f t="shared" si="141"/>
        <v>0.87049626303225802</v>
      </c>
      <c r="I139" s="9">
        <f t="shared" si="142"/>
        <v>274.02049626303221</v>
      </c>
      <c r="J139" s="9">
        <f t="shared" si="143"/>
        <v>1.9515801556622692E-2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2.9553155846363537</v>
      </c>
      <c r="P139" s="9">
        <f t="shared" si="146"/>
        <v>5.7675352486957453E-2</v>
      </c>
      <c r="Q139" s="12">
        <f t="shared" si="147"/>
        <v>1.4995591646608937E-2</v>
      </c>
      <c r="R139" s="9">
        <f t="shared" si="148"/>
        <v>0.19735245833333334</v>
      </c>
      <c r="S139" s="13">
        <f t="shared" si="149"/>
        <v>7.5983809744497838E-2</v>
      </c>
      <c r="T139" s="2">
        <f t="shared" si="150"/>
        <v>0.01</v>
      </c>
      <c r="U139" s="14">
        <f t="shared" si="151"/>
        <v>7.5983809744497839E-4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6.2498380974449789E-3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7.5584167198333301</v>
      </c>
      <c r="E140" s="10">
        <f t="shared" si="159"/>
        <v>0.87049626303225802</v>
      </c>
      <c r="F140" s="7" t="s">
        <v>83</v>
      </c>
      <c r="G140" s="1">
        <v>5</v>
      </c>
      <c r="H140" s="9">
        <f t="shared" si="141"/>
        <v>7.5584167198333301</v>
      </c>
      <c r="I140" s="9">
        <f t="shared" si="142"/>
        <v>280.70841671983328</v>
      </c>
      <c r="J140" s="9">
        <f t="shared" si="143"/>
        <v>4.5504226287779538E-2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3.656688148816063</v>
      </c>
      <c r="P140" s="9">
        <f t="shared" si="146"/>
        <v>0.16639476498756778</v>
      </c>
      <c r="Q140" s="12">
        <f t="shared" si="147"/>
        <v>4.3262638896767625E-2</v>
      </c>
      <c r="R140" s="9">
        <f t="shared" si="148"/>
        <v>0.19735245833333334</v>
      </c>
      <c r="S140" s="13">
        <f t="shared" si="149"/>
        <v>0.2192151000404359</v>
      </c>
      <c r="T140" s="2">
        <f t="shared" si="150"/>
        <v>0.01</v>
      </c>
      <c r="U140" s="14">
        <f t="shared" si="151"/>
        <v>2.1921510004043591E-3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7.6821510004043596E-3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9.9446020574838698</v>
      </c>
      <c r="E141" s="10">
        <f t="shared" si="159"/>
        <v>7.5584167198333301</v>
      </c>
      <c r="F141" s="7" t="s">
        <v>85</v>
      </c>
      <c r="G141" s="1">
        <v>6</v>
      </c>
      <c r="H141" s="9">
        <f t="shared" si="141"/>
        <v>9.9446020574838698</v>
      </c>
      <c r="I141" s="9">
        <f t="shared" si="142"/>
        <v>283.09460205748383</v>
      </c>
      <c r="J141" s="9">
        <f t="shared" si="143"/>
        <v>6.0957401170536621E-2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4.2493413004951615</v>
      </c>
      <c r="P141" s="9">
        <f t="shared" si="146"/>
        <v>0.25902880236481335</v>
      </c>
      <c r="Q141" s="12">
        <f t="shared" si="147"/>
        <v>6.7347488614851472E-2</v>
      </c>
      <c r="R141" s="9">
        <f t="shared" si="148"/>
        <v>0.19735245833333334</v>
      </c>
      <c r="S141" s="13">
        <f t="shared" si="149"/>
        <v>0.3412548755845739</v>
      </c>
      <c r="T141" s="2">
        <f t="shared" si="150"/>
        <v>0.01</v>
      </c>
      <c r="U141" s="14">
        <f t="shared" si="151"/>
        <v>3.4125487558457389E-3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8.9025487558457399E-3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14.5514096642667</v>
      </c>
      <c r="E142" s="10">
        <f t="shared" si="159"/>
        <v>9.9446020574838698</v>
      </c>
      <c r="F142" s="7" t="s">
        <v>83</v>
      </c>
      <c r="G142" s="1">
        <v>7</v>
      </c>
      <c r="H142" s="9">
        <f t="shared" si="141"/>
        <v>14.5514096642667</v>
      </c>
      <c r="I142" s="9">
        <f t="shared" si="142"/>
        <v>287.70140966426669</v>
      </c>
      <c r="J142" s="9">
        <f t="shared" si="143"/>
        <v>0.10573222845484956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4.7493604147970148</v>
      </c>
      <c r="P142" s="9">
        <f t="shared" si="146"/>
        <v>0.50216046039173701</v>
      </c>
      <c r="Q142" s="12">
        <f t="shared" si="147"/>
        <v>0.13056171970185163</v>
      </c>
      <c r="R142" s="9">
        <f t="shared" si="148"/>
        <v>0.19735245833333334</v>
      </c>
      <c r="S142" s="13">
        <f t="shared" si="149"/>
        <v>0.66156621916170688</v>
      </c>
      <c r="T142" s="2">
        <f t="shared" si="150"/>
        <v>0.01</v>
      </c>
      <c r="U142" s="14">
        <f t="shared" si="151"/>
        <v>6.615662191617069E-3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1.6565662191617068E-2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18.9036999177419</v>
      </c>
      <c r="E143" s="10">
        <f t="shared" si="159"/>
        <v>14.5514096642667</v>
      </c>
      <c r="F143" s="7" t="s">
        <v>83</v>
      </c>
      <c r="G143" s="1">
        <v>8</v>
      </c>
      <c r="H143" s="9">
        <f t="shared" si="141"/>
        <v>18.9036999177419</v>
      </c>
      <c r="I143" s="9">
        <f t="shared" si="142"/>
        <v>292.05369991774188</v>
      </c>
      <c r="J143" s="9">
        <f t="shared" si="143"/>
        <v>0.17508229789249125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5.0062478710719445</v>
      </c>
      <c r="P143" s="9">
        <f t="shared" si="146"/>
        <v>0.87650538108666831</v>
      </c>
      <c r="Q143" s="12">
        <f t="shared" si="147"/>
        <v>0.22789139908253378</v>
      </c>
      <c r="R143" s="9">
        <f t="shared" si="148"/>
        <v>0.19735245833333334</v>
      </c>
      <c r="S143" s="13">
        <f t="shared" si="149"/>
        <v>1.154743148411252</v>
      </c>
      <c r="T143" s="2">
        <f t="shared" si="150"/>
        <v>0.01</v>
      </c>
      <c r="U143" s="14">
        <f t="shared" si="151"/>
        <v>1.1547431484112521E-2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2.1497431484112522E-2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16.685635996451602</v>
      </c>
      <c r="E144" s="10">
        <f t="shared" si="159"/>
        <v>18.9036999177419</v>
      </c>
      <c r="F144" s="7" t="s">
        <v>83</v>
      </c>
      <c r="G144" s="1">
        <v>9</v>
      </c>
      <c r="H144" s="9">
        <f t="shared" si="141"/>
        <v>16.685635996451602</v>
      </c>
      <c r="I144" s="9">
        <f t="shared" si="142"/>
        <v>289.83563599645157</v>
      </c>
      <c r="J144" s="9">
        <f t="shared" si="143"/>
        <v>0.13565542497552566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4.8887904066519425</v>
      </c>
      <c r="P144" s="9">
        <f t="shared" si="146"/>
        <v>0.66319094023064218</v>
      </c>
      <c r="Q144" s="12">
        <f t="shared" si="147"/>
        <v>0.17242964445996697</v>
      </c>
      <c r="R144" s="9">
        <f t="shared" si="148"/>
        <v>0.19735245833333334</v>
      </c>
      <c r="S144" s="13">
        <f t="shared" si="149"/>
        <v>0.87371419599308409</v>
      </c>
      <c r="T144" s="2">
        <f t="shared" si="150"/>
        <v>0.01</v>
      </c>
      <c r="U144" s="14">
        <f t="shared" si="151"/>
        <v>8.7371419599308418E-3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1.8687141959930841E-2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12.959375984899999</v>
      </c>
      <c r="E145" s="10">
        <f t="shared" si="159"/>
        <v>16.685635996451602</v>
      </c>
      <c r="F145" s="7" t="s">
        <v>83</v>
      </c>
      <c r="G145" s="1">
        <v>10</v>
      </c>
      <c r="H145" s="9">
        <f t="shared" si="141"/>
        <v>12.959375984899999</v>
      </c>
      <c r="I145" s="9">
        <f t="shared" si="142"/>
        <v>286.1093759849</v>
      </c>
      <c r="J145" s="9">
        <f t="shared" si="143"/>
        <v>8.7583343724999069E-2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4.9846473830879674</v>
      </c>
      <c r="P145" s="9">
        <f t="shared" si="146"/>
        <v>0.43657208510091056</v>
      </c>
      <c r="Q145" s="12">
        <f t="shared" si="147"/>
        <v>0.11350874212623675</v>
      </c>
      <c r="R145" s="9">
        <f t="shared" si="148"/>
        <v>0.19735245833333334</v>
      </c>
      <c r="S145" s="13">
        <f t="shared" si="149"/>
        <v>0.57515747756492397</v>
      </c>
      <c r="T145" s="2">
        <f t="shared" si="150"/>
        <v>0.01</v>
      </c>
      <c r="U145" s="14">
        <f t="shared" si="151"/>
        <v>5.7515747756492399E-3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1.5701574775649239E-2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10.7157693861613</v>
      </c>
      <c r="E146" s="10">
        <f t="shared" si="159"/>
        <v>12.959375984899999</v>
      </c>
      <c r="F146" s="7" t="s">
        <v>83</v>
      </c>
      <c r="G146" s="1">
        <v>11</v>
      </c>
      <c r="H146" s="9">
        <f t="shared" si="141"/>
        <v>10.7157693861613</v>
      </c>
      <c r="I146" s="9">
        <f t="shared" si="142"/>
        <v>283.86576938616128</v>
      </c>
      <c r="J146" s="9">
        <f t="shared" si="143"/>
        <v>6.6927669030320977E-2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5.3071232146537239</v>
      </c>
      <c r="P146" s="9">
        <f t="shared" si="146"/>
        <v>0.35519338601347755</v>
      </c>
      <c r="Q146" s="12">
        <f t="shared" si="147"/>
        <v>9.2350280363504164E-2</v>
      </c>
      <c r="R146" s="9">
        <f t="shared" si="148"/>
        <v>0.19735245833333334</v>
      </c>
      <c r="S146" s="13">
        <f t="shared" si="149"/>
        <v>0.46794593360231762</v>
      </c>
      <c r="T146" s="2">
        <f t="shared" si="150"/>
        <v>0.01</v>
      </c>
      <c r="U146" s="14">
        <f t="shared" si="151"/>
        <v>4.6794593360231767E-3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1.0169459336023177E-2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4.2590897801333298</v>
      </c>
      <c r="E147" s="10">
        <f t="shared" si="159"/>
        <v>10.7157693861613</v>
      </c>
      <c r="F147" s="7" t="s">
        <v>85</v>
      </c>
      <c r="G147" s="1">
        <v>12</v>
      </c>
      <c r="H147" s="9">
        <f t="shared" si="141"/>
        <v>4.2590897801333298</v>
      </c>
      <c r="I147" s="9">
        <f t="shared" si="142"/>
        <v>277.40908978013329</v>
      </c>
      <c r="J147" s="9">
        <f t="shared" si="143"/>
        <v>3.0122313883036985E-2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5.7109777453069128</v>
      </c>
      <c r="P147" s="9">
        <f t="shared" si="146"/>
        <v>0.17202786422317368</v>
      </c>
      <c r="Q147" s="12">
        <f t="shared" si="147"/>
        <v>4.4727244698025158E-2</v>
      </c>
      <c r="R147" s="9">
        <f t="shared" si="148"/>
        <v>0.19735245833333334</v>
      </c>
      <c r="S147" s="13">
        <f t="shared" si="149"/>
        <v>0.22663636964926831</v>
      </c>
      <c r="T147" s="2">
        <f t="shared" si="150"/>
        <v>0.01</v>
      </c>
      <c r="U147" s="14">
        <f t="shared" si="151"/>
        <v>2.2663636964926829E-3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7.7563636964926826E-3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3.3003910503871001</v>
      </c>
      <c r="E148" s="10">
        <f t="shared" si="159"/>
        <v>4.2590897801333298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393100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13300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83600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355200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10900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1072375.9584519588</v>
      </c>
      <c r="J13" s="6" t="s">
        <v>37</v>
      </c>
      <c r="K13" s="6">
        <f>I13/(10000*1000)</f>
        <v>0.10723759584519589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1.9923650516451601</v>
      </c>
      <c r="E26" s="7"/>
      <c r="F26" s="7"/>
      <c r="G26" s="1">
        <v>1</v>
      </c>
      <c r="H26" s="9">
        <f t="shared" ref="H26:H37" si="0">E27</f>
        <v>1.9923650516451601</v>
      </c>
      <c r="I26" s="9">
        <f t="shared" ref="I26:I37" si="1">H26+273.15</f>
        <v>275.14236505164513</v>
      </c>
      <c r="J26" s="9">
        <f t="shared" ref="J26:J37" si="2">EXP(($C$15*(I26-$C$13))/($C$16*I26*$C$13))</f>
        <v>2.2558398497360816E-2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0.91433913214422047</v>
      </c>
      <c r="Q26" s="12">
        <f t="shared" ref="Q26:Q37" si="6">P26*$B$28</f>
        <v>9.1433913214422055E-2</v>
      </c>
      <c r="R26" s="9">
        <f t="shared" ref="R26:R37" si="7">L26*$B$28</f>
        <v>4.0532094166666672</v>
      </c>
      <c r="S26" s="13">
        <f t="shared" ref="S26:S37" si="8">Q26/R26</f>
        <v>2.2558398497360816E-2</v>
      </c>
      <c r="T26" s="2">
        <f t="shared" ref="T26:T37" si="9">$B$27/100</f>
        <v>0.34</v>
      </c>
      <c r="U26" s="14">
        <f t="shared" ref="U26:U37" si="10">S26*T26</f>
        <v>7.6698554891026782E-3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2.056985548910268E-2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-6.6444968379354803</v>
      </c>
      <c r="E27" s="10">
        <f t="shared" ref="E27:E38" si="18">D26</f>
        <v>1.9923650516451601</v>
      </c>
      <c r="F27" s="7" t="s">
        <v>83</v>
      </c>
      <c r="G27" s="1">
        <v>2</v>
      </c>
      <c r="H27" s="9">
        <f t="shared" si="0"/>
        <v>-6.6444968379354803</v>
      </c>
      <c r="I27" s="9">
        <f t="shared" si="1"/>
        <v>266.50550316206449</v>
      </c>
      <c r="J27" s="9">
        <f t="shared" si="2"/>
        <v>7.16532590026171E-3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80.149849201189113</v>
      </c>
      <c r="P27" s="9">
        <f t="shared" si="5"/>
        <v>0.57429979038335066</v>
      </c>
      <c r="Q27" s="12">
        <f t="shared" si="6"/>
        <v>5.742997903833507E-2</v>
      </c>
      <c r="R27" s="9">
        <f t="shared" si="7"/>
        <v>4.0532094166666672</v>
      </c>
      <c r="S27" s="13">
        <f t="shared" si="8"/>
        <v>1.4169013523501854E-2</v>
      </c>
      <c r="T27" s="2">
        <f t="shared" si="9"/>
        <v>0.34</v>
      </c>
      <c r="U27" s="14">
        <f t="shared" si="10"/>
        <v>4.8174645979906306E-3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1.7717464597990631E-2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-2.43357580782143</v>
      </c>
      <c r="E28" s="10">
        <f t="shared" si="18"/>
        <v>-6.6444968379354803</v>
      </c>
      <c r="F28" s="7" t="s">
        <v>83</v>
      </c>
      <c r="G28" s="1">
        <v>3</v>
      </c>
      <c r="H28" s="9">
        <f t="shared" si="0"/>
        <v>-2.43357580782143</v>
      </c>
      <c r="I28" s="9">
        <f t="shared" si="1"/>
        <v>270.71642419217852</v>
      </c>
      <c r="J28" s="9">
        <f t="shared" si="2"/>
        <v>1.2648596272683258E-2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120.10764357747243</v>
      </c>
      <c r="P28" s="9">
        <f t="shared" si="5"/>
        <v>1.519193092874787</v>
      </c>
      <c r="Q28" s="12">
        <f t="shared" si="6"/>
        <v>0.15191930928747871</v>
      </c>
      <c r="R28" s="9">
        <f t="shared" si="7"/>
        <v>4.0532094166666672</v>
      </c>
      <c r="S28" s="13">
        <f t="shared" si="8"/>
        <v>3.7481238611257385E-2</v>
      </c>
      <c r="T28" s="2">
        <f t="shared" si="9"/>
        <v>0.34</v>
      </c>
      <c r="U28" s="14">
        <f t="shared" si="10"/>
        <v>1.2743621127827513E-2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2.5643621127827511E-2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-5.9457580182580596</v>
      </c>
      <c r="E29" s="10">
        <f t="shared" si="18"/>
        <v>-2.43357580782143</v>
      </c>
      <c r="F29" s="7" t="s">
        <v>83</v>
      </c>
      <c r="G29" s="1">
        <v>4</v>
      </c>
      <c r="H29" s="9">
        <f t="shared" si="0"/>
        <v>-5.9457580182580596</v>
      </c>
      <c r="I29" s="9">
        <f t="shared" si="1"/>
        <v>267.20424198174192</v>
      </c>
      <c r="J29" s="9">
        <f t="shared" si="2"/>
        <v>7.8836629455024294E-3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159.12054465126431</v>
      </c>
      <c r="P29" s="9">
        <f t="shared" si="5"/>
        <v>1.2544527417353373</v>
      </c>
      <c r="Q29" s="12">
        <f t="shared" si="6"/>
        <v>0.12544527417353374</v>
      </c>
      <c r="R29" s="9">
        <f t="shared" si="7"/>
        <v>4.0532094166666672</v>
      </c>
      <c r="S29" s="13">
        <f t="shared" si="8"/>
        <v>3.0949615792785538E-2</v>
      </c>
      <c r="T29" s="2">
        <f t="shared" si="9"/>
        <v>0.34</v>
      </c>
      <c r="U29" s="14">
        <f t="shared" si="10"/>
        <v>1.0522869369547085E-2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2.3422869369547086E-2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4.1219232555666698</v>
      </c>
      <c r="E30" s="10">
        <f t="shared" si="18"/>
        <v>-5.9457580182580596</v>
      </c>
      <c r="F30" s="7" t="s">
        <v>83</v>
      </c>
      <c r="G30" s="1">
        <v>5</v>
      </c>
      <c r="H30" s="9">
        <f t="shared" si="0"/>
        <v>4.1219232555666698</v>
      </c>
      <c r="I30" s="9">
        <f t="shared" si="1"/>
        <v>277.27192325556666</v>
      </c>
      <c r="J30" s="9">
        <f t="shared" si="2"/>
        <v>2.9603799669174764E-2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149.97278731405251</v>
      </c>
      <c r="O30" s="9">
        <f t="shared" si="19"/>
        <v>48.425398762143118</v>
      </c>
      <c r="P30" s="9">
        <f t="shared" si="5"/>
        <v>1.4335758038543884</v>
      </c>
      <c r="Q30" s="12">
        <f t="shared" si="6"/>
        <v>0.14335758038543886</v>
      </c>
      <c r="R30" s="9">
        <f t="shared" si="7"/>
        <v>4.0532094166666672</v>
      </c>
      <c r="S30" s="13">
        <f t="shared" si="8"/>
        <v>3.5368905390369687E-2</v>
      </c>
      <c r="T30" s="2">
        <f t="shared" si="9"/>
        <v>0.34</v>
      </c>
      <c r="U30" s="14">
        <f t="shared" si="10"/>
        <v>1.2025427832725694E-2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2.4925427832725694E-2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14.6487228921936</v>
      </c>
      <c r="E31" s="10">
        <f t="shared" si="18"/>
        <v>4.1219232555666698</v>
      </c>
      <c r="F31" s="7" t="s">
        <v>85</v>
      </c>
      <c r="G31" s="1">
        <v>6</v>
      </c>
      <c r="H31" s="9">
        <f t="shared" si="0"/>
        <v>14.6487228921936</v>
      </c>
      <c r="I31" s="9">
        <f t="shared" si="1"/>
        <v>287.79872289219355</v>
      </c>
      <c r="J31" s="9">
        <f t="shared" si="2"/>
        <v>0.10694911883727173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87.523917124955403</v>
      </c>
      <c r="P31" s="9">
        <f t="shared" si="5"/>
        <v>9.3606058137003778</v>
      </c>
      <c r="Q31" s="12">
        <f t="shared" si="6"/>
        <v>0.93606058137003778</v>
      </c>
      <c r="R31" s="9">
        <f t="shared" si="7"/>
        <v>4.0532094166666672</v>
      </c>
      <c r="S31" s="13">
        <f t="shared" si="8"/>
        <v>0.230943058979629</v>
      </c>
      <c r="T31" s="2">
        <f t="shared" si="9"/>
        <v>0.34</v>
      </c>
      <c r="U31" s="14">
        <f t="shared" si="10"/>
        <v>7.8520640053073867E-2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9.1420640053073862E-2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17.733960187000001</v>
      </c>
      <c r="E32" s="10">
        <f t="shared" si="18"/>
        <v>14.6487228921936</v>
      </c>
      <c r="F32" s="7" t="s">
        <v>83</v>
      </c>
      <c r="G32" s="1">
        <v>7</v>
      </c>
      <c r="H32" s="9">
        <f t="shared" si="0"/>
        <v>17.733960187000001</v>
      </c>
      <c r="I32" s="9">
        <f t="shared" si="1"/>
        <v>290.88396018699996</v>
      </c>
      <c r="J32" s="9">
        <f t="shared" si="2"/>
        <v>0.15311494951048746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118.6954054779217</v>
      </c>
      <c r="P32" s="9">
        <f t="shared" si="5"/>
        <v>18.174041016878817</v>
      </c>
      <c r="Q32" s="12">
        <f t="shared" si="6"/>
        <v>1.8174041016878819</v>
      </c>
      <c r="R32" s="9">
        <f t="shared" si="7"/>
        <v>4.0532094166666672</v>
      </c>
      <c r="S32" s="13">
        <f t="shared" si="8"/>
        <v>0.4483864303222958</v>
      </c>
      <c r="T32" s="2">
        <f t="shared" si="9"/>
        <v>0.34</v>
      </c>
      <c r="U32" s="14">
        <f t="shared" si="10"/>
        <v>0.15245138630958058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0.17810138630958058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17.840959160322601</v>
      </c>
      <c r="E33" s="10">
        <f t="shared" si="18"/>
        <v>17.733960187000001</v>
      </c>
      <c r="F33" s="7" t="s">
        <v>83</v>
      </c>
      <c r="G33" s="1">
        <v>8</v>
      </c>
      <c r="H33" s="9">
        <f t="shared" si="0"/>
        <v>17.840959160322601</v>
      </c>
      <c r="I33" s="9">
        <f t="shared" si="1"/>
        <v>290.99095916032257</v>
      </c>
      <c r="J33" s="9">
        <f t="shared" si="2"/>
        <v>0.15501117134462117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141.05345862770955</v>
      </c>
      <c r="P33" s="9">
        <f t="shared" si="5"/>
        <v>21.864861844091319</v>
      </c>
      <c r="Q33" s="12">
        <f t="shared" si="6"/>
        <v>2.1864861844091319</v>
      </c>
      <c r="R33" s="9">
        <f t="shared" si="7"/>
        <v>4.0532094166666672</v>
      </c>
      <c r="S33" s="13">
        <f t="shared" si="8"/>
        <v>0.53944564902528125</v>
      </c>
      <c r="T33" s="2">
        <f t="shared" si="9"/>
        <v>0.34</v>
      </c>
      <c r="U33" s="14">
        <f t="shared" si="10"/>
        <v>0.18341152066859565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0.20906152066859565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17.046965621935499</v>
      </c>
      <c r="E34" s="10">
        <f t="shared" si="18"/>
        <v>17.840959160322601</v>
      </c>
      <c r="F34" s="7" t="s">
        <v>83</v>
      </c>
      <c r="G34" s="1">
        <v>9</v>
      </c>
      <c r="H34" s="9">
        <f t="shared" si="0"/>
        <v>17.046965621935499</v>
      </c>
      <c r="I34" s="9">
        <f t="shared" si="1"/>
        <v>290.19696562193548</v>
      </c>
      <c r="J34" s="9">
        <f t="shared" si="2"/>
        <v>0.14145006559679563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159.7206909502849</v>
      </c>
      <c r="P34" s="9">
        <f t="shared" si="5"/>
        <v>22.592502212083321</v>
      </c>
      <c r="Q34" s="12">
        <f t="shared" si="6"/>
        <v>2.2592502212083323</v>
      </c>
      <c r="R34" s="9">
        <f t="shared" si="7"/>
        <v>4.0532094166666672</v>
      </c>
      <c r="S34" s="13">
        <f t="shared" si="8"/>
        <v>0.55739785166746325</v>
      </c>
      <c r="T34" s="2">
        <f t="shared" si="9"/>
        <v>0.34</v>
      </c>
      <c r="U34" s="14">
        <f t="shared" si="10"/>
        <v>0.18951526956693751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0.21516526956693752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11.734568915566699</v>
      </c>
      <c r="E35" s="10">
        <f t="shared" si="18"/>
        <v>17.046965621935499</v>
      </c>
      <c r="F35" s="7" t="s">
        <v>83</v>
      </c>
      <c r="G35" s="1">
        <v>10</v>
      </c>
      <c r="H35" s="9">
        <f t="shared" si="0"/>
        <v>11.734568915566699</v>
      </c>
      <c r="I35" s="9">
        <f t="shared" si="1"/>
        <v>284.88456891556666</v>
      </c>
      <c r="J35" s="9">
        <f t="shared" si="2"/>
        <v>7.5662147488464254E-2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177.66028290486824</v>
      </c>
      <c r="P35" s="9">
        <f t="shared" si="5"/>
        <v>13.442158527990426</v>
      </c>
      <c r="Q35" s="12">
        <f t="shared" si="6"/>
        <v>1.3442158527990427</v>
      </c>
      <c r="R35" s="9">
        <f t="shared" si="7"/>
        <v>4.0532094166666672</v>
      </c>
      <c r="S35" s="13">
        <f t="shared" si="8"/>
        <v>0.33164233934512982</v>
      </c>
      <c r="T35" s="2">
        <f t="shared" si="9"/>
        <v>0.34</v>
      </c>
      <c r="U35" s="14">
        <f t="shared" si="10"/>
        <v>0.11275839537734415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0.13840839537734415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7.9358163232580701</v>
      </c>
      <c r="E36" s="10">
        <f t="shared" si="18"/>
        <v>11.734568915566699</v>
      </c>
      <c r="F36" s="7" t="s">
        <v>83</v>
      </c>
      <c r="G36" s="1">
        <v>11</v>
      </c>
      <c r="H36" s="9">
        <f t="shared" si="0"/>
        <v>7.9358163232580701</v>
      </c>
      <c r="I36" s="9">
        <f t="shared" si="1"/>
        <v>281.08581632325803</v>
      </c>
      <c r="J36" s="9">
        <f t="shared" si="2"/>
        <v>4.7673561937127816E-2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156.00721815803394</v>
      </c>
      <c r="O36" s="9">
        <f t="shared" si="19"/>
        <v>48.743000385510555</v>
      </c>
      <c r="P36" s="9">
        <f t="shared" si="5"/>
        <v>2.3237524478800826</v>
      </c>
      <c r="Q36" s="12">
        <f t="shared" si="6"/>
        <v>0.23237524478800828</v>
      </c>
      <c r="R36" s="9">
        <f t="shared" si="7"/>
        <v>4.0532094166666672</v>
      </c>
      <c r="S36" s="13">
        <f t="shared" si="8"/>
        <v>5.7331171646964184E-2</v>
      </c>
      <c r="T36" s="2">
        <f t="shared" si="9"/>
        <v>0.34</v>
      </c>
      <c r="U36" s="14">
        <f t="shared" si="10"/>
        <v>1.9492598359967823E-2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3.2392598359967821E-2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4.5982253902333303</v>
      </c>
      <c r="E37" s="10">
        <f t="shared" si="18"/>
        <v>7.9358163232580701</v>
      </c>
      <c r="F37" s="7" t="s">
        <v>85</v>
      </c>
      <c r="G37" s="1">
        <v>12</v>
      </c>
      <c r="H37" s="9">
        <f t="shared" si="0"/>
        <v>4.5982253902333303</v>
      </c>
      <c r="I37" s="9">
        <f t="shared" si="1"/>
        <v>277.7482253902333</v>
      </c>
      <c r="J37" s="9">
        <f t="shared" si="2"/>
        <v>3.1441314275090469E-2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86.95134210429714</v>
      </c>
      <c r="P37" s="9">
        <f t="shared" si="5"/>
        <v>2.7338644737421127</v>
      </c>
      <c r="Q37" s="12">
        <f t="shared" si="6"/>
        <v>0.27338644737421131</v>
      </c>
      <c r="R37" s="9">
        <f t="shared" si="7"/>
        <v>4.0532094166666672</v>
      </c>
      <c r="S37" s="13">
        <f t="shared" si="8"/>
        <v>6.7449376351010878E-2</v>
      </c>
      <c r="T37" s="2">
        <f t="shared" si="9"/>
        <v>0.34</v>
      </c>
      <c r="U37" s="14">
        <f t="shared" si="10"/>
        <v>2.2932787959343701E-2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3.58327879593437E-2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1.9852553968064499</v>
      </c>
      <c r="E38" s="10">
        <f t="shared" si="18"/>
        <v>4.5982253902333303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1.9923650516451601</v>
      </c>
      <c r="E42" s="7"/>
      <c r="F42" s="7"/>
      <c r="G42" s="1">
        <v>1</v>
      </c>
      <c r="H42" s="9">
        <f t="shared" ref="H42:H53" si="20">E43</f>
        <v>1.9923650516451601</v>
      </c>
      <c r="I42" s="9">
        <f t="shared" ref="I42:I53" si="21">H42+273.15</f>
        <v>275.14236505164513</v>
      </c>
      <c r="J42" s="9">
        <f t="shared" ref="J42:J53" si="22">EXP(($C$15*(I42-$C$13))/($C$16*I42*$C$13))</f>
        <v>2.2558398497360816E-2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1.3277027415602927</v>
      </c>
      <c r="Q42" s="12">
        <f t="shared" ref="Q42:Q53" si="26">P42*$B$44</f>
        <v>0.31864865797447023</v>
      </c>
      <c r="R42" s="9">
        <f t="shared" ref="R42:R53" si="27">L42*$B$44</f>
        <v>14.125500000000001</v>
      </c>
      <c r="S42" s="13">
        <f t="shared" ref="S42:S53" si="28">Q42/R42</f>
        <v>2.2558398497360816E-2</v>
      </c>
      <c r="T42" s="2">
        <f t="shared" ref="T42:T53" si="29">$B$43/100</f>
        <v>0.43</v>
      </c>
      <c r="U42" s="14">
        <f t="shared" ref="U42:U53" si="30">S42*T42</f>
        <v>9.7001113538651516E-3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1.812011135386515E-2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32758.333333333332</v>
      </c>
      <c r="AU42" s="1">
        <f t="shared" ref="AU42:AU53" si="38">AT42*10000*AS42*0.67*AR42*AQ42</f>
        <v>130645013.05028501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-6.6444968379354803</v>
      </c>
      <c r="E43" s="10">
        <f t="shared" ref="E43:E54" si="39">D42</f>
        <v>1.9923650516451601</v>
      </c>
      <c r="F43" s="7" t="s">
        <v>83</v>
      </c>
      <c r="G43" s="1">
        <v>2</v>
      </c>
      <c r="H43" s="9">
        <f t="shared" si="20"/>
        <v>-6.6444968379354803</v>
      </c>
      <c r="I43" s="9">
        <f t="shared" si="21"/>
        <v>266.50550316206449</v>
      </c>
      <c r="J43" s="9">
        <f t="shared" si="22"/>
        <v>7.16532590026171E-3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116.38479725843972</v>
      </c>
      <c r="P43" s="9">
        <f t="shared" si="25"/>
        <v>0.83393500219260619</v>
      </c>
      <c r="Q43" s="12">
        <f t="shared" si="26"/>
        <v>0.20014440052622548</v>
      </c>
      <c r="R43" s="9">
        <f t="shared" si="27"/>
        <v>14.125500000000001</v>
      </c>
      <c r="S43" s="13">
        <f t="shared" si="28"/>
        <v>1.4169013523501856E-2</v>
      </c>
      <c r="T43" s="2">
        <f t="shared" si="29"/>
        <v>0.43</v>
      </c>
      <c r="U43" s="14">
        <f t="shared" si="30"/>
        <v>6.0926758151057976E-3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1.4512675815105796E-2</v>
      </c>
      <c r="AR43" s="9">
        <f t="shared" si="35"/>
        <v>136.875</v>
      </c>
      <c r="AS43" s="1">
        <f t="shared" si="36"/>
        <v>0.24</v>
      </c>
      <c r="AT43" s="1">
        <f t="shared" si="37"/>
        <v>32758.333333333332</v>
      </c>
      <c r="AU43" s="1">
        <f t="shared" si="38"/>
        <v>104635599.87199637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-2.43357580782143</v>
      </c>
      <c r="E44" s="10">
        <f t="shared" si="39"/>
        <v>-6.6444968379354803</v>
      </c>
      <c r="F44" s="7" t="s">
        <v>83</v>
      </c>
      <c r="G44" s="1">
        <v>3</v>
      </c>
      <c r="H44" s="9">
        <f t="shared" si="20"/>
        <v>-2.43357580782143</v>
      </c>
      <c r="I44" s="9">
        <f t="shared" si="21"/>
        <v>270.71642419217852</v>
      </c>
      <c r="J44" s="9">
        <f t="shared" si="22"/>
        <v>1.2648596272683258E-2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174.4071122562471</v>
      </c>
      <c r="P44" s="9">
        <f t="shared" si="25"/>
        <v>2.2060051500138176</v>
      </c>
      <c r="Q44" s="12">
        <f t="shared" si="26"/>
        <v>0.52944123600331616</v>
      </c>
      <c r="R44" s="9">
        <f t="shared" si="27"/>
        <v>14.125500000000001</v>
      </c>
      <c r="S44" s="13">
        <f t="shared" si="28"/>
        <v>3.7481238611257378E-2</v>
      </c>
      <c r="T44" s="2">
        <f t="shared" si="29"/>
        <v>0.43</v>
      </c>
      <c r="U44" s="14">
        <f t="shared" si="30"/>
        <v>1.6116932602840674E-2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2.4536932602840671E-2</v>
      </c>
      <c r="AR44" s="9">
        <f t="shared" si="35"/>
        <v>136.875</v>
      </c>
      <c r="AS44" s="1">
        <f t="shared" si="36"/>
        <v>0.24</v>
      </c>
      <c r="AT44" s="1">
        <f t="shared" si="37"/>
        <v>32758.333333333332</v>
      </c>
      <c r="AU44" s="1">
        <f t="shared" si="38"/>
        <v>176909943.73653778</v>
      </c>
    </row>
    <row r="45" spans="1:48" x14ac:dyDescent="0.15">
      <c r="C45" s="7">
        <v>3</v>
      </c>
      <c r="D45" s="8">
        <v>-5.9457580182580596</v>
      </c>
      <c r="E45" s="10">
        <f t="shared" si="39"/>
        <v>-2.43357580782143</v>
      </c>
      <c r="F45" s="7" t="s">
        <v>83</v>
      </c>
      <c r="G45" s="1">
        <v>4</v>
      </c>
      <c r="H45" s="9">
        <f t="shared" si="20"/>
        <v>-5.9457580182580596</v>
      </c>
      <c r="I45" s="9">
        <f t="shared" si="21"/>
        <v>267.20424198174192</v>
      </c>
      <c r="J45" s="9">
        <f t="shared" si="22"/>
        <v>7.8836629455024294E-3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231.05735710623327</v>
      </c>
      <c r="P45" s="9">
        <f t="shared" si="25"/>
        <v>1.8215783245041337</v>
      </c>
      <c r="Q45" s="12">
        <f t="shared" si="26"/>
        <v>0.43717879788099206</v>
      </c>
      <c r="R45" s="9">
        <f t="shared" si="27"/>
        <v>14.125500000000001</v>
      </c>
      <c r="S45" s="13">
        <f t="shared" si="28"/>
        <v>3.0949615792785531E-2</v>
      </c>
      <c r="T45" s="2">
        <f t="shared" si="29"/>
        <v>0.43</v>
      </c>
      <c r="U45" s="14">
        <f t="shared" si="30"/>
        <v>1.3308334790897778E-2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2.1728334790897776E-2</v>
      </c>
      <c r="AR45" s="9">
        <f t="shared" si="35"/>
        <v>136.875</v>
      </c>
      <c r="AS45" s="1">
        <f t="shared" si="36"/>
        <v>0.24</v>
      </c>
      <c r="AT45" s="1">
        <f t="shared" si="37"/>
        <v>32758.333333333332</v>
      </c>
      <c r="AU45" s="1">
        <f t="shared" si="38"/>
        <v>156660106.93208501</v>
      </c>
    </row>
    <row r="46" spans="1:48" x14ac:dyDescent="0.15">
      <c r="C46" s="7">
        <v>4</v>
      </c>
      <c r="D46" s="8">
        <v>4.1219232555666698</v>
      </c>
      <c r="E46" s="10">
        <f t="shared" si="39"/>
        <v>-5.9457580182580596</v>
      </c>
      <c r="F46" s="7" t="s">
        <v>83</v>
      </c>
      <c r="G46" s="1">
        <v>5</v>
      </c>
      <c r="H46" s="9">
        <f t="shared" si="20"/>
        <v>4.1219232555666698</v>
      </c>
      <c r="I46" s="9">
        <f t="shared" si="21"/>
        <v>277.27192325556666</v>
      </c>
      <c r="J46" s="9">
        <f t="shared" si="22"/>
        <v>2.9603799669174764E-2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217.77398984264266</v>
      </c>
      <c r="O46" s="9">
        <f t="shared" si="40"/>
        <v>70.318038939086478</v>
      </c>
      <c r="P46" s="9">
        <f t="shared" si="25"/>
        <v>2.0816811378819464</v>
      </c>
      <c r="Q46" s="12">
        <f t="shared" si="26"/>
        <v>0.49960347309166714</v>
      </c>
      <c r="R46" s="9">
        <f t="shared" si="27"/>
        <v>14.125500000000001</v>
      </c>
      <c r="S46" s="13">
        <f t="shared" si="28"/>
        <v>3.5368905390369694E-2</v>
      </c>
      <c r="T46" s="2">
        <f t="shared" si="29"/>
        <v>0.43</v>
      </c>
      <c r="U46" s="14">
        <f t="shared" si="30"/>
        <v>1.5208629317858968E-2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2.3628629317858967E-2</v>
      </c>
      <c r="AR46" s="9">
        <f t="shared" si="35"/>
        <v>136.875</v>
      </c>
      <c r="AS46" s="1">
        <f t="shared" si="36"/>
        <v>0.24</v>
      </c>
      <c r="AT46" s="1">
        <f t="shared" si="37"/>
        <v>32758.333333333332</v>
      </c>
      <c r="AU46" s="1">
        <f t="shared" si="38"/>
        <v>170361126.66788664</v>
      </c>
    </row>
    <row r="47" spans="1:48" x14ac:dyDescent="0.15">
      <c r="C47" s="7">
        <v>5</v>
      </c>
      <c r="D47" s="8">
        <v>14.6487228921936</v>
      </c>
      <c r="E47" s="10">
        <f t="shared" si="39"/>
        <v>4.1219232555666698</v>
      </c>
      <c r="F47" s="7" t="s">
        <v>85</v>
      </c>
      <c r="G47" s="1">
        <v>6</v>
      </c>
      <c r="H47" s="9">
        <f t="shared" si="20"/>
        <v>14.6487228921936</v>
      </c>
      <c r="I47" s="9">
        <f t="shared" si="21"/>
        <v>287.79872289219355</v>
      </c>
      <c r="J47" s="9">
        <f t="shared" si="22"/>
        <v>0.10694911883727173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127.09260780120452</v>
      </c>
      <c r="P47" s="9">
        <f t="shared" si="25"/>
        <v>13.59244241506979</v>
      </c>
      <c r="Q47" s="12">
        <f t="shared" si="26"/>
        <v>3.2621861796167497</v>
      </c>
      <c r="R47" s="9">
        <f t="shared" si="27"/>
        <v>14.125500000000001</v>
      </c>
      <c r="S47" s="13">
        <f t="shared" si="28"/>
        <v>0.23094305897962902</v>
      </c>
      <c r="T47" s="2">
        <f t="shared" si="29"/>
        <v>0.43</v>
      </c>
      <c r="U47" s="14">
        <f t="shared" si="30"/>
        <v>9.9305515361240479E-2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0.10772551536124049</v>
      </c>
      <c r="AR47" s="9">
        <f t="shared" si="35"/>
        <v>136.875</v>
      </c>
      <c r="AS47" s="1">
        <f t="shared" si="36"/>
        <v>0.24</v>
      </c>
      <c r="AT47" s="1">
        <f t="shared" si="37"/>
        <v>32758.333333333332</v>
      </c>
      <c r="AU47" s="1">
        <f t="shared" si="38"/>
        <v>776695081.24826717</v>
      </c>
    </row>
    <row r="48" spans="1:48" x14ac:dyDescent="0.15">
      <c r="C48" s="7">
        <v>6</v>
      </c>
      <c r="D48" s="8">
        <v>17.733960187000001</v>
      </c>
      <c r="E48" s="10">
        <f t="shared" si="39"/>
        <v>14.6487228921936</v>
      </c>
      <c r="F48" s="7" t="s">
        <v>83</v>
      </c>
      <c r="G48" s="1">
        <v>7</v>
      </c>
      <c r="H48" s="9">
        <f t="shared" si="20"/>
        <v>17.733960187000001</v>
      </c>
      <c r="I48" s="9">
        <f t="shared" si="21"/>
        <v>290.88396018699996</v>
      </c>
      <c r="J48" s="9">
        <f t="shared" si="22"/>
        <v>0.15311494951048746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172.35641538613473</v>
      </c>
      <c r="P48" s="9">
        <f t="shared" si="25"/>
        <v>26.390343839656623</v>
      </c>
      <c r="Q48" s="12">
        <f t="shared" si="26"/>
        <v>6.3336825215175896</v>
      </c>
      <c r="R48" s="9">
        <f t="shared" si="27"/>
        <v>14.125500000000001</v>
      </c>
      <c r="S48" s="13">
        <f t="shared" si="28"/>
        <v>0.4483864303222958</v>
      </c>
      <c r="T48" s="2">
        <f t="shared" si="29"/>
        <v>0.43</v>
      </c>
      <c r="U48" s="14">
        <f t="shared" si="30"/>
        <v>0.19280616503858719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0.20840616503858717</v>
      </c>
      <c r="AR48" s="9">
        <f t="shared" si="35"/>
        <v>136.875</v>
      </c>
      <c r="AS48" s="1">
        <f t="shared" si="36"/>
        <v>0.24</v>
      </c>
      <c r="AT48" s="1">
        <f t="shared" si="37"/>
        <v>32758.333333333332</v>
      </c>
      <c r="AU48" s="1">
        <f t="shared" si="38"/>
        <v>1502597065.7414479</v>
      </c>
    </row>
    <row r="49" spans="1:48" x14ac:dyDescent="0.15">
      <c r="C49" s="7">
        <v>7</v>
      </c>
      <c r="D49" s="8">
        <v>17.840959160322601</v>
      </c>
      <c r="E49" s="10">
        <f t="shared" si="39"/>
        <v>17.733960187000001</v>
      </c>
      <c r="F49" s="7" t="s">
        <v>83</v>
      </c>
      <c r="G49" s="1">
        <v>8</v>
      </c>
      <c r="H49" s="9">
        <f t="shared" si="20"/>
        <v>17.840959160322601</v>
      </c>
      <c r="I49" s="9">
        <f t="shared" si="21"/>
        <v>290.99095916032257</v>
      </c>
      <c r="J49" s="9">
        <f t="shared" si="22"/>
        <v>0.15501117134462117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204.82232154647812</v>
      </c>
      <c r="P49" s="9">
        <f t="shared" si="25"/>
        <v>31.749747980444212</v>
      </c>
      <c r="Q49" s="12">
        <f t="shared" si="26"/>
        <v>7.6199395153066103</v>
      </c>
      <c r="R49" s="9">
        <f t="shared" si="27"/>
        <v>14.125500000000001</v>
      </c>
      <c r="S49" s="13">
        <f t="shared" si="28"/>
        <v>0.53944564902528125</v>
      </c>
      <c r="T49" s="2">
        <f t="shared" si="29"/>
        <v>0.43</v>
      </c>
      <c r="U49" s="14">
        <f t="shared" si="30"/>
        <v>0.23196162908087092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0.24756162908087093</v>
      </c>
      <c r="AR49" s="9">
        <f t="shared" si="35"/>
        <v>136.875</v>
      </c>
      <c r="AS49" s="1">
        <f t="shared" si="36"/>
        <v>0.24</v>
      </c>
      <c r="AT49" s="1">
        <f t="shared" si="37"/>
        <v>32758.333333333332</v>
      </c>
      <c r="AU49" s="1">
        <f t="shared" si="38"/>
        <v>1784905822.6190906</v>
      </c>
    </row>
    <row r="50" spans="1:48" x14ac:dyDescent="0.15">
      <c r="C50" s="7">
        <v>8</v>
      </c>
      <c r="D50" s="8">
        <v>17.046965621935499</v>
      </c>
      <c r="E50" s="10">
        <f t="shared" si="39"/>
        <v>17.840959160322601</v>
      </c>
      <c r="F50" s="7" t="s">
        <v>83</v>
      </c>
      <c r="G50" s="1">
        <v>9</v>
      </c>
      <c r="H50" s="9">
        <f t="shared" si="20"/>
        <v>17.046965621935499</v>
      </c>
      <c r="I50" s="9">
        <f t="shared" si="21"/>
        <v>290.19696562193548</v>
      </c>
      <c r="J50" s="9">
        <f t="shared" si="22"/>
        <v>0.14145006559679563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231.92882356603388</v>
      </c>
      <c r="P50" s="9">
        <f t="shared" si="25"/>
        <v>32.806347307203133</v>
      </c>
      <c r="Q50" s="12">
        <f t="shared" si="26"/>
        <v>7.8735233537287517</v>
      </c>
      <c r="R50" s="9">
        <f t="shared" si="27"/>
        <v>14.125500000000001</v>
      </c>
      <c r="S50" s="13">
        <f t="shared" si="28"/>
        <v>0.55739785166746314</v>
      </c>
      <c r="T50" s="2">
        <f t="shared" si="29"/>
        <v>0.43</v>
      </c>
      <c r="U50" s="14">
        <f t="shared" si="30"/>
        <v>0.23968107621700915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0.25528107621700913</v>
      </c>
      <c r="AR50" s="9">
        <f t="shared" si="35"/>
        <v>136.875</v>
      </c>
      <c r="AS50" s="1">
        <f t="shared" si="36"/>
        <v>0.24</v>
      </c>
      <c r="AT50" s="1">
        <f t="shared" si="37"/>
        <v>32758.333333333332</v>
      </c>
      <c r="AU50" s="1">
        <f t="shared" si="38"/>
        <v>1840562614.7958472</v>
      </c>
    </row>
    <row r="51" spans="1:48" x14ac:dyDescent="0.15">
      <c r="C51" s="7">
        <v>9</v>
      </c>
      <c r="D51" s="8">
        <v>11.734568915566699</v>
      </c>
      <c r="E51" s="10">
        <f t="shared" si="39"/>
        <v>17.046965621935499</v>
      </c>
      <c r="F51" s="7" t="s">
        <v>83</v>
      </c>
      <c r="G51" s="1">
        <v>10</v>
      </c>
      <c r="H51" s="9">
        <f t="shared" si="20"/>
        <v>11.734568915566699</v>
      </c>
      <c r="I51" s="9">
        <f t="shared" si="21"/>
        <v>284.88456891556666</v>
      </c>
      <c r="J51" s="9">
        <f t="shared" si="22"/>
        <v>7.5662147488464254E-2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257.97872625883076</v>
      </c>
      <c r="P51" s="9">
        <f t="shared" si="25"/>
        <v>19.519224435081799</v>
      </c>
      <c r="Q51" s="12">
        <f t="shared" si="26"/>
        <v>4.6846138644196316</v>
      </c>
      <c r="R51" s="9">
        <f t="shared" si="27"/>
        <v>14.125500000000001</v>
      </c>
      <c r="S51" s="13">
        <f t="shared" si="28"/>
        <v>0.33164233934512982</v>
      </c>
      <c r="T51" s="2">
        <f t="shared" si="29"/>
        <v>0.43</v>
      </c>
      <c r="U51" s="14">
        <f t="shared" si="30"/>
        <v>0.14260620591840581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0.15820620591840578</v>
      </c>
      <c r="AR51" s="9">
        <f t="shared" si="35"/>
        <v>136.875</v>
      </c>
      <c r="AS51" s="1">
        <f t="shared" si="36"/>
        <v>0.24</v>
      </c>
      <c r="AT51" s="1">
        <f t="shared" si="37"/>
        <v>32758.333333333332</v>
      </c>
      <c r="AU51" s="1">
        <f t="shared" si="38"/>
        <v>1140658102.6577072</v>
      </c>
    </row>
    <row r="52" spans="1:48" x14ac:dyDescent="0.15">
      <c r="C52" s="7">
        <v>10</v>
      </c>
      <c r="D52" s="8">
        <v>7.9358163232580701</v>
      </c>
      <c r="E52" s="10">
        <f t="shared" si="39"/>
        <v>11.734568915566699</v>
      </c>
      <c r="F52" s="7" t="s">
        <v>83</v>
      </c>
      <c r="G52" s="1">
        <v>11</v>
      </c>
      <c r="H52" s="9">
        <f t="shared" si="20"/>
        <v>7.9358163232580701</v>
      </c>
      <c r="I52" s="9">
        <f t="shared" si="21"/>
        <v>281.08581632325803</v>
      </c>
      <c r="J52" s="9">
        <f t="shared" si="22"/>
        <v>4.7673561937127816E-2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226.5365267325615</v>
      </c>
      <c r="O52" s="9">
        <f t="shared" si="40"/>
        <v>70.779225091187442</v>
      </c>
      <c r="P52" s="9">
        <f t="shared" si="25"/>
        <v>3.3742977712466358</v>
      </c>
      <c r="Q52" s="12">
        <f t="shared" si="26"/>
        <v>0.80983146509919257</v>
      </c>
      <c r="R52" s="9">
        <f t="shared" si="27"/>
        <v>14.125500000000001</v>
      </c>
      <c r="S52" s="13">
        <f t="shared" si="28"/>
        <v>5.7331171646964184E-2</v>
      </c>
      <c r="T52" s="2">
        <f t="shared" si="29"/>
        <v>0.43</v>
      </c>
      <c r="U52" s="14">
        <f t="shared" si="30"/>
        <v>2.4652403808194598E-2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3.3072403808194595E-2</v>
      </c>
      <c r="AR52" s="9">
        <f t="shared" si="35"/>
        <v>136.875</v>
      </c>
      <c r="AS52" s="1">
        <f t="shared" si="36"/>
        <v>0.24</v>
      </c>
      <c r="AT52" s="1">
        <f t="shared" si="37"/>
        <v>32758.333333333332</v>
      </c>
      <c r="AU52" s="1">
        <f t="shared" si="38"/>
        <v>238450224.87702498</v>
      </c>
    </row>
    <row r="53" spans="1:48" x14ac:dyDescent="0.15">
      <c r="C53" s="7">
        <v>11</v>
      </c>
      <c r="D53" s="8">
        <v>4.5982253902333303</v>
      </c>
      <c r="E53" s="10">
        <f t="shared" si="39"/>
        <v>7.9358163232580701</v>
      </c>
      <c r="F53" s="7" t="s">
        <v>85</v>
      </c>
      <c r="G53" s="1">
        <v>12</v>
      </c>
      <c r="H53" s="9">
        <f t="shared" si="20"/>
        <v>4.5982253902333303</v>
      </c>
      <c r="I53" s="9">
        <f t="shared" si="21"/>
        <v>277.7482253902333</v>
      </c>
      <c r="J53" s="9">
        <f t="shared" si="22"/>
        <v>3.1441314275090469E-2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126.26117731994083</v>
      </c>
      <c r="P53" s="9">
        <f t="shared" si="25"/>
        <v>3.9698173568591844</v>
      </c>
      <c r="Q53" s="12">
        <f t="shared" si="26"/>
        <v>0.95275616564620424</v>
      </c>
      <c r="R53" s="9">
        <f t="shared" si="27"/>
        <v>14.125500000000001</v>
      </c>
      <c r="S53" s="13">
        <f t="shared" si="28"/>
        <v>6.7449376351010878E-2</v>
      </c>
      <c r="T53" s="2">
        <f t="shared" si="29"/>
        <v>0.43</v>
      </c>
      <c r="U53" s="14">
        <f t="shared" si="30"/>
        <v>2.9003231830934676E-2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3.7423231830934676E-2</v>
      </c>
      <c r="AR53" s="9">
        <f t="shared" si="35"/>
        <v>136.875</v>
      </c>
      <c r="AS53" s="1">
        <f t="shared" si="36"/>
        <v>0.24</v>
      </c>
      <c r="AT53" s="1">
        <f t="shared" si="37"/>
        <v>32758.333333333332</v>
      </c>
      <c r="AU53" s="1">
        <f t="shared" si="38"/>
        <v>269819457.25700021</v>
      </c>
      <c r="AV53" s="1">
        <f>SUM(AU42:AU53)</f>
        <v>8292900159.4551754</v>
      </c>
    </row>
    <row r="54" spans="1:48" x14ac:dyDescent="0.15">
      <c r="C54" s="7">
        <v>12</v>
      </c>
      <c r="D54" s="8">
        <v>1.9852553968064499</v>
      </c>
      <c r="E54" s="10">
        <f t="shared" si="39"/>
        <v>4.5982253902333303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1.9923650516451601</v>
      </c>
      <c r="E58" s="7"/>
      <c r="F58" s="7"/>
      <c r="G58" s="1">
        <v>1</v>
      </c>
      <c r="H58" s="9">
        <f t="shared" ref="H58:H69" si="41">E59</f>
        <v>1.9923650516451601</v>
      </c>
      <c r="I58" s="9">
        <f t="shared" ref="I58:I69" si="42">H58+273.15</f>
        <v>275.14236505164513</v>
      </c>
      <c r="J58" s="9">
        <f t="shared" ref="J58:J69" si="43">EXP(($C$15*(I58-$C$13))/($C$16*I58*$C$13))</f>
        <v>2.2558398497360816E-2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2.250576223420031E-3</v>
      </c>
      <c r="Q58" s="12">
        <f t="shared" ref="Q58:Q69" si="47">P58*$B$60</f>
        <v>4.2760948244980587E-4</v>
      </c>
      <c r="R58" s="9">
        <f t="shared" ref="R58:R69" si="48">L58*$B$60</f>
        <v>1.8955666666666669E-2</v>
      </c>
      <c r="S58" s="13">
        <f t="shared" ref="S58:S69" si="49">Q58/R58</f>
        <v>2.2558398497360816E-2</v>
      </c>
      <c r="T58" s="2">
        <f t="shared" ref="T58:T69" si="50">$B$59/100</f>
        <v>0.01</v>
      </c>
      <c r="U58" s="14">
        <f t="shared" ref="U58:U69" si="51">S58*T58</f>
        <v>2.2558398497360817E-4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1.2225583984973608E-2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6966.666666666667</v>
      </c>
      <c r="AU58" s="1">
        <f t="shared" ref="AU58:AU69" si="58">AT58*10000*AS58*0.67*AR58*AQ58</f>
        <v>1081704.186609149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-6.6444968379354803</v>
      </c>
      <c r="E59" s="10">
        <f t="shared" ref="E59:E70" si="59">D58</f>
        <v>1.9923650516451601</v>
      </c>
      <c r="F59" s="7" t="s">
        <v>83</v>
      </c>
      <c r="G59" s="1">
        <v>2</v>
      </c>
      <c r="H59" s="9">
        <f t="shared" si="41"/>
        <v>-6.6444968379354803</v>
      </c>
      <c r="I59" s="9">
        <f t="shared" si="42"/>
        <v>266.50550316206449</v>
      </c>
      <c r="J59" s="9">
        <f t="shared" si="43"/>
        <v>7.16532590026171E-3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0.1972827571099133</v>
      </c>
      <c r="P59" s="9">
        <f t="shared" si="46"/>
        <v>1.4135952491947019E-3</v>
      </c>
      <c r="Q59" s="12">
        <f t="shared" si="47"/>
        <v>2.6858309734699334E-4</v>
      </c>
      <c r="R59" s="9">
        <f t="shared" si="48"/>
        <v>1.8955666666666669E-2</v>
      </c>
      <c r="S59" s="13">
        <f t="shared" si="49"/>
        <v>1.4169013523501854E-2</v>
      </c>
      <c r="T59" s="2">
        <f t="shared" si="50"/>
        <v>0.01</v>
      </c>
      <c r="U59" s="14">
        <f t="shared" si="51"/>
        <v>1.4169013523501856E-4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1.2141690135235019E-2</v>
      </c>
      <c r="AR59" s="9">
        <f t="shared" si="55"/>
        <v>9.9766666666666666</v>
      </c>
      <c r="AS59" s="1">
        <f t="shared" si="56"/>
        <v>0.19</v>
      </c>
      <c r="AT59" s="1">
        <f t="shared" si="57"/>
        <v>6966.666666666667</v>
      </c>
      <c r="AU59" s="1">
        <f t="shared" si="58"/>
        <v>1074281.3650405002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-2.43357580782143</v>
      </c>
      <c r="E60" s="10">
        <f t="shared" si="59"/>
        <v>-6.6444968379354803</v>
      </c>
      <c r="F60" s="7" t="s">
        <v>83</v>
      </c>
      <c r="G60" s="1">
        <v>3</v>
      </c>
      <c r="H60" s="9">
        <f t="shared" si="41"/>
        <v>-2.43357580782143</v>
      </c>
      <c r="I60" s="9">
        <f t="shared" si="42"/>
        <v>270.71642419217852</v>
      </c>
      <c r="J60" s="9">
        <f t="shared" si="43"/>
        <v>1.2648596272683258E-2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0.29563582852738524</v>
      </c>
      <c r="P60" s="9">
        <f t="shared" si="46"/>
        <v>3.7393782387831116E-3</v>
      </c>
      <c r="Q60" s="12">
        <f t="shared" si="47"/>
        <v>7.1048186536879117E-4</v>
      </c>
      <c r="R60" s="9">
        <f t="shared" si="48"/>
        <v>1.8955666666666669E-2</v>
      </c>
      <c r="S60" s="13">
        <f t="shared" si="49"/>
        <v>3.7481238611257378E-2</v>
      </c>
      <c r="T60" s="2">
        <f t="shared" si="50"/>
        <v>0.01</v>
      </c>
      <c r="U60" s="14">
        <f t="shared" si="51"/>
        <v>3.748123861125738E-4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1.2374812386112575E-2</v>
      </c>
      <c r="AR60" s="9">
        <f t="shared" si="55"/>
        <v>9.9766666666666666</v>
      </c>
      <c r="AS60" s="1">
        <f t="shared" si="56"/>
        <v>0.19</v>
      </c>
      <c r="AT60" s="1">
        <f t="shared" si="57"/>
        <v>6966.666666666667</v>
      </c>
      <c r="AU60" s="1">
        <f t="shared" si="58"/>
        <v>1094907.7265358642</v>
      </c>
    </row>
    <row r="61" spans="1:48" x14ac:dyDescent="0.15">
      <c r="C61" s="7">
        <v>3</v>
      </c>
      <c r="D61" s="8">
        <v>-5.9457580182580596</v>
      </c>
      <c r="E61" s="10">
        <f t="shared" si="59"/>
        <v>-2.43357580782143</v>
      </c>
      <c r="F61" s="7" t="s">
        <v>83</v>
      </c>
      <c r="G61" s="1">
        <v>4</v>
      </c>
      <c r="H61" s="9">
        <f t="shared" si="41"/>
        <v>-5.9457580182580596</v>
      </c>
      <c r="I61" s="9">
        <f t="shared" si="42"/>
        <v>267.20424198174192</v>
      </c>
      <c r="J61" s="9">
        <f t="shared" si="43"/>
        <v>7.8836629455024294E-3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0.39166311695526879</v>
      </c>
      <c r="P61" s="9">
        <f t="shared" si="46"/>
        <v>3.087740002260237E-3</v>
      </c>
      <c r="Q61" s="12">
        <f t="shared" si="47"/>
        <v>5.8667060042944506E-4</v>
      </c>
      <c r="R61" s="9">
        <f t="shared" si="48"/>
        <v>1.8955666666666669E-2</v>
      </c>
      <c r="S61" s="13">
        <f t="shared" si="49"/>
        <v>3.0949615792785535E-2</v>
      </c>
      <c r="T61" s="2">
        <f t="shared" si="50"/>
        <v>0.01</v>
      </c>
      <c r="U61" s="14">
        <f t="shared" si="51"/>
        <v>3.0949615792785534E-4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1.2309496157927856E-2</v>
      </c>
      <c r="AR61" s="9">
        <f t="shared" si="55"/>
        <v>9.9766666666666666</v>
      </c>
      <c r="AS61" s="1">
        <f t="shared" si="56"/>
        <v>0.19</v>
      </c>
      <c r="AT61" s="1">
        <f t="shared" si="57"/>
        <v>6966.666666666667</v>
      </c>
      <c r="AU61" s="1">
        <f t="shared" si="58"/>
        <v>1089128.6293927119</v>
      </c>
    </row>
    <row r="62" spans="1:48" x14ac:dyDescent="0.15">
      <c r="C62" s="7">
        <v>4</v>
      </c>
      <c r="D62" s="8">
        <v>4.1219232555666698</v>
      </c>
      <c r="E62" s="10">
        <f t="shared" si="59"/>
        <v>-5.9457580182580596</v>
      </c>
      <c r="F62" s="7" t="s">
        <v>83</v>
      </c>
      <c r="G62" s="1">
        <v>5</v>
      </c>
      <c r="H62" s="9">
        <f t="shared" si="41"/>
        <v>4.1219232555666698</v>
      </c>
      <c r="I62" s="9">
        <f t="shared" si="42"/>
        <v>277.27192325556666</v>
      </c>
      <c r="J62" s="9">
        <f t="shared" si="43"/>
        <v>2.9603799669174764E-2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0.36914660810535815</v>
      </c>
      <c r="O62" s="9">
        <f t="shared" si="60"/>
        <v>0.11919543551431705</v>
      </c>
      <c r="P62" s="9">
        <f t="shared" si="46"/>
        <v>3.5286377944458809E-3</v>
      </c>
      <c r="Q62" s="12">
        <f t="shared" si="47"/>
        <v>6.7044118094471735E-4</v>
      </c>
      <c r="R62" s="9">
        <f t="shared" si="48"/>
        <v>1.8955666666666669E-2</v>
      </c>
      <c r="S62" s="13">
        <f t="shared" si="49"/>
        <v>3.5368905390369666E-2</v>
      </c>
      <c r="T62" s="2">
        <f t="shared" si="50"/>
        <v>0.01</v>
      </c>
      <c r="U62" s="14">
        <f t="shared" si="51"/>
        <v>3.5368905390369669E-4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1.2353689053903697E-2</v>
      </c>
      <c r="AR62" s="9">
        <f t="shared" si="55"/>
        <v>9.9766666666666666</v>
      </c>
      <c r="AS62" s="1">
        <f t="shared" si="56"/>
        <v>0.19</v>
      </c>
      <c r="AT62" s="1">
        <f t="shared" si="57"/>
        <v>6966.666666666667</v>
      </c>
      <c r="AU62" s="1">
        <f t="shared" si="58"/>
        <v>1093038.7608558964</v>
      </c>
    </row>
    <row r="63" spans="1:48" x14ac:dyDescent="0.15">
      <c r="C63" s="7">
        <v>5</v>
      </c>
      <c r="D63" s="8">
        <v>14.6487228921936</v>
      </c>
      <c r="E63" s="10">
        <f t="shared" si="59"/>
        <v>4.1219232555666698</v>
      </c>
      <c r="F63" s="7" t="s">
        <v>85</v>
      </c>
      <c r="G63" s="1">
        <v>6</v>
      </c>
      <c r="H63" s="9">
        <f t="shared" si="41"/>
        <v>14.6487228921936</v>
      </c>
      <c r="I63" s="9">
        <f t="shared" si="42"/>
        <v>287.79872289219355</v>
      </c>
      <c r="J63" s="9">
        <f t="shared" si="43"/>
        <v>0.10694911883727173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0.21543346438653785</v>
      </c>
      <c r="P63" s="9">
        <f t="shared" si="46"/>
        <v>2.3040419184200984E-2</v>
      </c>
      <c r="Q63" s="12">
        <f t="shared" si="47"/>
        <v>4.3776796449981866E-3</v>
      </c>
      <c r="R63" s="9">
        <f t="shared" si="48"/>
        <v>1.8955666666666669E-2</v>
      </c>
      <c r="S63" s="13">
        <f t="shared" si="49"/>
        <v>0.23094305897962891</v>
      </c>
      <c r="T63" s="2">
        <f t="shared" si="50"/>
        <v>0.01</v>
      </c>
      <c r="U63" s="14">
        <f t="shared" si="51"/>
        <v>2.309430589796289E-3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1.430943058979629E-2</v>
      </c>
      <c r="AR63" s="9">
        <f t="shared" si="55"/>
        <v>9.9766666666666666</v>
      </c>
      <c r="AS63" s="1">
        <f t="shared" si="56"/>
        <v>0.19</v>
      </c>
      <c r="AT63" s="1">
        <f t="shared" si="57"/>
        <v>6966.666666666667</v>
      </c>
      <c r="AU63" s="1">
        <f t="shared" si="58"/>
        <v>1266080.2948963656</v>
      </c>
    </row>
    <row r="64" spans="1:48" x14ac:dyDescent="0.15">
      <c r="C64" s="7">
        <v>6</v>
      </c>
      <c r="D64" s="8">
        <v>17.733960187000001</v>
      </c>
      <c r="E64" s="10">
        <f t="shared" si="59"/>
        <v>14.6487228921936</v>
      </c>
      <c r="F64" s="7" t="s">
        <v>83</v>
      </c>
      <c r="G64" s="1">
        <v>7</v>
      </c>
      <c r="H64" s="9">
        <f t="shared" si="41"/>
        <v>17.733960187000001</v>
      </c>
      <c r="I64" s="9">
        <f t="shared" si="42"/>
        <v>290.88396018699996</v>
      </c>
      <c r="J64" s="9">
        <f t="shared" si="43"/>
        <v>0.15311494951048746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0.29215971186900358</v>
      </c>
      <c r="P64" s="9">
        <f t="shared" si="46"/>
        <v>4.4734019531821045E-2</v>
      </c>
      <c r="Q64" s="12">
        <f t="shared" si="47"/>
        <v>8.4994637110459986E-3</v>
      </c>
      <c r="R64" s="9">
        <f t="shared" si="48"/>
        <v>1.8955666666666669E-2</v>
      </c>
      <c r="S64" s="13">
        <f t="shared" si="49"/>
        <v>0.44838643032229575</v>
      </c>
      <c r="T64" s="2">
        <f t="shared" si="50"/>
        <v>0.01</v>
      </c>
      <c r="U64" s="14">
        <f t="shared" si="51"/>
        <v>4.4838643032229578E-3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2.4583864303222958E-2</v>
      </c>
      <c r="AR64" s="9">
        <f t="shared" si="55"/>
        <v>9.9766666666666666</v>
      </c>
      <c r="AS64" s="1">
        <f t="shared" si="56"/>
        <v>0.19</v>
      </c>
      <c r="AT64" s="1">
        <f t="shared" si="57"/>
        <v>6966.666666666667</v>
      </c>
      <c r="AU64" s="1">
        <f t="shared" si="58"/>
        <v>2175149.1767192576</v>
      </c>
    </row>
    <row r="65" spans="1:48" x14ac:dyDescent="0.15">
      <c r="C65" s="7">
        <v>7</v>
      </c>
      <c r="D65" s="8">
        <v>17.840959160322601</v>
      </c>
      <c r="E65" s="10">
        <f t="shared" si="59"/>
        <v>17.733960187000001</v>
      </c>
      <c r="F65" s="7" t="s">
        <v>83</v>
      </c>
      <c r="G65" s="1">
        <v>8</v>
      </c>
      <c r="H65" s="9">
        <f t="shared" si="41"/>
        <v>17.840959160322601</v>
      </c>
      <c r="I65" s="9">
        <f t="shared" si="42"/>
        <v>290.99095916032257</v>
      </c>
      <c r="J65" s="9">
        <f t="shared" si="43"/>
        <v>0.15501117134462117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0.3471923590038492</v>
      </c>
      <c r="P65" s="9">
        <f t="shared" si="46"/>
        <v>5.3818694251088893E-2</v>
      </c>
      <c r="Q65" s="12">
        <f t="shared" si="47"/>
        <v>1.022555190770689E-2</v>
      </c>
      <c r="R65" s="9">
        <f t="shared" si="48"/>
        <v>1.8955666666666669E-2</v>
      </c>
      <c r="S65" s="13">
        <f t="shared" si="49"/>
        <v>0.53944564902528125</v>
      </c>
      <c r="T65" s="2">
        <f t="shared" si="50"/>
        <v>0.01</v>
      </c>
      <c r="U65" s="14">
        <f t="shared" si="51"/>
        <v>5.3944564902528129E-3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2.5494456490252813E-2</v>
      </c>
      <c r="AR65" s="9">
        <f t="shared" si="55"/>
        <v>9.9766666666666666</v>
      </c>
      <c r="AS65" s="1">
        <f t="shared" si="56"/>
        <v>0.19</v>
      </c>
      <c r="AT65" s="1">
        <f t="shared" si="57"/>
        <v>6966.666666666667</v>
      </c>
      <c r="AU65" s="1">
        <f t="shared" si="58"/>
        <v>2255717.2201120658</v>
      </c>
    </row>
    <row r="66" spans="1:48" x14ac:dyDescent="0.15">
      <c r="C66" s="7">
        <v>8</v>
      </c>
      <c r="D66" s="8">
        <v>17.046965621935499</v>
      </c>
      <c r="E66" s="10">
        <f t="shared" si="59"/>
        <v>17.840959160322601</v>
      </c>
      <c r="F66" s="7" t="s">
        <v>83</v>
      </c>
      <c r="G66" s="1">
        <v>9</v>
      </c>
      <c r="H66" s="9">
        <f t="shared" si="41"/>
        <v>17.046965621935499</v>
      </c>
      <c r="I66" s="9">
        <f t="shared" si="42"/>
        <v>290.19696562193548</v>
      </c>
      <c r="J66" s="9">
        <f t="shared" si="43"/>
        <v>0.14145006559679563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0.393140331419427</v>
      </c>
      <c r="P66" s="9">
        <f t="shared" si="46"/>
        <v>5.560972566802392E-2</v>
      </c>
      <c r="Q66" s="12">
        <f t="shared" si="47"/>
        <v>1.0565847876924545E-2</v>
      </c>
      <c r="R66" s="9">
        <f t="shared" si="48"/>
        <v>1.8955666666666669E-2</v>
      </c>
      <c r="S66" s="13">
        <f t="shared" si="49"/>
        <v>0.55739785166746325</v>
      </c>
      <c r="T66" s="2">
        <f t="shared" si="50"/>
        <v>0.01</v>
      </c>
      <c r="U66" s="14">
        <f t="shared" si="51"/>
        <v>5.573978516674633E-3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2.5673978516674634E-2</v>
      </c>
      <c r="AR66" s="9">
        <f t="shared" si="55"/>
        <v>9.9766666666666666</v>
      </c>
      <c r="AS66" s="1">
        <f t="shared" si="56"/>
        <v>0.19</v>
      </c>
      <c r="AT66" s="1">
        <f t="shared" si="57"/>
        <v>6966.666666666667</v>
      </c>
      <c r="AU66" s="1">
        <f t="shared" si="58"/>
        <v>2271601.1016352484</v>
      </c>
    </row>
    <row r="67" spans="1:48" x14ac:dyDescent="0.15">
      <c r="C67" s="7">
        <v>9</v>
      </c>
      <c r="D67" s="8">
        <v>11.734568915566699</v>
      </c>
      <c r="E67" s="10">
        <f t="shared" si="59"/>
        <v>17.046965621935499</v>
      </c>
      <c r="F67" s="7" t="s">
        <v>83</v>
      </c>
      <c r="G67" s="1">
        <v>10</v>
      </c>
      <c r="H67" s="9">
        <f t="shared" si="41"/>
        <v>11.734568915566699</v>
      </c>
      <c r="I67" s="9">
        <f t="shared" si="42"/>
        <v>284.88456891556666</v>
      </c>
      <c r="J67" s="9">
        <f t="shared" si="43"/>
        <v>7.5662147488464254E-2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0.43729727241806976</v>
      </c>
      <c r="P67" s="9">
        <f t="shared" si="46"/>
        <v>3.3086850721999128E-2</v>
      </c>
      <c r="Q67" s="12">
        <f t="shared" si="47"/>
        <v>6.2865016371798348E-3</v>
      </c>
      <c r="R67" s="9">
        <f t="shared" si="48"/>
        <v>1.8955666666666669E-2</v>
      </c>
      <c r="S67" s="13">
        <f t="shared" si="49"/>
        <v>0.33164233934512988</v>
      </c>
      <c r="T67" s="2">
        <f t="shared" si="50"/>
        <v>0.01</v>
      </c>
      <c r="U67" s="14">
        <f t="shared" si="51"/>
        <v>3.3164233934512987E-3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2.3416423393451298E-2</v>
      </c>
      <c r="AR67" s="9">
        <f t="shared" si="55"/>
        <v>9.9766666666666666</v>
      </c>
      <c r="AS67" s="1">
        <f t="shared" si="56"/>
        <v>0.19</v>
      </c>
      <c r="AT67" s="1">
        <f t="shared" si="57"/>
        <v>6966.666666666667</v>
      </c>
      <c r="AU67" s="1">
        <f t="shared" si="58"/>
        <v>2071855.483651431</v>
      </c>
    </row>
    <row r="68" spans="1:48" x14ac:dyDescent="0.15">
      <c r="C68" s="7">
        <v>10</v>
      </c>
      <c r="D68" s="8">
        <v>7.9358163232580701</v>
      </c>
      <c r="E68" s="10">
        <f t="shared" si="59"/>
        <v>11.734568915566699</v>
      </c>
      <c r="F68" s="7" t="s">
        <v>83</v>
      </c>
      <c r="G68" s="1">
        <v>11</v>
      </c>
      <c r="H68" s="9">
        <f t="shared" si="41"/>
        <v>7.9358163232580701</v>
      </c>
      <c r="I68" s="9">
        <f t="shared" si="42"/>
        <v>281.08581632325803</v>
      </c>
      <c r="J68" s="9">
        <f t="shared" si="43"/>
        <v>4.7673561937127816E-2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0.3839999006112671</v>
      </c>
      <c r="O68" s="9">
        <f t="shared" si="60"/>
        <v>0.11997718775147026</v>
      </c>
      <c r="P68" s="9">
        <f t="shared" si="46"/>
        <v>5.7197398913121306E-3</v>
      </c>
      <c r="Q68" s="12">
        <f t="shared" si="47"/>
        <v>1.0867505793493049E-3</v>
      </c>
      <c r="R68" s="9">
        <f t="shared" si="48"/>
        <v>1.8955666666666669E-2</v>
      </c>
      <c r="S68" s="13">
        <f t="shared" si="49"/>
        <v>5.7331171646964219E-2</v>
      </c>
      <c r="T68" s="2">
        <f t="shared" si="50"/>
        <v>0.01</v>
      </c>
      <c r="U68" s="14">
        <f t="shared" si="51"/>
        <v>5.7331171646964215E-4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1.2573311716469643E-2</v>
      </c>
      <c r="AR68" s="9">
        <f t="shared" si="55"/>
        <v>9.9766666666666666</v>
      </c>
      <c r="AS68" s="1">
        <f t="shared" si="56"/>
        <v>0.19</v>
      </c>
      <c r="AT68" s="1">
        <f t="shared" si="57"/>
        <v>6966.666666666667</v>
      </c>
      <c r="AU68" s="1">
        <f t="shared" si="58"/>
        <v>1112470.6958754279</v>
      </c>
    </row>
    <row r="69" spans="1:48" x14ac:dyDescent="0.15">
      <c r="C69" s="7">
        <v>11</v>
      </c>
      <c r="D69" s="8">
        <v>4.5982253902333303</v>
      </c>
      <c r="E69" s="10">
        <f t="shared" si="59"/>
        <v>7.9358163232580701</v>
      </c>
      <c r="F69" s="7" t="s">
        <v>85</v>
      </c>
      <c r="G69" s="1">
        <v>12</v>
      </c>
      <c r="H69" s="9">
        <f t="shared" si="41"/>
        <v>4.5982253902333303</v>
      </c>
      <c r="I69" s="9">
        <f t="shared" si="42"/>
        <v>277.7482253902333</v>
      </c>
      <c r="J69" s="9">
        <f t="shared" si="43"/>
        <v>3.1441314275090469E-2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0.21402411452682479</v>
      </c>
      <c r="P69" s="9">
        <f t="shared" si="46"/>
        <v>6.7291994472858541E-3</v>
      </c>
      <c r="Q69" s="12">
        <f t="shared" si="47"/>
        <v>1.2785478949843122E-3</v>
      </c>
      <c r="R69" s="9">
        <f t="shared" si="48"/>
        <v>1.8955666666666669E-2</v>
      </c>
      <c r="S69" s="13">
        <f t="shared" si="49"/>
        <v>6.7449376351010892E-2</v>
      </c>
      <c r="T69" s="2">
        <f t="shared" si="50"/>
        <v>0.01</v>
      </c>
      <c r="U69" s="14">
        <f t="shared" si="51"/>
        <v>6.7449376351010895E-4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1.267449376351011E-2</v>
      </c>
      <c r="AR69" s="9">
        <f t="shared" si="55"/>
        <v>9.9766666666666666</v>
      </c>
      <c r="AS69" s="1">
        <f t="shared" si="56"/>
        <v>0.19</v>
      </c>
      <c r="AT69" s="1">
        <f t="shared" si="57"/>
        <v>6966.666666666667</v>
      </c>
      <c r="AU69" s="1">
        <f t="shared" si="58"/>
        <v>1121423.1552448848</v>
      </c>
      <c r="AV69" s="1">
        <f>SUM(AU58:AU69)</f>
        <v>17707357.796568803</v>
      </c>
    </row>
    <row r="70" spans="1:48" x14ac:dyDescent="0.15">
      <c r="C70" s="7">
        <v>12</v>
      </c>
      <c r="D70" s="8">
        <v>1.9852553968064499</v>
      </c>
      <c r="E70" s="10">
        <f t="shared" si="59"/>
        <v>4.5982253902333303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1.9923650516451601</v>
      </c>
      <c r="E73" s="7"/>
      <c r="F73" s="7"/>
      <c r="G73" s="1">
        <v>1</v>
      </c>
      <c r="H73" s="9">
        <f t="shared" ref="H73:H84" si="61">E74</f>
        <v>1.9923650516451601</v>
      </c>
      <c r="I73" s="9">
        <f t="shared" ref="I73:I84" si="62">H73+273.15</f>
        <v>275.14236505164513</v>
      </c>
      <c r="J73" s="9">
        <f t="shared" ref="J73:J84" si="63">EXP(($C$15*(I73-$C$13))/($C$16*I73*$C$13))</f>
        <v>2.2558398497360816E-2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2.4701446354610098E-3</v>
      </c>
      <c r="Q73" s="12">
        <f t="shared" ref="Q73:Q84" si="67">P73*$B$75</f>
        <v>4.4462603438298175E-4</v>
      </c>
      <c r="R73" s="9">
        <f t="shared" ref="R73:R84" si="68">L73*$B$75</f>
        <v>1.9710000000000002E-2</v>
      </c>
      <c r="S73" s="13">
        <f t="shared" ref="S73:S84" si="69">Q73/R73</f>
        <v>2.2558398497360816E-2</v>
      </c>
      <c r="T73" s="2">
        <f t="shared" ref="T73:T84" si="70">$B$74/100</f>
        <v>0.01</v>
      </c>
      <c r="U73" s="14">
        <f t="shared" ref="U73:U84" si="71">S73*T73</f>
        <v>2.2558398497360817E-4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1.2825583984973608E-2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1108.3333333333333</v>
      </c>
      <c r="AU73" s="1">
        <f t="shared" ref="AU73:AU84" si="78">AT73*10000*AS73*0.67*AR73*AQ73</f>
        <v>187719.31932698897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-6.6444968379354803</v>
      </c>
      <c r="E74" s="10">
        <f t="shared" ref="E74:E85" si="79">D73</f>
        <v>1.9923650516451601</v>
      </c>
      <c r="F74" s="7" t="s">
        <v>83</v>
      </c>
      <c r="G74" s="1">
        <v>2</v>
      </c>
      <c r="H74" s="9">
        <f t="shared" si="61"/>
        <v>-6.6444968379354803</v>
      </c>
      <c r="I74" s="9">
        <f t="shared" si="62"/>
        <v>266.50550316206449</v>
      </c>
      <c r="J74" s="9">
        <f t="shared" si="63"/>
        <v>7.16532590026171E-3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0.21652985536453903</v>
      </c>
      <c r="P74" s="9">
        <f t="shared" si="66"/>
        <v>1.5515069808234535E-3</v>
      </c>
      <c r="Q74" s="12">
        <f t="shared" si="67"/>
        <v>2.7927125654822162E-4</v>
      </c>
      <c r="R74" s="9">
        <f t="shared" si="68"/>
        <v>1.9710000000000002E-2</v>
      </c>
      <c r="S74" s="13">
        <f t="shared" si="69"/>
        <v>1.4169013523501856E-2</v>
      </c>
      <c r="T74" s="2">
        <f t="shared" si="70"/>
        <v>0.01</v>
      </c>
      <c r="U74" s="14">
        <f t="shared" si="71"/>
        <v>1.4169013523501856E-4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1.2741690135235019E-2</v>
      </c>
      <c r="AR74" s="9">
        <f t="shared" si="75"/>
        <v>10.950000000000001</v>
      </c>
      <c r="AS74" s="1">
        <f t="shared" si="76"/>
        <v>0.18</v>
      </c>
      <c r="AT74" s="1">
        <f t="shared" si="77"/>
        <v>1108.3333333333333</v>
      </c>
      <c r="AU74" s="1">
        <f t="shared" si="78"/>
        <v>186491.42230591772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-2.43357580782143</v>
      </c>
      <c r="E75" s="10">
        <f t="shared" si="79"/>
        <v>-6.6444968379354803</v>
      </c>
      <c r="F75" s="7" t="s">
        <v>83</v>
      </c>
      <c r="G75" s="1">
        <v>3</v>
      </c>
      <c r="H75" s="9">
        <f t="shared" si="61"/>
        <v>-2.43357580782143</v>
      </c>
      <c r="I75" s="9">
        <f t="shared" si="62"/>
        <v>270.71642419217852</v>
      </c>
      <c r="J75" s="9">
        <f t="shared" si="63"/>
        <v>1.2648596272683258E-2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0.32447834838371559</v>
      </c>
      <c r="P75" s="9">
        <f t="shared" si="66"/>
        <v>4.1041956279326847E-3</v>
      </c>
      <c r="Q75" s="12">
        <f t="shared" si="67"/>
        <v>7.3875521302788321E-4</v>
      </c>
      <c r="R75" s="9">
        <f t="shared" si="68"/>
        <v>1.9710000000000002E-2</v>
      </c>
      <c r="S75" s="13">
        <f t="shared" si="69"/>
        <v>3.7481238611257392E-2</v>
      </c>
      <c r="T75" s="2">
        <f t="shared" si="70"/>
        <v>0.01</v>
      </c>
      <c r="U75" s="14">
        <f t="shared" si="71"/>
        <v>3.7481238611257391E-4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1.2974812386112575E-2</v>
      </c>
      <c r="AR75" s="9">
        <f t="shared" si="75"/>
        <v>10.950000000000001</v>
      </c>
      <c r="AS75" s="1">
        <f t="shared" si="76"/>
        <v>0.18</v>
      </c>
      <c r="AT75" s="1">
        <f t="shared" si="77"/>
        <v>1108.3333333333333</v>
      </c>
      <c r="AU75" s="1">
        <f t="shared" si="78"/>
        <v>189903.47358607626</v>
      </c>
    </row>
    <row r="76" spans="1:48" x14ac:dyDescent="0.15">
      <c r="C76" s="7">
        <v>3</v>
      </c>
      <c r="D76" s="8">
        <v>-5.9457580182580596</v>
      </c>
      <c r="E76" s="10">
        <f t="shared" si="79"/>
        <v>-2.43357580782143</v>
      </c>
      <c r="F76" s="7" t="s">
        <v>83</v>
      </c>
      <c r="G76" s="1">
        <v>4</v>
      </c>
      <c r="H76" s="9">
        <f t="shared" si="61"/>
        <v>-5.9457580182580596</v>
      </c>
      <c r="I76" s="9">
        <f t="shared" si="62"/>
        <v>267.20424198174192</v>
      </c>
      <c r="J76" s="9">
        <f t="shared" si="63"/>
        <v>7.8836629455024294E-3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0.42987415275578295</v>
      </c>
      <c r="P76" s="9">
        <f t="shared" si="66"/>
        <v>3.388982929310017E-3</v>
      </c>
      <c r="Q76" s="12">
        <f t="shared" si="67"/>
        <v>6.1001692727580303E-4</v>
      </c>
      <c r="R76" s="9">
        <f t="shared" si="68"/>
        <v>1.9710000000000002E-2</v>
      </c>
      <c r="S76" s="13">
        <f t="shared" si="69"/>
        <v>3.0949615792785538E-2</v>
      </c>
      <c r="T76" s="2">
        <f t="shared" si="70"/>
        <v>0.01</v>
      </c>
      <c r="U76" s="14">
        <f t="shared" si="71"/>
        <v>3.094961579278554E-4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1.2909496157927856E-2</v>
      </c>
      <c r="AR76" s="9">
        <f t="shared" si="75"/>
        <v>10.950000000000001</v>
      </c>
      <c r="AS76" s="1">
        <f t="shared" si="76"/>
        <v>0.18</v>
      </c>
      <c r="AT76" s="1">
        <f t="shared" si="77"/>
        <v>1108.3333333333333</v>
      </c>
      <c r="AU76" s="1">
        <f t="shared" si="78"/>
        <v>188947.48453246226</v>
      </c>
    </row>
    <row r="77" spans="1:48" x14ac:dyDescent="0.15">
      <c r="C77" s="7">
        <v>4</v>
      </c>
      <c r="D77" s="8">
        <v>4.1219232555666698</v>
      </c>
      <c r="E77" s="10">
        <f t="shared" si="79"/>
        <v>-5.9457580182580596</v>
      </c>
      <c r="F77" s="7" t="s">
        <v>83</v>
      </c>
      <c r="G77" s="1">
        <v>5</v>
      </c>
      <c r="H77" s="9">
        <f t="shared" si="61"/>
        <v>4.1219232555666698</v>
      </c>
      <c r="I77" s="9">
        <f t="shared" si="62"/>
        <v>277.27192325556666</v>
      </c>
      <c r="J77" s="9">
        <f t="shared" si="63"/>
        <v>2.9603799669174764E-2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0.40516091133514925</v>
      </c>
      <c r="O77" s="9">
        <f t="shared" si="80"/>
        <v>0.13082425849132368</v>
      </c>
      <c r="P77" s="9">
        <f t="shared" si="66"/>
        <v>3.8728951402454818E-3</v>
      </c>
      <c r="Q77" s="12">
        <f t="shared" si="67"/>
        <v>6.9712112524418675E-4</v>
      </c>
      <c r="R77" s="9">
        <f t="shared" si="68"/>
        <v>1.9710000000000002E-2</v>
      </c>
      <c r="S77" s="13">
        <f t="shared" si="69"/>
        <v>3.5368905390369694E-2</v>
      </c>
      <c r="T77" s="2">
        <f t="shared" si="70"/>
        <v>0.01</v>
      </c>
      <c r="U77" s="14">
        <f t="shared" si="71"/>
        <v>3.5368905390369696E-4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1.2953689053903697E-2</v>
      </c>
      <c r="AR77" s="9">
        <f t="shared" si="75"/>
        <v>10.950000000000001</v>
      </c>
      <c r="AS77" s="1">
        <f t="shared" si="76"/>
        <v>0.18</v>
      </c>
      <c r="AT77" s="1">
        <f t="shared" si="77"/>
        <v>1108.3333333333333</v>
      </c>
      <c r="AU77" s="1">
        <f t="shared" si="78"/>
        <v>189594.30578920915</v>
      </c>
    </row>
    <row r="78" spans="1:48" x14ac:dyDescent="0.15">
      <c r="C78" s="7">
        <v>5</v>
      </c>
      <c r="D78" s="8">
        <v>14.6487228921936</v>
      </c>
      <c r="E78" s="10">
        <f t="shared" si="79"/>
        <v>4.1219232555666698</v>
      </c>
      <c r="F78" s="7" t="s">
        <v>85</v>
      </c>
      <c r="G78" s="1">
        <v>6</v>
      </c>
      <c r="H78" s="9">
        <f t="shared" si="61"/>
        <v>14.6487228921936</v>
      </c>
      <c r="I78" s="9">
        <f t="shared" si="62"/>
        <v>287.79872289219355</v>
      </c>
      <c r="J78" s="9">
        <f t="shared" si="63"/>
        <v>0.10694911883727173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0.23645136335107822</v>
      </c>
      <c r="P78" s="9">
        <f t="shared" si="66"/>
        <v>2.5288264958269382E-2</v>
      </c>
      <c r="Q78" s="12">
        <f t="shared" si="67"/>
        <v>4.5518876924884885E-3</v>
      </c>
      <c r="R78" s="9">
        <f t="shared" si="68"/>
        <v>1.9710000000000002E-2</v>
      </c>
      <c r="S78" s="13">
        <f t="shared" si="69"/>
        <v>0.23094305897962902</v>
      </c>
      <c r="T78" s="2">
        <f t="shared" si="70"/>
        <v>0.01</v>
      </c>
      <c r="U78" s="14">
        <f t="shared" si="71"/>
        <v>2.3094305897962903E-3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1.4909430589796289E-2</v>
      </c>
      <c r="AR78" s="9">
        <f t="shared" si="75"/>
        <v>10.950000000000001</v>
      </c>
      <c r="AS78" s="1">
        <f t="shared" si="76"/>
        <v>0.18</v>
      </c>
      <c r="AT78" s="1">
        <f t="shared" si="77"/>
        <v>1108.3333333333333</v>
      </c>
      <c r="AU78" s="1">
        <f t="shared" si="78"/>
        <v>218219.15985647077</v>
      </c>
    </row>
    <row r="79" spans="1:48" x14ac:dyDescent="0.15">
      <c r="C79" s="7">
        <v>6</v>
      </c>
      <c r="D79" s="8">
        <v>17.733960187000001</v>
      </c>
      <c r="E79" s="10">
        <f t="shared" si="79"/>
        <v>14.6487228921936</v>
      </c>
      <c r="F79" s="7" t="s">
        <v>83</v>
      </c>
      <c r="G79" s="1">
        <v>7</v>
      </c>
      <c r="H79" s="9">
        <f t="shared" si="61"/>
        <v>17.733960187000001</v>
      </c>
      <c r="I79" s="9">
        <f t="shared" si="62"/>
        <v>290.88396018699996</v>
      </c>
      <c r="J79" s="9">
        <f t="shared" si="63"/>
        <v>0.15311494951048746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0.32066309839280888</v>
      </c>
      <c r="P79" s="9">
        <f t="shared" si="66"/>
        <v>4.9098314120291406E-2</v>
      </c>
      <c r="Q79" s="12">
        <f t="shared" si="67"/>
        <v>8.8376965416524528E-3</v>
      </c>
      <c r="R79" s="9">
        <f t="shared" si="68"/>
        <v>1.9710000000000002E-2</v>
      </c>
      <c r="S79" s="13">
        <f t="shared" si="69"/>
        <v>0.44838643032229591</v>
      </c>
      <c r="T79" s="2">
        <f t="shared" si="70"/>
        <v>0.01</v>
      </c>
      <c r="U79" s="14">
        <f t="shared" si="71"/>
        <v>4.4838643032229595E-3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2.6083864303222959E-2</v>
      </c>
      <c r="AR79" s="9">
        <f t="shared" si="75"/>
        <v>10.950000000000001</v>
      </c>
      <c r="AS79" s="1">
        <f t="shared" si="76"/>
        <v>0.18</v>
      </c>
      <c r="AT79" s="1">
        <f t="shared" si="77"/>
        <v>1108.3333333333333</v>
      </c>
      <c r="AU79" s="1">
        <f t="shared" si="78"/>
        <v>381771.71956888755</v>
      </c>
    </row>
    <row r="80" spans="1:48" x14ac:dyDescent="0.15">
      <c r="C80" s="7">
        <v>7</v>
      </c>
      <c r="D80" s="8">
        <v>17.840959160322601</v>
      </c>
      <c r="E80" s="10">
        <f t="shared" si="79"/>
        <v>17.733960187000001</v>
      </c>
      <c r="F80" s="7" t="s">
        <v>83</v>
      </c>
      <c r="G80" s="1">
        <v>8</v>
      </c>
      <c r="H80" s="9">
        <f t="shared" si="61"/>
        <v>17.840959160322601</v>
      </c>
      <c r="I80" s="9">
        <f t="shared" si="62"/>
        <v>290.99095916032257</v>
      </c>
      <c r="J80" s="9">
        <f t="shared" si="63"/>
        <v>0.15501117134462117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0.38106478427251744</v>
      </c>
      <c r="P80" s="9">
        <f t="shared" si="66"/>
        <v>5.90692985682683E-2</v>
      </c>
      <c r="Q80" s="12">
        <f t="shared" si="67"/>
        <v>1.0632473742288293E-2</v>
      </c>
      <c r="R80" s="9">
        <f t="shared" si="68"/>
        <v>1.9710000000000002E-2</v>
      </c>
      <c r="S80" s="13">
        <f t="shared" si="69"/>
        <v>0.53944564902528114</v>
      </c>
      <c r="T80" s="2">
        <f t="shared" si="70"/>
        <v>0.01</v>
      </c>
      <c r="U80" s="14">
        <f t="shared" si="71"/>
        <v>5.3944564902528112E-3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2.6994456490252811E-2</v>
      </c>
      <c r="AR80" s="9">
        <f t="shared" si="75"/>
        <v>10.950000000000001</v>
      </c>
      <c r="AS80" s="1">
        <f t="shared" si="76"/>
        <v>0.18</v>
      </c>
      <c r="AT80" s="1">
        <f t="shared" si="77"/>
        <v>1108.3333333333333</v>
      </c>
      <c r="AU80" s="1">
        <f t="shared" si="78"/>
        <v>395099.43593127583</v>
      </c>
    </row>
    <row r="81" spans="1:48" x14ac:dyDescent="0.15">
      <c r="C81" s="7">
        <v>8</v>
      </c>
      <c r="D81" s="8">
        <v>17.046965621935499</v>
      </c>
      <c r="E81" s="10">
        <f t="shared" si="79"/>
        <v>17.840959160322601</v>
      </c>
      <c r="F81" s="7" t="s">
        <v>83</v>
      </c>
      <c r="G81" s="1">
        <v>9</v>
      </c>
      <c r="H81" s="9">
        <f t="shared" si="61"/>
        <v>17.046965621935499</v>
      </c>
      <c r="I81" s="9">
        <f t="shared" si="62"/>
        <v>290.19696562193548</v>
      </c>
      <c r="J81" s="9">
        <f t="shared" si="63"/>
        <v>0.14145006559679563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0.43149548570424917</v>
      </c>
      <c r="P81" s="9">
        <f t="shared" si="66"/>
        <v>6.1035064757587236E-2</v>
      </c>
      <c r="Q81" s="12">
        <f t="shared" si="67"/>
        <v>1.0986311656365702E-2</v>
      </c>
      <c r="R81" s="9">
        <f t="shared" si="68"/>
        <v>1.9710000000000002E-2</v>
      </c>
      <c r="S81" s="13">
        <f t="shared" si="69"/>
        <v>0.55739785166746325</v>
      </c>
      <c r="T81" s="2">
        <f t="shared" si="70"/>
        <v>0.01</v>
      </c>
      <c r="U81" s="14">
        <f t="shared" si="71"/>
        <v>5.573978516674633E-3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2.7173978516674635E-2</v>
      </c>
      <c r="AR81" s="9">
        <f t="shared" si="75"/>
        <v>10.950000000000001</v>
      </c>
      <c r="AS81" s="1">
        <f t="shared" si="76"/>
        <v>0.18</v>
      </c>
      <c r="AT81" s="1">
        <f t="shared" si="77"/>
        <v>1108.3333333333333</v>
      </c>
      <c r="AU81" s="1">
        <f t="shared" si="78"/>
        <v>397726.97730822908</v>
      </c>
    </row>
    <row r="82" spans="1:48" x14ac:dyDescent="0.15">
      <c r="C82" s="7">
        <v>9</v>
      </c>
      <c r="D82" s="8">
        <v>11.734568915566699</v>
      </c>
      <c r="E82" s="10">
        <f t="shared" si="79"/>
        <v>17.046965621935499</v>
      </c>
      <c r="F82" s="7" t="s">
        <v>83</v>
      </c>
      <c r="G82" s="1">
        <v>10</v>
      </c>
      <c r="H82" s="9">
        <f t="shared" si="61"/>
        <v>11.734568915566699</v>
      </c>
      <c r="I82" s="9">
        <f t="shared" si="62"/>
        <v>284.88456891556666</v>
      </c>
      <c r="J82" s="9">
        <f t="shared" si="63"/>
        <v>7.5662147488464254E-2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0.47996042094666191</v>
      </c>
      <c r="P82" s="9">
        <f t="shared" si="66"/>
        <v>3.6314836158291723E-2</v>
      </c>
      <c r="Q82" s="12">
        <f t="shared" si="67"/>
        <v>6.5366705084925099E-3</v>
      </c>
      <c r="R82" s="9">
        <f t="shared" si="68"/>
        <v>1.9710000000000002E-2</v>
      </c>
      <c r="S82" s="13">
        <f t="shared" si="69"/>
        <v>0.33164233934512982</v>
      </c>
      <c r="T82" s="2">
        <f t="shared" si="70"/>
        <v>0.01</v>
      </c>
      <c r="U82" s="14">
        <f t="shared" si="71"/>
        <v>3.3164233934512982E-3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2.4916423393451299E-2</v>
      </c>
      <c r="AR82" s="9">
        <f t="shared" si="75"/>
        <v>10.950000000000001</v>
      </c>
      <c r="AS82" s="1">
        <f t="shared" si="76"/>
        <v>0.18</v>
      </c>
      <c r="AT82" s="1">
        <f t="shared" si="77"/>
        <v>1108.3333333333333</v>
      </c>
      <c r="AU82" s="1">
        <f t="shared" si="78"/>
        <v>364684.68375098071</v>
      </c>
    </row>
    <row r="83" spans="1:48" x14ac:dyDescent="0.15">
      <c r="C83" s="7">
        <v>10</v>
      </c>
      <c r="D83" s="8">
        <v>7.9358163232580701</v>
      </c>
      <c r="E83" s="10">
        <f t="shared" si="79"/>
        <v>11.734568915566699</v>
      </c>
      <c r="F83" s="7" t="s">
        <v>83</v>
      </c>
      <c r="G83" s="1">
        <v>11</v>
      </c>
      <c r="H83" s="9">
        <f t="shared" si="61"/>
        <v>7.9358163232580701</v>
      </c>
      <c r="I83" s="9">
        <f t="shared" si="62"/>
        <v>281.08581632325803</v>
      </c>
      <c r="J83" s="9">
        <f t="shared" si="63"/>
        <v>4.7673561937127816E-2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0.42146330554895167</v>
      </c>
      <c r="O83" s="9">
        <f t="shared" si="80"/>
        <v>0.13168227923941861</v>
      </c>
      <c r="P83" s="9">
        <f t="shared" si="66"/>
        <v>6.2777632953425833E-3</v>
      </c>
      <c r="Q83" s="12">
        <f t="shared" si="67"/>
        <v>1.1299973931616649E-3</v>
      </c>
      <c r="R83" s="9">
        <f t="shared" si="68"/>
        <v>1.9710000000000002E-2</v>
      </c>
      <c r="S83" s="13">
        <f t="shared" si="69"/>
        <v>5.7331171646964219E-2</v>
      </c>
      <c r="T83" s="2">
        <f t="shared" si="70"/>
        <v>0.01</v>
      </c>
      <c r="U83" s="14">
        <f t="shared" si="71"/>
        <v>5.7331171646964215E-4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1.3173311716469642E-2</v>
      </c>
      <c r="AR83" s="9">
        <f t="shared" si="75"/>
        <v>10.950000000000001</v>
      </c>
      <c r="AS83" s="1">
        <f t="shared" si="76"/>
        <v>0.18</v>
      </c>
      <c r="AT83" s="1">
        <f t="shared" si="77"/>
        <v>1108.3333333333333</v>
      </c>
      <c r="AU83" s="1">
        <f t="shared" si="78"/>
        <v>192808.77280871969</v>
      </c>
    </row>
    <row r="84" spans="1:48" x14ac:dyDescent="0.15">
      <c r="C84" s="7">
        <v>11</v>
      </c>
      <c r="D84" s="8">
        <v>4.5982253902333303</v>
      </c>
      <c r="E84" s="10">
        <f t="shared" si="79"/>
        <v>7.9358163232580701</v>
      </c>
      <c r="F84" s="7" t="s">
        <v>85</v>
      </c>
      <c r="G84" s="1">
        <v>12</v>
      </c>
      <c r="H84" s="9">
        <f t="shared" si="61"/>
        <v>4.5982253902333303</v>
      </c>
      <c r="I84" s="9">
        <f t="shared" si="62"/>
        <v>277.7482253902333</v>
      </c>
      <c r="J84" s="9">
        <f t="shared" si="63"/>
        <v>3.1441314275090469E-2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0.23490451594407605</v>
      </c>
      <c r="P84" s="9">
        <f t="shared" si="66"/>
        <v>7.3857067104356952E-3</v>
      </c>
      <c r="Q84" s="12">
        <f t="shared" si="67"/>
        <v>1.3294272078784252E-3</v>
      </c>
      <c r="R84" s="9">
        <f t="shared" si="68"/>
        <v>1.9710000000000002E-2</v>
      </c>
      <c r="S84" s="13">
        <f t="shared" si="69"/>
        <v>6.7449376351010906E-2</v>
      </c>
      <c r="T84" s="2">
        <f t="shared" si="70"/>
        <v>0.01</v>
      </c>
      <c r="U84" s="14">
        <f t="shared" si="71"/>
        <v>6.7449376351010905E-4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1.3274493763510109E-2</v>
      </c>
      <c r="AR84" s="9">
        <f t="shared" si="75"/>
        <v>10.950000000000001</v>
      </c>
      <c r="AS84" s="1">
        <f t="shared" si="76"/>
        <v>0.18</v>
      </c>
      <c r="AT84" s="1">
        <f t="shared" si="77"/>
        <v>1108.3333333333333</v>
      </c>
      <c r="AU84" s="1">
        <f t="shared" si="78"/>
        <v>194289.70537450389</v>
      </c>
      <c r="AV84" s="1">
        <f>SUM(AU73:AU84)</f>
        <v>3087256.4601397221</v>
      </c>
    </row>
    <row r="85" spans="1:48" x14ac:dyDescent="0.15">
      <c r="C85" s="7">
        <v>12</v>
      </c>
      <c r="D85" s="8">
        <v>1.9852553968064499</v>
      </c>
      <c r="E85" s="10">
        <f t="shared" si="79"/>
        <v>4.5982253902333303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1.9923650516451601</v>
      </c>
      <c r="E89" s="7"/>
      <c r="F89" s="7"/>
      <c r="G89" s="1">
        <v>1</v>
      </c>
      <c r="H89" s="9">
        <f t="shared" ref="H89:H100" si="81">E90</f>
        <v>1.9923650516451601</v>
      </c>
      <c r="I89" s="9">
        <f t="shared" ref="I89:I100" si="82">H89+273.15</f>
        <v>275.14236505164513</v>
      </c>
      <c r="J89" s="9">
        <f t="shared" ref="J89:J100" si="83">EXP(($C$15*(I89-$C$13))/($C$16*I89*$C$13))</f>
        <v>2.2558398497360816E-2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0.1196785075880859</v>
      </c>
      <c r="Q89" s="12">
        <f t="shared" ref="Q89:Q100" si="87">P89*$B$91</f>
        <v>5.3855328414638658E-2</v>
      </c>
      <c r="R89" s="9">
        <f t="shared" ref="R89:R100" si="88">L89*$B$91</f>
        <v>2.3873737500000001</v>
      </c>
      <c r="S89" s="13">
        <f t="shared" ref="S89:S100" si="89">Q89/R89</f>
        <v>2.2558398497360816E-2</v>
      </c>
      <c r="T89" s="2">
        <f t="shared" ref="T89:T100" si="90">$B$90/100</f>
        <v>0.51</v>
      </c>
      <c r="U89" s="14">
        <f t="shared" ref="U89:U100" si="91">S89*T89</f>
        <v>1.1504783233654016E-2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3.3805692144946685E-2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29600</v>
      </c>
      <c r="AN89" s="1">
        <f t="shared" ref="AN89:AN100" si="96">AM89*10000*AK89*AJ89</f>
        <v>104092458.91119114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-6.6444968379354803</v>
      </c>
      <c r="E90" s="10">
        <f t="shared" ref="E90:E101" si="97">D89</f>
        <v>1.9923650516451601</v>
      </c>
      <c r="F90" s="7" t="s">
        <v>83</v>
      </c>
      <c r="G90" s="1">
        <v>2</v>
      </c>
      <c r="H90" s="9">
        <f t="shared" si="81"/>
        <v>-6.6444968379354803</v>
      </c>
      <c r="I90" s="9">
        <f t="shared" si="82"/>
        <v>266.50550316206449</v>
      </c>
      <c r="J90" s="9">
        <f t="shared" si="83"/>
        <v>7.16532590026171E-3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10.490871492411914</v>
      </c>
      <c r="P90" s="9">
        <f t="shared" si="86"/>
        <v>7.5170513220896309E-2</v>
      </c>
      <c r="Q90" s="12">
        <f t="shared" si="87"/>
        <v>3.382673094940334E-2</v>
      </c>
      <c r="R90" s="9">
        <f t="shared" si="88"/>
        <v>2.3873737500000001</v>
      </c>
      <c r="S90" s="13">
        <f t="shared" si="89"/>
        <v>1.4169013523501856E-2</v>
      </c>
      <c r="T90" s="2">
        <f t="shared" si="90"/>
        <v>0.51</v>
      </c>
      <c r="U90" s="14">
        <f t="shared" si="91"/>
        <v>7.2261968969859463E-3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3.2515698364441264E-2</v>
      </c>
      <c r="AK90" s="9">
        <f t="shared" si="93"/>
        <v>10.4025</v>
      </c>
      <c r="AL90" s="1">
        <f t="shared" si="94"/>
        <v>0.45</v>
      </c>
      <c r="AM90" s="17">
        <f t="shared" si="95"/>
        <v>29600</v>
      </c>
      <c r="AN90" s="1">
        <f t="shared" si="96"/>
        <v>100120387.46188568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-2.43357580782143</v>
      </c>
      <c r="E91" s="10">
        <f t="shared" si="97"/>
        <v>-6.6444968379354803</v>
      </c>
      <c r="F91" s="7" t="s">
        <v>83</v>
      </c>
      <c r="G91" s="1">
        <v>3</v>
      </c>
      <c r="H91" s="9">
        <f t="shared" si="81"/>
        <v>-2.43357580782143</v>
      </c>
      <c r="I91" s="9">
        <f t="shared" si="82"/>
        <v>270.71642419217852</v>
      </c>
      <c r="J91" s="9">
        <f t="shared" si="83"/>
        <v>1.2648596272683258E-2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15.720975979191017</v>
      </c>
      <c r="P91" s="9">
        <f t="shared" si="86"/>
        <v>0.19884827817333853</v>
      </c>
      <c r="Q91" s="12">
        <f t="shared" si="87"/>
        <v>8.9481725178002333E-2</v>
      </c>
      <c r="R91" s="9">
        <f t="shared" si="88"/>
        <v>2.3873737500000001</v>
      </c>
      <c r="S91" s="13">
        <f t="shared" si="89"/>
        <v>3.7481238611257385E-2</v>
      </c>
      <c r="T91" s="2">
        <f t="shared" si="90"/>
        <v>0.51</v>
      </c>
      <c r="U91" s="14">
        <f t="shared" si="91"/>
        <v>1.9115431691741267E-2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3.6100302655059993E-2</v>
      </c>
      <c r="AK91" s="9">
        <f t="shared" si="93"/>
        <v>10.4025</v>
      </c>
      <c r="AL91" s="1">
        <f t="shared" si="94"/>
        <v>0.45</v>
      </c>
      <c r="AM91" s="17">
        <f t="shared" si="95"/>
        <v>29600</v>
      </c>
      <c r="AN91" s="1">
        <f t="shared" si="96"/>
        <v>111157885.91730143</v>
      </c>
    </row>
    <row r="92" spans="1:48" x14ac:dyDescent="0.15">
      <c r="C92" s="7">
        <v>3</v>
      </c>
      <c r="D92" s="8">
        <v>-5.9457580182580596</v>
      </c>
      <c r="E92" s="10">
        <f t="shared" si="97"/>
        <v>-2.43357580782143</v>
      </c>
      <c r="F92" s="7" t="s">
        <v>83</v>
      </c>
      <c r="G92" s="1">
        <v>4</v>
      </c>
      <c r="H92" s="9">
        <f t="shared" si="81"/>
        <v>-5.9457580182580596</v>
      </c>
      <c r="I92" s="9">
        <f t="shared" si="82"/>
        <v>267.20424198174192</v>
      </c>
      <c r="J92" s="9">
        <f t="shared" si="83"/>
        <v>7.8836629455024294E-3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20.827402701017679</v>
      </c>
      <c r="P92" s="9">
        <f t="shared" si="86"/>
        <v>0.1641962229250703</v>
      </c>
      <c r="Q92" s="12">
        <f t="shared" si="87"/>
        <v>7.3888300316281644E-2</v>
      </c>
      <c r="R92" s="9">
        <f t="shared" si="88"/>
        <v>2.3873737500000001</v>
      </c>
      <c r="S92" s="13">
        <f t="shared" si="89"/>
        <v>3.0949615792785542E-2</v>
      </c>
      <c r="T92" s="2">
        <f t="shared" si="90"/>
        <v>0.51</v>
      </c>
      <c r="U92" s="14">
        <f t="shared" si="91"/>
        <v>1.5784304054320627E-2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3.5095967672377666E-2</v>
      </c>
      <c r="AK92" s="9">
        <f t="shared" si="93"/>
        <v>10.4025</v>
      </c>
      <c r="AL92" s="1">
        <f t="shared" si="94"/>
        <v>0.45</v>
      </c>
      <c r="AM92" s="17">
        <f t="shared" si="95"/>
        <v>29600</v>
      </c>
      <c r="AN92" s="1">
        <f t="shared" si="96"/>
        <v>108065397.89872497</v>
      </c>
    </row>
    <row r="93" spans="1:48" x14ac:dyDescent="0.15">
      <c r="C93" s="7">
        <v>4</v>
      </c>
      <c r="D93" s="8">
        <v>4.1219232555666698</v>
      </c>
      <c r="E93" s="10">
        <f t="shared" si="97"/>
        <v>-5.9457580182580596</v>
      </c>
      <c r="F93" s="7" t="s">
        <v>83</v>
      </c>
      <c r="G93" s="1">
        <v>5</v>
      </c>
      <c r="H93" s="9">
        <f t="shared" si="81"/>
        <v>4.1219232555666698</v>
      </c>
      <c r="I93" s="9">
        <f t="shared" si="82"/>
        <v>277.27192325556666</v>
      </c>
      <c r="J93" s="9">
        <f t="shared" si="83"/>
        <v>2.9603799669174764E-2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19.63004615418798</v>
      </c>
      <c r="O93" s="9">
        <f t="shared" si="98"/>
        <v>6.3384353239046263</v>
      </c>
      <c r="P93" s="9">
        <f t="shared" si="86"/>
        <v>0.18764176954489342</v>
      </c>
      <c r="Q93" s="12">
        <f t="shared" si="87"/>
        <v>8.443879629520204E-2</v>
      </c>
      <c r="R93" s="9">
        <f t="shared" si="88"/>
        <v>2.3873737500000001</v>
      </c>
      <c r="S93" s="13">
        <f t="shared" si="89"/>
        <v>3.5368905390369666E-2</v>
      </c>
      <c r="T93" s="2">
        <f t="shared" si="90"/>
        <v>0.51</v>
      </c>
      <c r="U93" s="14">
        <f t="shared" si="91"/>
        <v>1.8038141749088531E-2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2.8349499737350195E-2</v>
      </c>
      <c r="AK93" s="9">
        <f t="shared" si="93"/>
        <v>10.4025</v>
      </c>
      <c r="AL93" s="1">
        <f t="shared" si="94"/>
        <v>0.45</v>
      </c>
      <c r="AM93" s="17">
        <f t="shared" si="95"/>
        <v>29600</v>
      </c>
      <c r="AN93" s="1">
        <f t="shared" si="96"/>
        <v>87292078.621264473</v>
      </c>
    </row>
    <row r="94" spans="1:48" x14ac:dyDescent="0.15">
      <c r="C94" s="7">
        <v>5</v>
      </c>
      <c r="D94" s="8">
        <v>14.6487228921936</v>
      </c>
      <c r="E94" s="10">
        <f t="shared" si="97"/>
        <v>4.1219232555666698</v>
      </c>
      <c r="F94" s="7" t="s">
        <v>85</v>
      </c>
      <c r="G94" s="1">
        <v>6</v>
      </c>
      <c r="H94" s="9">
        <f t="shared" si="81"/>
        <v>14.6487228921936</v>
      </c>
      <c r="I94" s="9">
        <f t="shared" si="82"/>
        <v>287.79872289219355</v>
      </c>
      <c r="J94" s="9">
        <f t="shared" si="83"/>
        <v>0.10694911883727173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11.456068554359733</v>
      </c>
      <c r="P94" s="9">
        <f t="shared" si="86"/>
        <v>1.2252164372281509</v>
      </c>
      <c r="Q94" s="12">
        <f t="shared" si="87"/>
        <v>0.55134739675266786</v>
      </c>
      <c r="R94" s="9">
        <f t="shared" si="88"/>
        <v>2.3873737500000001</v>
      </c>
      <c r="S94" s="13">
        <f t="shared" si="89"/>
        <v>0.23094305897962891</v>
      </c>
      <c r="T94" s="2">
        <f t="shared" si="90"/>
        <v>0.51</v>
      </c>
      <c r="U94" s="14">
        <f t="shared" si="91"/>
        <v>0.11778096007961075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6.163995946400265E-2</v>
      </c>
      <c r="AK94" s="9">
        <f t="shared" si="93"/>
        <v>10.4025</v>
      </c>
      <c r="AL94" s="1">
        <f t="shared" si="94"/>
        <v>0.45</v>
      </c>
      <c r="AM94" s="17">
        <f t="shared" si="95"/>
        <v>29600</v>
      </c>
      <c r="AN94" s="1">
        <f t="shared" si="96"/>
        <v>189798064.78398913</v>
      </c>
    </row>
    <row r="95" spans="1:48" x14ac:dyDescent="0.15">
      <c r="C95" s="7">
        <v>6</v>
      </c>
      <c r="D95" s="8">
        <v>17.733960187000001</v>
      </c>
      <c r="E95" s="10">
        <f t="shared" si="97"/>
        <v>14.6487228921936</v>
      </c>
      <c r="F95" s="7" t="s">
        <v>83</v>
      </c>
      <c r="G95" s="1">
        <v>7</v>
      </c>
      <c r="H95" s="9">
        <f t="shared" si="81"/>
        <v>17.733960187000001</v>
      </c>
      <c r="I95" s="9">
        <f t="shared" si="82"/>
        <v>290.88396018699996</v>
      </c>
      <c r="J95" s="9">
        <f t="shared" si="83"/>
        <v>0.15311494951048746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15.536127117131583</v>
      </c>
      <c r="P95" s="9">
        <f t="shared" si="86"/>
        <v>2.3788133191281173</v>
      </c>
      <c r="Q95" s="12">
        <f t="shared" si="87"/>
        <v>1.0704659936076528</v>
      </c>
      <c r="R95" s="9">
        <f t="shared" si="88"/>
        <v>2.3873737500000001</v>
      </c>
      <c r="S95" s="13">
        <f t="shared" si="89"/>
        <v>0.44838643032229569</v>
      </c>
      <c r="T95" s="2">
        <f t="shared" si="90"/>
        <v>0.51</v>
      </c>
      <c r="U95" s="14">
        <f t="shared" si="91"/>
        <v>0.2286770794643708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0.11540113945850779</v>
      </c>
      <c r="AK95" s="9">
        <f t="shared" si="93"/>
        <v>10.4025</v>
      </c>
      <c r="AL95" s="1">
        <f t="shared" si="94"/>
        <v>0.45</v>
      </c>
      <c r="AM95" s="17">
        <f t="shared" si="95"/>
        <v>29600</v>
      </c>
      <c r="AN95" s="1">
        <f t="shared" si="96"/>
        <v>355336264.5522697</v>
      </c>
    </row>
    <row r="96" spans="1:48" x14ac:dyDescent="0.15">
      <c r="C96" s="7">
        <v>7</v>
      </c>
      <c r="D96" s="8">
        <v>17.840959160322601</v>
      </c>
      <c r="E96" s="10">
        <f t="shared" si="97"/>
        <v>17.733960187000001</v>
      </c>
      <c r="F96" s="7" t="s">
        <v>83</v>
      </c>
      <c r="G96" s="1">
        <v>8</v>
      </c>
      <c r="H96" s="9">
        <f t="shared" si="81"/>
        <v>17.840959160322601</v>
      </c>
      <c r="I96" s="9">
        <f t="shared" si="82"/>
        <v>290.99095916032257</v>
      </c>
      <c r="J96" s="9">
        <f t="shared" si="83"/>
        <v>0.15501117134462117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18.462588798003466</v>
      </c>
      <c r="P96" s="9">
        <f t="shared" si="86"/>
        <v>2.8619075156325988</v>
      </c>
      <c r="Q96" s="12">
        <f t="shared" si="87"/>
        <v>1.2878583820346694</v>
      </c>
      <c r="R96" s="9">
        <f t="shared" si="88"/>
        <v>2.3873737500000001</v>
      </c>
      <c r="S96" s="13">
        <f t="shared" si="89"/>
        <v>0.53944564902528114</v>
      </c>
      <c r="T96" s="2">
        <f t="shared" si="90"/>
        <v>0.51</v>
      </c>
      <c r="U96" s="14">
        <f t="shared" si="91"/>
        <v>0.2751172810028934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0.12940286022237235</v>
      </c>
      <c r="AK96" s="9">
        <f t="shared" si="93"/>
        <v>10.4025</v>
      </c>
      <c r="AL96" s="1">
        <f t="shared" si="94"/>
        <v>0.45</v>
      </c>
      <c r="AM96" s="17">
        <f t="shared" si="95"/>
        <v>29600</v>
      </c>
      <c r="AN96" s="1">
        <f t="shared" si="96"/>
        <v>398449523.02511561</v>
      </c>
    </row>
    <row r="97" spans="1:50" x14ac:dyDescent="0.15">
      <c r="C97" s="7">
        <v>8</v>
      </c>
      <c r="D97" s="8">
        <v>17.046965621935499</v>
      </c>
      <c r="E97" s="10">
        <f t="shared" si="97"/>
        <v>17.840959160322601</v>
      </c>
      <c r="F97" s="7" t="s">
        <v>83</v>
      </c>
      <c r="G97" s="1">
        <v>9</v>
      </c>
      <c r="H97" s="9">
        <f t="shared" si="81"/>
        <v>17.046965621935499</v>
      </c>
      <c r="I97" s="9">
        <f t="shared" si="82"/>
        <v>290.19696562193548</v>
      </c>
      <c r="J97" s="9">
        <f t="shared" si="83"/>
        <v>0.14145006559679563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20.90595628237087</v>
      </c>
      <c r="P97" s="9">
        <f t="shared" si="86"/>
        <v>2.9571488875051011</v>
      </c>
      <c r="Q97" s="12">
        <f t="shared" si="87"/>
        <v>1.3307169993772956</v>
      </c>
      <c r="R97" s="9">
        <f t="shared" si="88"/>
        <v>2.3873737500000001</v>
      </c>
      <c r="S97" s="13">
        <f t="shared" si="89"/>
        <v>0.55739785166746325</v>
      </c>
      <c r="T97" s="2">
        <f t="shared" si="90"/>
        <v>0.51</v>
      </c>
      <c r="U97" s="14">
        <f t="shared" si="91"/>
        <v>0.28427290435040625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0.13216328066164748</v>
      </c>
      <c r="AK97" s="9">
        <f t="shared" si="93"/>
        <v>10.4025</v>
      </c>
      <c r="AL97" s="1">
        <f t="shared" si="94"/>
        <v>0.45</v>
      </c>
      <c r="AM97" s="17">
        <f t="shared" si="95"/>
        <v>29600</v>
      </c>
      <c r="AN97" s="1">
        <f t="shared" si="96"/>
        <v>406949244.01650524</v>
      </c>
    </row>
    <row r="98" spans="1:50" x14ac:dyDescent="0.15">
      <c r="C98" s="7">
        <v>9</v>
      </c>
      <c r="D98" s="8">
        <v>11.734568915566699</v>
      </c>
      <c r="E98" s="10">
        <f t="shared" si="97"/>
        <v>17.046965621935499</v>
      </c>
      <c r="F98" s="7" t="s">
        <v>83</v>
      </c>
      <c r="G98" s="1">
        <v>10</v>
      </c>
      <c r="H98" s="9">
        <f t="shared" si="81"/>
        <v>11.734568915566699</v>
      </c>
      <c r="I98" s="9">
        <f t="shared" si="82"/>
        <v>284.88456891556666</v>
      </c>
      <c r="J98" s="9">
        <f t="shared" si="83"/>
        <v>7.5662147488464254E-2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23.254082394865765</v>
      </c>
      <c r="P98" s="9">
        <f t="shared" si="86"/>
        <v>1.7594538118692336</v>
      </c>
      <c r="Q98" s="12">
        <f t="shared" si="87"/>
        <v>0.79175421534115509</v>
      </c>
      <c r="R98" s="9">
        <f t="shared" si="88"/>
        <v>2.3873737500000001</v>
      </c>
      <c r="S98" s="13">
        <f t="shared" si="89"/>
        <v>0.33164233934512982</v>
      </c>
      <c r="T98" s="2">
        <f t="shared" si="90"/>
        <v>0.51</v>
      </c>
      <c r="U98" s="14">
        <f t="shared" si="91"/>
        <v>0.16913759306601622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9.4243984309403894E-2</v>
      </c>
      <c r="AK98" s="9">
        <f t="shared" si="93"/>
        <v>10.4025</v>
      </c>
      <c r="AL98" s="1">
        <f t="shared" si="94"/>
        <v>0.45</v>
      </c>
      <c r="AM98" s="17">
        <f t="shared" si="95"/>
        <v>29600</v>
      </c>
      <c r="AN98" s="1">
        <f t="shared" si="96"/>
        <v>290190421.8464579</v>
      </c>
    </row>
    <row r="99" spans="1:50" x14ac:dyDescent="0.15">
      <c r="C99" s="7">
        <v>10</v>
      </c>
      <c r="D99" s="8">
        <v>7.9358163232580701</v>
      </c>
      <c r="E99" s="10">
        <f t="shared" si="97"/>
        <v>11.734568915566699</v>
      </c>
      <c r="F99" s="7" t="s">
        <v>83</v>
      </c>
      <c r="G99" s="1">
        <v>11</v>
      </c>
      <c r="H99" s="9">
        <f t="shared" si="81"/>
        <v>7.9358163232580701</v>
      </c>
      <c r="I99" s="9">
        <f t="shared" si="82"/>
        <v>281.08581632325803</v>
      </c>
      <c r="J99" s="9">
        <f t="shared" si="83"/>
        <v>4.7673561937127816E-2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20.419897153846708</v>
      </c>
      <c r="O99" s="9">
        <f t="shared" si="98"/>
        <v>6.3800064291498231</v>
      </c>
      <c r="P99" s="9">
        <f t="shared" si="86"/>
        <v>0.30415763165934778</v>
      </c>
      <c r="Q99" s="12">
        <f t="shared" si="87"/>
        <v>0.13687093424670652</v>
      </c>
      <c r="R99" s="9">
        <f t="shared" si="88"/>
        <v>2.3873737500000001</v>
      </c>
      <c r="S99" s="13">
        <f t="shared" si="89"/>
        <v>5.7331171646964163E-2</v>
      </c>
      <c r="T99" s="2">
        <f t="shared" si="90"/>
        <v>0.51</v>
      </c>
      <c r="U99" s="14">
        <f t="shared" si="91"/>
        <v>2.9238897539951722E-2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3.9152527608295448E-2</v>
      </c>
      <c r="AK99" s="9">
        <f t="shared" si="93"/>
        <v>10.4025</v>
      </c>
      <c r="AL99" s="1">
        <f t="shared" si="94"/>
        <v>0.45</v>
      </c>
      <c r="AM99" s="17">
        <f t="shared" si="95"/>
        <v>29600</v>
      </c>
      <c r="AN99" s="1">
        <f t="shared" si="96"/>
        <v>120556113.85980685</v>
      </c>
    </row>
    <row r="100" spans="1:50" x14ac:dyDescent="0.15">
      <c r="C100" s="7">
        <v>11</v>
      </c>
      <c r="D100" s="8">
        <v>4.5982253902333303</v>
      </c>
      <c r="E100" s="10">
        <f t="shared" si="97"/>
        <v>7.9358163232580701</v>
      </c>
      <c r="F100" s="7" t="s">
        <v>85</v>
      </c>
      <c r="G100" s="1">
        <v>12</v>
      </c>
      <c r="H100" s="9">
        <f t="shared" si="81"/>
        <v>4.5982253902333303</v>
      </c>
      <c r="I100" s="9">
        <f t="shared" si="82"/>
        <v>277.7482253902333</v>
      </c>
      <c r="J100" s="9">
        <f t="shared" si="83"/>
        <v>3.1441314275090469E-2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11.381123797490476</v>
      </c>
      <c r="P100" s="9">
        <f t="shared" si="86"/>
        <v>0.35783749012060917</v>
      </c>
      <c r="Q100" s="12">
        <f t="shared" si="87"/>
        <v>0.16102687055427414</v>
      </c>
      <c r="R100" s="9">
        <f t="shared" si="88"/>
        <v>2.3873737500000001</v>
      </c>
      <c r="S100" s="13">
        <f t="shared" si="89"/>
        <v>6.7449376351010865E-2</v>
      </c>
      <c r="T100" s="2">
        <f t="shared" si="90"/>
        <v>0.51</v>
      </c>
      <c r="U100" s="14">
        <f t="shared" si="91"/>
        <v>3.439918193901554E-2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4.0708353354613189E-2</v>
      </c>
      <c r="AK100" s="9">
        <f t="shared" si="93"/>
        <v>10.4025</v>
      </c>
      <c r="AL100" s="1">
        <f t="shared" si="94"/>
        <v>0.45</v>
      </c>
      <c r="AM100" s="17">
        <f t="shared" si="95"/>
        <v>29600</v>
      </c>
      <c r="AN100" s="1">
        <f t="shared" si="96"/>
        <v>125346719.14832366</v>
      </c>
      <c r="AO100" s="1">
        <f>SUM(AN89:AN100)</f>
        <v>2397354560.0428357</v>
      </c>
    </row>
    <row r="101" spans="1:50" x14ac:dyDescent="0.15">
      <c r="C101" s="7">
        <v>12</v>
      </c>
      <c r="D101" s="8">
        <v>1.9852553968064499</v>
      </c>
      <c r="E101" s="10">
        <f t="shared" si="97"/>
        <v>4.5982253902333303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1.9923650516451601</v>
      </c>
      <c r="E105" s="7"/>
      <c r="F105" s="7"/>
      <c r="G105" s="1">
        <v>1</v>
      </c>
      <c r="H105" s="9">
        <f t="shared" ref="H105:H116" si="99">E106</f>
        <v>1.9923650516451601</v>
      </c>
      <c r="I105" s="9">
        <f t="shared" ref="I105:I116" si="100">H105+273.15</f>
        <v>275.14236505164513</v>
      </c>
      <c r="J105" s="9">
        <f t="shared" ref="J105:J116" si="101">EXP(($C$15*(I105-$C$13))/($C$16*I105*$C$13))</f>
        <v>2.2558398497360816E-2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1.4615365502121455E-2</v>
      </c>
      <c r="Q105" s="12">
        <f t="shared" ref="Q105:Q116" si="105">P105*$B$107</f>
        <v>4.3846096506364365E-3</v>
      </c>
      <c r="R105" s="9">
        <f t="shared" ref="R105:R116" si="106">L105*$B$107</f>
        <v>0.19436706250000002</v>
      </c>
      <c r="S105" s="13">
        <f t="shared" ref="S105:S116" si="107">Q105/R105</f>
        <v>2.2558398497360816E-2</v>
      </c>
      <c r="T105" s="2">
        <f t="shared" ref="T105:T116" si="108">$B$106/100</f>
        <v>0.01</v>
      </c>
      <c r="U105" s="14">
        <f t="shared" ref="U105:U116" si="109">S105*T105</f>
        <v>2.2558398497360817E-4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5.7155839849736085E-3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908.33333333333337</v>
      </c>
      <c r="AX105" s="1">
        <f t="shared" ref="AX105:AX116" si="116">AW105*10000*AV105*0.67*AU105*AT105</f>
        <v>676088.16934315464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-6.6444968379354803</v>
      </c>
      <c r="E106" s="10">
        <f t="shared" ref="E106:E117" si="117">D105</f>
        <v>1.9923650516451601</v>
      </c>
      <c r="F106" s="7" t="s">
        <v>83</v>
      </c>
      <c r="G106" s="1">
        <v>2</v>
      </c>
      <c r="H106" s="9">
        <f t="shared" si="99"/>
        <v>-6.6444968379354803</v>
      </c>
      <c r="I106" s="9">
        <f t="shared" si="100"/>
        <v>266.50550316206449</v>
      </c>
      <c r="J106" s="9">
        <f t="shared" si="101"/>
        <v>7.16532590026171E-3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1.2811650511645454</v>
      </c>
      <c r="P106" s="9">
        <f t="shared" si="104"/>
        <v>9.1799651236194359E-3</v>
      </c>
      <c r="Q106" s="12">
        <f t="shared" si="105"/>
        <v>2.7539895370858308E-3</v>
      </c>
      <c r="R106" s="9">
        <f t="shared" si="106"/>
        <v>0.19436706250000002</v>
      </c>
      <c r="S106" s="13">
        <f t="shared" si="107"/>
        <v>1.4169013523501856E-2</v>
      </c>
      <c r="T106" s="2">
        <f t="shared" si="108"/>
        <v>0.01</v>
      </c>
      <c r="U106" s="14">
        <f t="shared" si="109"/>
        <v>1.4169013523501856E-4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5.6316901352350185E-3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908.33333333333337</v>
      </c>
      <c r="AX106" s="1">
        <f t="shared" si="116"/>
        <v>666164.48710210447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-2.43357580782143</v>
      </c>
      <c r="E107" s="10">
        <f t="shared" si="117"/>
        <v>-6.6444968379354803</v>
      </c>
      <c r="F107" s="7" t="s">
        <v>83</v>
      </c>
      <c r="G107" s="1">
        <v>3</v>
      </c>
      <c r="H107" s="9">
        <f t="shared" si="99"/>
        <v>-2.43357580782143</v>
      </c>
      <c r="I107" s="9">
        <f t="shared" si="100"/>
        <v>270.71642419217852</v>
      </c>
      <c r="J107" s="9">
        <f t="shared" si="101"/>
        <v>1.2648596272683258E-2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1.9198752943742592</v>
      </c>
      <c r="P107" s="9">
        <f t="shared" si="104"/>
        <v>2.4283727492438928E-2</v>
      </c>
      <c r="Q107" s="12">
        <f t="shared" si="105"/>
        <v>7.2851182477316782E-3</v>
      </c>
      <c r="R107" s="9">
        <f t="shared" si="106"/>
        <v>0.19436706250000002</v>
      </c>
      <c r="S107" s="13">
        <f t="shared" si="107"/>
        <v>3.7481238611257385E-2</v>
      </c>
      <c r="T107" s="2">
        <f t="shared" si="108"/>
        <v>0.01</v>
      </c>
      <c r="U107" s="14">
        <f t="shared" si="109"/>
        <v>3.7481238611257385E-4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5.8648123861125738E-3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908.33333333333337</v>
      </c>
      <c r="AX107" s="1">
        <f t="shared" si="116"/>
        <v>693740.18124697672</v>
      </c>
    </row>
    <row r="108" spans="1:50" x14ac:dyDescent="0.15">
      <c r="C108" s="7">
        <v>3</v>
      </c>
      <c r="D108" s="8">
        <v>-5.9457580182580596</v>
      </c>
      <c r="E108" s="10">
        <f t="shared" si="117"/>
        <v>-2.43357580782143</v>
      </c>
      <c r="F108" s="7" t="s">
        <v>83</v>
      </c>
      <c r="G108" s="1">
        <v>4</v>
      </c>
      <c r="H108" s="9">
        <f t="shared" si="99"/>
        <v>-5.9457580182580596</v>
      </c>
      <c r="I108" s="9">
        <f t="shared" si="100"/>
        <v>267.20424198174192</v>
      </c>
      <c r="J108" s="9">
        <f t="shared" si="101"/>
        <v>7.8836629455024294E-3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2.5434817752151537</v>
      </c>
      <c r="P108" s="9">
        <f t="shared" si="104"/>
        <v>2.0051953023824447E-2</v>
      </c>
      <c r="Q108" s="12">
        <f t="shared" si="105"/>
        <v>6.0155859071473342E-3</v>
      </c>
      <c r="R108" s="9">
        <f t="shared" si="106"/>
        <v>0.19436706250000002</v>
      </c>
      <c r="S108" s="13">
        <f t="shared" si="107"/>
        <v>3.0949615792785538E-2</v>
      </c>
      <c r="T108" s="2">
        <f t="shared" si="108"/>
        <v>0.01</v>
      </c>
      <c r="U108" s="14">
        <f t="shared" si="109"/>
        <v>3.094961579278554E-4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5.7994961579278552E-3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908.33333333333337</v>
      </c>
      <c r="AX108" s="1">
        <f t="shared" si="116"/>
        <v>686014.01901090378</v>
      </c>
    </row>
    <row r="109" spans="1:50" x14ac:dyDescent="0.15">
      <c r="C109" s="7">
        <v>4</v>
      </c>
      <c r="D109" s="8">
        <v>4.1219232555666698</v>
      </c>
      <c r="E109" s="10">
        <f t="shared" si="117"/>
        <v>-5.9457580182580596</v>
      </c>
      <c r="F109" s="7" t="s">
        <v>83</v>
      </c>
      <c r="G109" s="1">
        <v>5</v>
      </c>
      <c r="H109" s="9">
        <f t="shared" si="99"/>
        <v>4.1219232555666698</v>
      </c>
      <c r="I109" s="9">
        <f t="shared" si="100"/>
        <v>277.27192325556666</v>
      </c>
      <c r="J109" s="9">
        <f t="shared" si="101"/>
        <v>2.9603799669174764E-2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2.3972583310817628</v>
      </c>
      <c r="O109" s="9">
        <f t="shared" si="118"/>
        <v>0.77406169944290015</v>
      </c>
      <c r="P109" s="9">
        <f t="shared" si="104"/>
        <v>2.2915167481888585E-2</v>
      </c>
      <c r="Q109" s="12">
        <f t="shared" si="105"/>
        <v>6.8745502445665754E-3</v>
      </c>
      <c r="R109" s="9">
        <f t="shared" si="106"/>
        <v>0.19436706250000002</v>
      </c>
      <c r="S109" s="13">
        <f t="shared" si="107"/>
        <v>3.5368905390369701E-2</v>
      </c>
      <c r="T109" s="2">
        <f t="shared" si="108"/>
        <v>0.01</v>
      </c>
      <c r="U109" s="14">
        <f t="shared" si="109"/>
        <v>3.5368905390369701E-4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5.8436890539036975E-3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908.33333333333337</v>
      </c>
      <c r="AX109" s="1">
        <f t="shared" si="116"/>
        <v>691241.53280771442</v>
      </c>
    </row>
    <row r="110" spans="1:50" x14ac:dyDescent="0.15">
      <c r="C110" s="7">
        <v>5</v>
      </c>
      <c r="D110" s="8">
        <v>14.6487228921936</v>
      </c>
      <c r="E110" s="10">
        <f t="shared" si="117"/>
        <v>4.1219232555666698</v>
      </c>
      <c r="F110" s="7" t="s">
        <v>85</v>
      </c>
      <c r="G110" s="1">
        <v>6</v>
      </c>
      <c r="H110" s="9">
        <f t="shared" si="99"/>
        <v>14.6487228921936</v>
      </c>
      <c r="I110" s="9">
        <f t="shared" si="100"/>
        <v>287.79872289219355</v>
      </c>
      <c r="J110" s="9">
        <f t="shared" si="101"/>
        <v>0.10694911883727173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1.3990367402943451</v>
      </c>
      <c r="P110" s="9">
        <f t="shared" si="104"/>
        <v>0.14962574659544919</v>
      </c>
      <c r="Q110" s="12">
        <f t="shared" si="105"/>
        <v>4.4887723978634754E-2</v>
      </c>
      <c r="R110" s="9">
        <f t="shared" si="106"/>
        <v>0.19436706250000002</v>
      </c>
      <c r="S110" s="13">
        <f t="shared" si="107"/>
        <v>0.23094305897962908</v>
      </c>
      <c r="T110" s="2">
        <f t="shared" si="108"/>
        <v>0.01</v>
      </c>
      <c r="U110" s="14">
        <f t="shared" si="109"/>
        <v>2.3094305897962907E-3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7.7994305897962904E-3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908.33333333333337</v>
      </c>
      <c r="AX110" s="1">
        <f t="shared" si="116"/>
        <v>922583.37262429763</v>
      </c>
    </row>
    <row r="111" spans="1:50" x14ac:dyDescent="0.15">
      <c r="C111" s="7">
        <v>6</v>
      </c>
      <c r="D111" s="8">
        <v>17.733960187000001</v>
      </c>
      <c r="E111" s="10">
        <f t="shared" si="117"/>
        <v>14.6487228921936</v>
      </c>
      <c r="F111" s="7" t="s">
        <v>83</v>
      </c>
      <c r="G111" s="1">
        <v>7</v>
      </c>
      <c r="H111" s="9">
        <f t="shared" si="99"/>
        <v>17.733960187000001</v>
      </c>
      <c r="I111" s="9">
        <f t="shared" si="100"/>
        <v>290.88396018699996</v>
      </c>
      <c r="J111" s="9">
        <f t="shared" si="101"/>
        <v>0.15311494951048746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1.8973012020322295</v>
      </c>
      <c r="P111" s="9">
        <f t="shared" si="104"/>
        <v>0.29050517775535201</v>
      </c>
      <c r="Q111" s="12">
        <f t="shared" si="105"/>
        <v>8.7151553326605596E-2</v>
      </c>
      <c r="R111" s="9">
        <f t="shared" si="106"/>
        <v>0.19436706250000002</v>
      </c>
      <c r="S111" s="13">
        <f t="shared" si="107"/>
        <v>0.44838643032229591</v>
      </c>
      <c r="T111" s="2">
        <f t="shared" si="108"/>
        <v>0.01</v>
      </c>
      <c r="U111" s="14">
        <f t="shared" si="109"/>
        <v>4.4838643032229595E-3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1.4433864303222958E-2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908.33333333333337</v>
      </c>
      <c r="AX111" s="1">
        <f t="shared" si="116"/>
        <v>1707360.9484120943</v>
      </c>
    </row>
    <row r="112" spans="1:50" x14ac:dyDescent="0.15">
      <c r="C112" s="7">
        <v>7</v>
      </c>
      <c r="D112" s="8">
        <v>17.840959160322601</v>
      </c>
      <c r="E112" s="10">
        <f t="shared" si="117"/>
        <v>17.733960187000001</v>
      </c>
      <c r="F112" s="7" t="s">
        <v>83</v>
      </c>
      <c r="G112" s="1">
        <v>8</v>
      </c>
      <c r="H112" s="9">
        <f t="shared" si="99"/>
        <v>17.840959160322601</v>
      </c>
      <c r="I112" s="9">
        <f t="shared" si="100"/>
        <v>290.99095916032257</v>
      </c>
      <c r="J112" s="9">
        <f t="shared" si="101"/>
        <v>0.15501117134462117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2.2546862326102106</v>
      </c>
      <c r="P112" s="9">
        <f t="shared" si="104"/>
        <v>0.34950155393149973</v>
      </c>
      <c r="Q112" s="12">
        <f t="shared" si="105"/>
        <v>0.10485046617944992</v>
      </c>
      <c r="R112" s="9">
        <f t="shared" si="106"/>
        <v>0.19436706250000002</v>
      </c>
      <c r="S112" s="13">
        <f t="shared" si="107"/>
        <v>0.53944564902528125</v>
      </c>
      <c r="T112" s="2">
        <f t="shared" si="108"/>
        <v>0.01</v>
      </c>
      <c r="U112" s="14">
        <f t="shared" si="109"/>
        <v>5.3944564902528129E-3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1.5344456490252813E-2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908.33333333333337</v>
      </c>
      <c r="AX112" s="1">
        <f t="shared" si="116"/>
        <v>1815073.5822156961</v>
      </c>
    </row>
    <row r="113" spans="1:53" x14ac:dyDescent="0.15">
      <c r="C113" s="7">
        <v>8</v>
      </c>
      <c r="D113" s="8">
        <v>17.046965621935499</v>
      </c>
      <c r="E113" s="10">
        <f t="shared" si="117"/>
        <v>17.840959160322601</v>
      </c>
      <c r="F113" s="7" t="s">
        <v>83</v>
      </c>
      <c r="G113" s="1">
        <v>9</v>
      </c>
      <c r="H113" s="9">
        <f t="shared" si="99"/>
        <v>17.046965621935499</v>
      </c>
      <c r="I113" s="9">
        <f t="shared" si="100"/>
        <v>290.19696562193548</v>
      </c>
      <c r="J113" s="9">
        <f t="shared" si="101"/>
        <v>0.14145006559679563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2.5530748870120443</v>
      </c>
      <c r="P113" s="9">
        <f t="shared" si="104"/>
        <v>0.36113261024138527</v>
      </c>
      <c r="Q113" s="12">
        <f t="shared" si="105"/>
        <v>0.10833978307241558</v>
      </c>
      <c r="R113" s="9">
        <f t="shared" si="106"/>
        <v>0.19436706250000002</v>
      </c>
      <c r="S113" s="13">
        <f t="shared" si="107"/>
        <v>0.55739785166746336</v>
      </c>
      <c r="T113" s="2">
        <f t="shared" si="108"/>
        <v>0.01</v>
      </c>
      <c r="U113" s="14">
        <f t="shared" si="109"/>
        <v>5.5739785166746339E-3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1.5523978516674634E-2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908.33333333333337</v>
      </c>
      <c r="AX113" s="1">
        <f t="shared" si="116"/>
        <v>1836308.9832734698</v>
      </c>
    </row>
    <row r="114" spans="1:53" x14ac:dyDescent="0.15">
      <c r="C114" s="7">
        <v>9</v>
      </c>
      <c r="D114" s="8">
        <v>11.734568915566699</v>
      </c>
      <c r="E114" s="10">
        <f t="shared" si="117"/>
        <v>17.046965621935499</v>
      </c>
      <c r="F114" s="7" t="s">
        <v>83</v>
      </c>
      <c r="G114" s="1">
        <v>10</v>
      </c>
      <c r="H114" s="9">
        <f t="shared" si="99"/>
        <v>11.734568915566699</v>
      </c>
      <c r="I114" s="9">
        <f t="shared" si="100"/>
        <v>284.88456891556666</v>
      </c>
      <c r="J114" s="9">
        <f t="shared" si="101"/>
        <v>7.5662147488464254E-2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2.8398324851039924</v>
      </c>
      <c r="P114" s="9">
        <f t="shared" si="104"/>
        <v>0.21486782433047025</v>
      </c>
      <c r="Q114" s="12">
        <f t="shared" si="105"/>
        <v>6.4460347299141074E-2</v>
      </c>
      <c r="R114" s="9">
        <f t="shared" si="106"/>
        <v>0.19436706250000002</v>
      </c>
      <c r="S114" s="13">
        <f t="shared" si="107"/>
        <v>0.33164233934512988</v>
      </c>
      <c r="T114" s="2">
        <f t="shared" si="108"/>
        <v>0.01</v>
      </c>
      <c r="U114" s="14">
        <f t="shared" si="109"/>
        <v>3.3164233934512987E-3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1.3266423393451299E-2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908.33333333333337</v>
      </c>
      <c r="AX114" s="1">
        <f t="shared" si="116"/>
        <v>1569266.0503966166</v>
      </c>
    </row>
    <row r="115" spans="1:53" x14ac:dyDescent="0.15">
      <c r="C115" s="7">
        <v>10</v>
      </c>
      <c r="D115" s="8">
        <v>7.9358163232580701</v>
      </c>
      <c r="E115" s="10">
        <f t="shared" si="117"/>
        <v>11.734568915566699</v>
      </c>
      <c r="F115" s="7" t="s">
        <v>83</v>
      </c>
      <c r="G115" s="1">
        <v>11</v>
      </c>
      <c r="H115" s="9">
        <f t="shared" si="99"/>
        <v>7.9358163232580701</v>
      </c>
      <c r="I115" s="9">
        <f t="shared" si="100"/>
        <v>281.08581632325803</v>
      </c>
      <c r="J115" s="9">
        <f t="shared" si="101"/>
        <v>4.7673561937127816E-2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2.4937164277348463</v>
      </c>
      <c r="O115" s="9">
        <f t="shared" si="118"/>
        <v>0.77913844137200927</v>
      </c>
      <c r="P115" s="9">
        <f t="shared" si="104"/>
        <v>3.7144304742345716E-2</v>
      </c>
      <c r="Q115" s="12">
        <f t="shared" si="105"/>
        <v>1.1143291422703714E-2</v>
      </c>
      <c r="R115" s="9">
        <f t="shared" si="106"/>
        <v>0.19436706250000002</v>
      </c>
      <c r="S115" s="13">
        <f t="shared" si="107"/>
        <v>5.733117164696417E-2</v>
      </c>
      <c r="T115" s="2">
        <f t="shared" si="108"/>
        <v>0.01</v>
      </c>
      <c r="U115" s="14">
        <f t="shared" si="109"/>
        <v>5.7331171646964171E-4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6.0633117164696415E-3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908.33333333333337</v>
      </c>
      <c r="AX115" s="1">
        <f t="shared" si="116"/>
        <v>717220.38016099401</v>
      </c>
    </row>
    <row r="116" spans="1:53" x14ac:dyDescent="0.15">
      <c r="C116" s="7">
        <v>11</v>
      </c>
      <c r="D116" s="8">
        <v>4.5982253902333303</v>
      </c>
      <c r="E116" s="10">
        <f t="shared" si="117"/>
        <v>7.9358163232580701</v>
      </c>
      <c r="F116" s="7" t="s">
        <v>85</v>
      </c>
      <c r="G116" s="1">
        <v>12</v>
      </c>
      <c r="H116" s="9">
        <f t="shared" si="99"/>
        <v>4.5982253902333303</v>
      </c>
      <c r="I116" s="9">
        <f t="shared" si="100"/>
        <v>277.7482253902333</v>
      </c>
      <c r="J116" s="9">
        <f t="shared" si="101"/>
        <v>3.1441314275090469E-2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1.3898843449629972</v>
      </c>
      <c r="P116" s="9">
        <f t="shared" si="104"/>
        <v>4.3699790496009847E-2</v>
      </c>
      <c r="Q116" s="12">
        <f t="shared" si="105"/>
        <v>1.3109937148802953E-2</v>
      </c>
      <c r="R116" s="9">
        <f t="shared" si="106"/>
        <v>0.19436706250000002</v>
      </c>
      <c r="S116" s="13">
        <f t="shared" si="107"/>
        <v>6.7449376351010865E-2</v>
      </c>
      <c r="T116" s="2">
        <f t="shared" si="108"/>
        <v>0.01</v>
      </c>
      <c r="U116" s="14">
        <f t="shared" si="109"/>
        <v>6.7449376351010862E-4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6.1644937635101085E-3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908.33333333333337</v>
      </c>
      <c r="AX116" s="1">
        <f t="shared" si="116"/>
        <v>729189.0582757463</v>
      </c>
      <c r="AY116" s="1">
        <f>SUM(AX105:AX116)</f>
        <v>12710250.76486977</v>
      </c>
    </row>
    <row r="117" spans="1:53" x14ac:dyDescent="0.15">
      <c r="C117" s="7">
        <v>12</v>
      </c>
      <c r="D117" s="8">
        <v>1.9852553968064499</v>
      </c>
      <c r="E117" s="10">
        <f t="shared" si="117"/>
        <v>4.5982253902333303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1.9923650516451601</v>
      </c>
      <c r="E121" s="7"/>
      <c r="F121" s="7"/>
      <c r="G121" s="1">
        <v>1</v>
      </c>
      <c r="H121" s="9">
        <f t="shared" ref="H121:H132" si="119">E122</f>
        <v>1.9923650516451601</v>
      </c>
      <c r="I121" s="9">
        <f t="shared" ref="I121:I132" si="120">H121+273.15</f>
        <v>275.14236505164513</v>
      </c>
      <c r="J121" s="9">
        <f t="shared" ref="J121:J132" si="121">EXP(($C$15*(I121-$C$13))/($C$16*I121*$C$13))</f>
        <v>2.2558398497360816E-2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6.4223760521986244E-3</v>
      </c>
      <c r="Q121" s="12">
        <f t="shared" ref="Q121:Q132" si="125">P121*$B$123</f>
        <v>2.119384097225546E-3</v>
      </c>
      <c r="R121" s="9">
        <f t="shared" ref="R121:R132" si="126">L121*$B$123</f>
        <v>9.3951000000000007E-2</v>
      </c>
      <c r="S121" s="13">
        <f t="shared" ref="S121:S132" si="127">Q121/R121</f>
        <v>2.2558398497360813E-2</v>
      </c>
      <c r="T121" s="2">
        <f t="shared" ref="T121:T132" si="128">$B$122/100</f>
        <v>0.01</v>
      </c>
      <c r="U121" s="14">
        <f t="shared" ref="U121:U132" si="129">S121*T121</f>
        <v>2.2558398497360814E-4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5.7155839849736085E-3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-6.6444968379354803</v>
      </c>
      <c r="E122" s="10">
        <f t="shared" ref="E122:E133" si="139">D121</f>
        <v>1.9923650516451601</v>
      </c>
      <c r="F122" s="7" t="s">
        <v>83</v>
      </c>
      <c r="G122" s="1">
        <v>2</v>
      </c>
      <c r="H122" s="9">
        <f t="shared" si="119"/>
        <v>-6.6444968379354803</v>
      </c>
      <c r="I122" s="9">
        <f t="shared" si="120"/>
        <v>266.50550316206449</v>
      </c>
      <c r="J122" s="9">
        <f t="shared" si="121"/>
        <v>7.16532590026171E-3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0.56297762394780138</v>
      </c>
      <c r="P122" s="9">
        <f t="shared" si="124"/>
        <v>4.0339181501409787E-3</v>
      </c>
      <c r="Q122" s="12">
        <f t="shared" si="125"/>
        <v>1.331192989546523E-3</v>
      </c>
      <c r="R122" s="9">
        <f t="shared" si="126"/>
        <v>9.3951000000000007E-2</v>
      </c>
      <c r="S122" s="13">
        <f t="shared" si="127"/>
        <v>1.4169013523501856E-2</v>
      </c>
      <c r="T122" s="2">
        <f t="shared" si="128"/>
        <v>0.01</v>
      </c>
      <c r="U122" s="14">
        <f t="shared" si="129"/>
        <v>1.4169013523501856E-4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5.6316901352350185E-3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-2.43357580782143</v>
      </c>
      <c r="E123" s="10">
        <f t="shared" si="139"/>
        <v>-6.6444968379354803</v>
      </c>
      <c r="F123" s="7" t="s">
        <v>83</v>
      </c>
      <c r="G123" s="1">
        <v>3</v>
      </c>
      <c r="H123" s="9">
        <f t="shared" si="119"/>
        <v>-2.43357580782143</v>
      </c>
      <c r="I123" s="9">
        <f t="shared" si="120"/>
        <v>270.71642419217852</v>
      </c>
      <c r="J123" s="9">
        <f t="shared" si="121"/>
        <v>1.2648596272683258E-2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0.84364370579766046</v>
      </c>
      <c r="P123" s="9">
        <f t="shared" si="124"/>
        <v>1.0670908632624978E-2</v>
      </c>
      <c r="Q123" s="12">
        <f t="shared" si="125"/>
        <v>3.5213998487662432E-3</v>
      </c>
      <c r="R123" s="9">
        <f t="shared" si="126"/>
        <v>9.3951000000000007E-2</v>
      </c>
      <c r="S123" s="13">
        <f t="shared" si="127"/>
        <v>3.7481238611257392E-2</v>
      </c>
      <c r="T123" s="2">
        <f t="shared" si="128"/>
        <v>0.01</v>
      </c>
      <c r="U123" s="14">
        <f t="shared" si="129"/>
        <v>3.7481238611257391E-4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5.8648123861125738E-3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-5.9457580182580596</v>
      </c>
      <c r="E124" s="10">
        <f t="shared" si="139"/>
        <v>-2.43357580782143</v>
      </c>
      <c r="F124" s="7" t="s">
        <v>83</v>
      </c>
      <c r="G124" s="1">
        <v>4</v>
      </c>
      <c r="H124" s="9">
        <f t="shared" si="119"/>
        <v>-5.9457580182580596</v>
      </c>
      <c r="I124" s="9">
        <f t="shared" si="120"/>
        <v>267.20424198174192</v>
      </c>
      <c r="J124" s="9">
        <f t="shared" si="121"/>
        <v>7.8836629455024294E-3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1.1176727971650355</v>
      </c>
      <c r="P124" s="9">
        <f t="shared" si="124"/>
        <v>8.8113556162060427E-3</v>
      </c>
      <c r="Q124" s="12">
        <f t="shared" si="125"/>
        <v>2.9077473533479941E-3</v>
      </c>
      <c r="R124" s="9">
        <f t="shared" si="126"/>
        <v>9.3951000000000007E-2</v>
      </c>
      <c r="S124" s="13">
        <f t="shared" si="127"/>
        <v>3.0949615792785535E-2</v>
      </c>
      <c r="T124" s="2">
        <f t="shared" si="128"/>
        <v>0.01</v>
      </c>
      <c r="U124" s="14">
        <f t="shared" si="129"/>
        <v>3.0949615792785534E-4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5.7994961579278552E-3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4.1219232555666698</v>
      </c>
      <c r="E125" s="10">
        <f t="shared" si="139"/>
        <v>-5.9457580182580596</v>
      </c>
      <c r="F125" s="7" t="s">
        <v>83</v>
      </c>
      <c r="G125" s="1">
        <v>5</v>
      </c>
      <c r="H125" s="9">
        <f t="shared" si="119"/>
        <v>4.1219232555666698</v>
      </c>
      <c r="I125" s="9">
        <f t="shared" si="120"/>
        <v>277.27192325556666</v>
      </c>
      <c r="J125" s="9">
        <f t="shared" si="121"/>
        <v>2.9603799669174764E-2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1.0534183694713881</v>
      </c>
      <c r="O125" s="9">
        <f t="shared" si="140"/>
        <v>0.34014307207744143</v>
      </c>
      <c r="P125" s="9">
        <f t="shared" si="124"/>
        <v>1.0069527364638248E-2</v>
      </c>
      <c r="Q125" s="12">
        <f t="shared" si="125"/>
        <v>3.3229440303306221E-3</v>
      </c>
      <c r="R125" s="9">
        <f t="shared" si="126"/>
        <v>9.3951000000000007E-2</v>
      </c>
      <c r="S125" s="13">
        <f t="shared" si="127"/>
        <v>3.536890539036968E-2</v>
      </c>
      <c r="T125" s="2">
        <f t="shared" si="128"/>
        <v>0.01</v>
      </c>
      <c r="U125" s="14">
        <f t="shared" si="129"/>
        <v>3.5368905390369679E-4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5.8436890539036966E-3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14.6487228921936</v>
      </c>
      <c r="E126" s="10">
        <f t="shared" si="139"/>
        <v>4.1219232555666698</v>
      </c>
      <c r="F126" s="7" t="s">
        <v>85</v>
      </c>
      <c r="G126" s="1">
        <v>6</v>
      </c>
      <c r="H126" s="9">
        <f t="shared" si="119"/>
        <v>14.6487228921936</v>
      </c>
      <c r="I126" s="9">
        <f t="shared" si="120"/>
        <v>287.79872289219355</v>
      </c>
      <c r="J126" s="9">
        <f t="shared" si="121"/>
        <v>0.10694911883727173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0.6147735447128031</v>
      </c>
      <c r="P126" s="9">
        <f t="shared" si="124"/>
        <v>6.5749488891500368E-2</v>
      </c>
      <c r="Q126" s="12">
        <f t="shared" si="125"/>
        <v>2.1697331334195123E-2</v>
      </c>
      <c r="R126" s="9">
        <f t="shared" si="126"/>
        <v>9.3951000000000007E-2</v>
      </c>
      <c r="S126" s="13">
        <f t="shared" si="127"/>
        <v>0.23094305897962897</v>
      </c>
      <c r="T126" s="2">
        <f t="shared" si="128"/>
        <v>0.01</v>
      </c>
      <c r="U126" s="14">
        <f t="shared" si="129"/>
        <v>2.3094305897962898E-3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7.7994305897962904E-3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17.733960187000001</v>
      </c>
      <c r="E127" s="10">
        <f t="shared" si="139"/>
        <v>14.6487228921936</v>
      </c>
      <c r="F127" s="7" t="s">
        <v>83</v>
      </c>
      <c r="G127" s="1">
        <v>7</v>
      </c>
      <c r="H127" s="9">
        <f t="shared" si="119"/>
        <v>17.733960187000001</v>
      </c>
      <c r="I127" s="9">
        <f t="shared" si="120"/>
        <v>290.88396018699996</v>
      </c>
      <c r="J127" s="9">
        <f t="shared" si="121"/>
        <v>0.15311494951048746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0.83372405582130271</v>
      </c>
      <c r="P127" s="9">
        <f t="shared" si="124"/>
        <v>0.1276556167127576</v>
      </c>
      <c r="Q127" s="12">
        <f t="shared" si="125"/>
        <v>4.2126353515210012E-2</v>
      </c>
      <c r="R127" s="9">
        <f t="shared" si="126"/>
        <v>9.3951000000000007E-2</v>
      </c>
      <c r="S127" s="13">
        <f t="shared" si="127"/>
        <v>0.44838643032229575</v>
      </c>
      <c r="T127" s="2">
        <f t="shared" si="128"/>
        <v>0.01</v>
      </c>
      <c r="U127" s="14">
        <f t="shared" si="129"/>
        <v>4.4838643032229578E-3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1.4433864303222958E-2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17.840959160322601</v>
      </c>
      <c r="E128" s="10">
        <f t="shared" si="139"/>
        <v>17.733960187000001</v>
      </c>
      <c r="F128" s="7" t="s">
        <v>83</v>
      </c>
      <c r="G128" s="1">
        <v>8</v>
      </c>
      <c r="H128" s="9">
        <f t="shared" si="119"/>
        <v>17.840959160322601</v>
      </c>
      <c r="I128" s="9">
        <f t="shared" si="120"/>
        <v>290.99095916032257</v>
      </c>
      <c r="J128" s="9">
        <f t="shared" si="121"/>
        <v>0.15501117134462117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0.99076843910854517</v>
      </c>
      <c r="P128" s="9">
        <f t="shared" si="124"/>
        <v>0.15358017627749757</v>
      </c>
      <c r="Q128" s="12">
        <f t="shared" si="125"/>
        <v>5.0681458171574198E-2</v>
      </c>
      <c r="R128" s="9">
        <f t="shared" si="126"/>
        <v>9.3951000000000007E-2</v>
      </c>
      <c r="S128" s="13">
        <f t="shared" si="127"/>
        <v>0.53944564902528125</v>
      </c>
      <c r="T128" s="2">
        <f t="shared" si="128"/>
        <v>0.01</v>
      </c>
      <c r="U128" s="14">
        <f t="shared" si="129"/>
        <v>5.3944564902528129E-3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1.5344456490252813E-2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17.046965621935499</v>
      </c>
      <c r="E129" s="10">
        <f t="shared" si="139"/>
        <v>17.840959160322601</v>
      </c>
      <c r="F129" s="7" t="s">
        <v>83</v>
      </c>
      <c r="G129" s="1">
        <v>9</v>
      </c>
      <c r="H129" s="9">
        <f t="shared" si="119"/>
        <v>17.046965621935499</v>
      </c>
      <c r="I129" s="9">
        <f t="shared" si="120"/>
        <v>290.19696562193548</v>
      </c>
      <c r="J129" s="9">
        <f t="shared" si="121"/>
        <v>0.14145006559679563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1.1218882628310476</v>
      </c>
      <c r="P129" s="9">
        <f t="shared" si="124"/>
        <v>0.15869116836972677</v>
      </c>
      <c r="Q129" s="12">
        <f t="shared" si="125"/>
        <v>5.2368085562009836E-2</v>
      </c>
      <c r="R129" s="9">
        <f t="shared" si="126"/>
        <v>9.3951000000000007E-2</v>
      </c>
      <c r="S129" s="13">
        <f t="shared" si="127"/>
        <v>0.55739785166746314</v>
      </c>
      <c r="T129" s="2">
        <f t="shared" si="128"/>
        <v>0.01</v>
      </c>
      <c r="U129" s="14">
        <f t="shared" si="129"/>
        <v>5.5739785166746313E-3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1.5523978516674631E-2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11.734568915566699</v>
      </c>
      <c r="E130" s="10">
        <f t="shared" si="139"/>
        <v>17.046965621935499</v>
      </c>
      <c r="F130" s="7" t="s">
        <v>83</v>
      </c>
      <c r="G130" s="1">
        <v>10</v>
      </c>
      <c r="H130" s="9">
        <f t="shared" si="119"/>
        <v>11.734568915566699</v>
      </c>
      <c r="I130" s="9">
        <f t="shared" si="120"/>
        <v>284.88456891556666</v>
      </c>
      <c r="J130" s="9">
        <f t="shared" si="121"/>
        <v>7.5662147488464254E-2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1.2478970944613208</v>
      </c>
      <c r="P130" s="9">
        <f t="shared" si="124"/>
        <v>9.4418574011558468E-2</v>
      </c>
      <c r="Q130" s="12">
        <f t="shared" si="125"/>
        <v>3.1158129423814296E-2</v>
      </c>
      <c r="R130" s="9">
        <f t="shared" si="126"/>
        <v>9.3951000000000007E-2</v>
      </c>
      <c r="S130" s="13">
        <f t="shared" si="127"/>
        <v>0.33164233934512982</v>
      </c>
      <c r="T130" s="2">
        <f t="shared" si="128"/>
        <v>0.01</v>
      </c>
      <c r="U130" s="14">
        <f t="shared" si="129"/>
        <v>3.3164233934512982E-3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1.3266423393451299E-2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7.9358163232580701</v>
      </c>
      <c r="E131" s="10">
        <f t="shared" si="139"/>
        <v>11.734568915566699</v>
      </c>
      <c r="F131" s="7" t="s">
        <v>83</v>
      </c>
      <c r="G131" s="1">
        <v>11</v>
      </c>
      <c r="H131" s="9">
        <f t="shared" si="119"/>
        <v>7.9358163232580701</v>
      </c>
      <c r="I131" s="9">
        <f t="shared" si="120"/>
        <v>281.08581632325803</v>
      </c>
      <c r="J131" s="9">
        <f t="shared" si="121"/>
        <v>4.7673561937127816E-2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1.0958045944272743</v>
      </c>
      <c r="O131" s="9">
        <f t="shared" si="140"/>
        <v>0.34237392602248806</v>
      </c>
      <c r="P131" s="9">
        <f t="shared" si="124"/>
        <v>1.6322184567890703E-2</v>
      </c>
      <c r="Q131" s="12">
        <f t="shared" si="125"/>
        <v>5.3863209074039324E-3</v>
      </c>
      <c r="R131" s="9">
        <f t="shared" si="126"/>
        <v>9.3951000000000007E-2</v>
      </c>
      <c r="S131" s="13">
        <f t="shared" si="127"/>
        <v>5.7331171646964184E-2</v>
      </c>
      <c r="T131" s="2">
        <f t="shared" si="128"/>
        <v>0.01</v>
      </c>
      <c r="U131" s="14">
        <f t="shared" si="129"/>
        <v>5.7331171646964182E-4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6.0633117164696415E-3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4.5982253902333303</v>
      </c>
      <c r="E132" s="10">
        <f t="shared" si="139"/>
        <v>7.9358163232580701</v>
      </c>
      <c r="F132" s="7" t="s">
        <v>85</v>
      </c>
      <c r="G132" s="1">
        <v>12</v>
      </c>
      <c r="H132" s="9">
        <f t="shared" si="119"/>
        <v>4.5982253902333303</v>
      </c>
      <c r="I132" s="9">
        <f t="shared" si="120"/>
        <v>277.7482253902333</v>
      </c>
      <c r="J132" s="9">
        <f t="shared" si="121"/>
        <v>3.1441314275090469E-2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0.61075174145459732</v>
      </c>
      <c r="P132" s="9">
        <f t="shared" si="124"/>
        <v>1.9202837447132793E-2</v>
      </c>
      <c r="Q132" s="12">
        <f t="shared" si="125"/>
        <v>6.3369363575538221E-3</v>
      </c>
      <c r="R132" s="9">
        <f t="shared" si="126"/>
        <v>9.3951000000000007E-2</v>
      </c>
      <c r="S132" s="13">
        <f t="shared" si="127"/>
        <v>6.7449376351010865E-2</v>
      </c>
      <c r="T132" s="2">
        <f t="shared" si="128"/>
        <v>0.01</v>
      </c>
      <c r="U132" s="14">
        <f t="shared" si="129"/>
        <v>6.7449376351010862E-4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6.1644937635101085E-3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1.9852553968064499</v>
      </c>
      <c r="E133" s="10">
        <f t="shared" si="139"/>
        <v>4.5982253902333303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1.9923650516451601</v>
      </c>
      <c r="E136" s="7"/>
      <c r="F136" s="7"/>
      <c r="G136" s="1">
        <v>1</v>
      </c>
      <c r="H136" s="9">
        <f t="shared" ref="H136:H147" si="141">E137</f>
        <v>1.9923650516451601</v>
      </c>
      <c r="I136" s="9">
        <f t="shared" ref="I136:I147" si="142">H136+273.15</f>
        <v>275.14236505164513</v>
      </c>
      <c r="J136" s="9">
        <f t="shared" ref="J136:J147" si="143">EXP(($C$15*(I136-$C$13))/($C$16*I136*$C$13))</f>
        <v>2.2558398497360816E-2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1.7122905382758194E-2</v>
      </c>
      <c r="Q136" s="12">
        <f t="shared" ref="Q136:Q147" si="147">P136*$B$138</f>
        <v>4.4519553995171308E-3</v>
      </c>
      <c r="R136" s="9">
        <f t="shared" ref="R136:R147" si="148">L136*$B$138</f>
        <v>0.19735245833333334</v>
      </c>
      <c r="S136" s="13">
        <f t="shared" ref="S136:S147" si="149">Q136/R136</f>
        <v>2.255839849736082E-2</v>
      </c>
      <c r="T136" s="2">
        <f t="shared" ref="T136:T147" si="150">$B$137/100</f>
        <v>0.01</v>
      </c>
      <c r="U136" s="14">
        <f t="shared" ref="U136:U147" si="151">S136*T136</f>
        <v>2.2558398497360819E-4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5.7155839849736085E-3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-6.6444968379354803</v>
      </c>
      <c r="E137" s="10">
        <f t="shared" ref="E137:E148" si="159">D136</f>
        <v>1.9923650516451601</v>
      </c>
      <c r="F137" s="7" t="s">
        <v>83</v>
      </c>
      <c r="G137" s="1">
        <v>2</v>
      </c>
      <c r="H137" s="9">
        <f t="shared" si="141"/>
        <v>-6.6444968379354803</v>
      </c>
      <c r="I137" s="9">
        <f t="shared" si="142"/>
        <v>266.50550316206449</v>
      </c>
      <c r="J137" s="9">
        <f t="shared" si="143"/>
        <v>7.16532590026171E-3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1.5009729279505752</v>
      </c>
      <c r="P137" s="9">
        <f t="shared" si="146"/>
        <v>1.075496019623591E-2</v>
      </c>
      <c r="Q137" s="12">
        <f t="shared" si="147"/>
        <v>2.7962896510213366E-3</v>
      </c>
      <c r="R137" s="9">
        <f t="shared" si="148"/>
        <v>0.19735245833333334</v>
      </c>
      <c r="S137" s="13">
        <f t="shared" si="149"/>
        <v>1.4169013523501856E-2</v>
      </c>
      <c r="T137" s="2">
        <f t="shared" si="150"/>
        <v>0.01</v>
      </c>
      <c r="U137" s="14">
        <f t="shared" si="151"/>
        <v>1.4169013523501856E-4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5.6316901352350185E-3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-2.43357580782143</v>
      </c>
      <c r="E138" s="10">
        <f t="shared" si="159"/>
        <v>-6.6444968379354803</v>
      </c>
      <c r="F138" s="7" t="s">
        <v>83</v>
      </c>
      <c r="G138" s="1">
        <v>3</v>
      </c>
      <c r="H138" s="9">
        <f t="shared" si="141"/>
        <v>-2.43357580782143</v>
      </c>
      <c r="I138" s="9">
        <f t="shared" si="142"/>
        <v>270.71642419217852</v>
      </c>
      <c r="J138" s="9">
        <f t="shared" si="143"/>
        <v>1.2648596272683258E-2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2.2492658844210061</v>
      </c>
      <c r="P138" s="9">
        <f t="shared" si="146"/>
        <v>2.8450056081961148E-2</v>
      </c>
      <c r="Q138" s="12">
        <f t="shared" si="147"/>
        <v>7.397014581309899E-3</v>
      </c>
      <c r="R138" s="9">
        <f t="shared" si="148"/>
        <v>0.19735245833333334</v>
      </c>
      <c r="S138" s="13">
        <f t="shared" si="149"/>
        <v>3.7481238611257392E-2</v>
      </c>
      <c r="T138" s="2">
        <f t="shared" si="150"/>
        <v>0.01</v>
      </c>
      <c r="U138" s="14">
        <f t="shared" si="151"/>
        <v>3.7481238611257391E-4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5.8648123861125738E-3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-5.9457580182580596</v>
      </c>
      <c r="E139" s="10">
        <f t="shared" si="159"/>
        <v>-2.43357580782143</v>
      </c>
      <c r="F139" s="7" t="s">
        <v>83</v>
      </c>
      <c r="G139" s="1">
        <v>4</v>
      </c>
      <c r="H139" s="9">
        <f t="shared" si="141"/>
        <v>-5.9457580182580596</v>
      </c>
      <c r="I139" s="9">
        <f t="shared" si="142"/>
        <v>267.20424198174192</v>
      </c>
      <c r="J139" s="9">
        <f t="shared" si="143"/>
        <v>7.8836629455024294E-3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2.9798637450057117</v>
      </c>
      <c r="P139" s="9">
        <f t="shared" si="146"/>
        <v>2.3492241389147628E-2</v>
      </c>
      <c r="Q139" s="12">
        <f t="shared" si="147"/>
        <v>6.1079827611783839E-3</v>
      </c>
      <c r="R139" s="9">
        <f t="shared" si="148"/>
        <v>0.19735245833333334</v>
      </c>
      <c r="S139" s="13">
        <f t="shared" si="149"/>
        <v>3.0949615792785542E-2</v>
      </c>
      <c r="T139" s="2">
        <f t="shared" si="150"/>
        <v>0.01</v>
      </c>
      <c r="U139" s="14">
        <f t="shared" si="151"/>
        <v>3.0949615792785545E-4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5.7994961579278552E-3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4.1219232555666698</v>
      </c>
      <c r="E140" s="10">
        <f t="shared" si="159"/>
        <v>-5.9457580182580596</v>
      </c>
      <c r="F140" s="7" t="s">
        <v>83</v>
      </c>
      <c r="G140" s="1">
        <v>5</v>
      </c>
      <c r="H140" s="9">
        <f t="shared" si="141"/>
        <v>4.1219232555666698</v>
      </c>
      <c r="I140" s="9">
        <f t="shared" si="142"/>
        <v>277.27192325556666</v>
      </c>
      <c r="J140" s="9">
        <f t="shared" si="143"/>
        <v>2.9603799669174764E-2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3.7154194202832311</v>
      </c>
      <c r="P140" s="9">
        <f t="shared" si="146"/>
        <v>0.10999053220502621</v>
      </c>
      <c r="Q140" s="12">
        <f t="shared" si="147"/>
        <v>2.8597538373306815E-2</v>
      </c>
      <c r="R140" s="9">
        <f t="shared" si="148"/>
        <v>0.19735245833333334</v>
      </c>
      <c r="S140" s="13">
        <f t="shared" si="149"/>
        <v>0.14490591409307324</v>
      </c>
      <c r="T140" s="2">
        <f t="shared" si="150"/>
        <v>0.01</v>
      </c>
      <c r="U140" s="14">
        <f t="shared" si="151"/>
        <v>1.4490591409307325E-3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6.9390591409307324E-3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14.6487228921936</v>
      </c>
      <c r="E141" s="10">
        <f t="shared" si="159"/>
        <v>4.1219232555666698</v>
      </c>
      <c r="F141" s="7" t="s">
        <v>85</v>
      </c>
      <c r="G141" s="1">
        <v>6</v>
      </c>
      <c r="H141" s="9">
        <f t="shared" si="141"/>
        <v>14.6487228921936</v>
      </c>
      <c r="I141" s="9">
        <f t="shared" si="142"/>
        <v>287.79872289219355</v>
      </c>
      <c r="J141" s="9">
        <f t="shared" si="143"/>
        <v>0.10694911883727173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4.3644768047448714</v>
      </c>
      <c r="P141" s="9">
        <f t="shared" si="146"/>
        <v>0.4667769484531753</v>
      </c>
      <c r="Q141" s="12">
        <f t="shared" si="147"/>
        <v>0.12136200659782558</v>
      </c>
      <c r="R141" s="9">
        <f t="shared" si="148"/>
        <v>0.19735245833333334</v>
      </c>
      <c r="S141" s="13">
        <f t="shared" si="149"/>
        <v>0.61495056926446823</v>
      </c>
      <c r="T141" s="2">
        <f t="shared" si="150"/>
        <v>0.01</v>
      </c>
      <c r="U141" s="14">
        <f t="shared" si="151"/>
        <v>6.1495056926446825E-3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1.1639505692644683E-2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17.733960187000001</v>
      </c>
      <c r="E142" s="10">
        <f t="shared" si="159"/>
        <v>14.6487228921936</v>
      </c>
      <c r="F142" s="7" t="s">
        <v>83</v>
      </c>
      <c r="G142" s="1">
        <v>7</v>
      </c>
      <c r="H142" s="9">
        <f t="shared" si="141"/>
        <v>17.733960187000001</v>
      </c>
      <c r="I142" s="9">
        <f t="shared" si="142"/>
        <v>290.88396018699996</v>
      </c>
      <c r="J142" s="9">
        <f t="shared" si="143"/>
        <v>0.15311494951048746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4.6567477729583633</v>
      </c>
      <c r="P142" s="9">
        <f t="shared" si="146"/>
        <v>0.71301770013959476</v>
      </c>
      <c r="Q142" s="12">
        <f t="shared" si="147"/>
        <v>0.18538460203629464</v>
      </c>
      <c r="R142" s="9">
        <f t="shared" si="148"/>
        <v>0.19735245833333334</v>
      </c>
      <c r="S142" s="13">
        <f t="shared" si="149"/>
        <v>0.93935795683464618</v>
      </c>
      <c r="T142" s="2">
        <f t="shared" si="150"/>
        <v>0.01</v>
      </c>
      <c r="U142" s="14">
        <f t="shared" si="151"/>
        <v>9.3935795683464628E-3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1.9343579568346463E-2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17.840959160322601</v>
      </c>
      <c r="E143" s="10">
        <f t="shared" si="159"/>
        <v>17.733960187000001</v>
      </c>
      <c r="F143" s="7" t="s">
        <v>83</v>
      </c>
      <c r="G143" s="1">
        <v>8</v>
      </c>
      <c r="H143" s="9">
        <f t="shared" si="141"/>
        <v>17.840959160322601</v>
      </c>
      <c r="I143" s="9">
        <f t="shared" si="142"/>
        <v>290.99095916032257</v>
      </c>
      <c r="J143" s="9">
        <f t="shared" si="143"/>
        <v>0.15501117134462117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4.7027779894854351</v>
      </c>
      <c r="P143" s="9">
        <f t="shared" si="146"/>
        <v>0.72898312472383986</v>
      </c>
      <c r="Q143" s="12">
        <f t="shared" si="147"/>
        <v>0.18953561242819836</v>
      </c>
      <c r="R143" s="9">
        <f t="shared" si="148"/>
        <v>0.19735245833333334</v>
      </c>
      <c r="S143" s="13">
        <f t="shared" si="149"/>
        <v>0.96039144396198939</v>
      </c>
      <c r="T143" s="2">
        <f t="shared" si="150"/>
        <v>0.01</v>
      </c>
      <c r="U143" s="14">
        <f t="shared" si="151"/>
        <v>9.6039144396198942E-3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1.9553914439619895E-2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17.046965621935499</v>
      </c>
      <c r="E144" s="10">
        <f t="shared" si="159"/>
        <v>17.840959160322601</v>
      </c>
      <c r="F144" s="7" t="s">
        <v>83</v>
      </c>
      <c r="G144" s="1">
        <v>9</v>
      </c>
      <c r="H144" s="9">
        <f t="shared" si="141"/>
        <v>17.046965621935499</v>
      </c>
      <c r="I144" s="9">
        <f t="shared" si="142"/>
        <v>290.19696562193548</v>
      </c>
      <c r="J144" s="9">
        <f t="shared" si="143"/>
        <v>0.14145006559679563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4.7328427814282623</v>
      </c>
      <c r="P144" s="9">
        <f t="shared" si="146"/>
        <v>0.6694609218923484</v>
      </c>
      <c r="Q144" s="12">
        <f t="shared" si="147"/>
        <v>0.17405983969201058</v>
      </c>
      <c r="R144" s="9">
        <f t="shared" si="148"/>
        <v>0.19735245833333334</v>
      </c>
      <c r="S144" s="13">
        <f t="shared" si="149"/>
        <v>0.88197451991208065</v>
      </c>
      <c r="T144" s="2">
        <f t="shared" si="150"/>
        <v>0.01</v>
      </c>
      <c r="U144" s="14">
        <f t="shared" si="151"/>
        <v>8.819745199120807E-3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1.8769745199120808E-2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11.734568915566699</v>
      </c>
      <c r="E145" s="10">
        <f t="shared" si="159"/>
        <v>17.046965621935499</v>
      </c>
      <c r="F145" s="7" t="s">
        <v>83</v>
      </c>
      <c r="G145" s="1">
        <v>10</v>
      </c>
      <c r="H145" s="9">
        <f t="shared" si="141"/>
        <v>11.734568915566699</v>
      </c>
      <c r="I145" s="9">
        <f t="shared" si="142"/>
        <v>284.88456891556666</v>
      </c>
      <c r="J145" s="9">
        <f t="shared" si="143"/>
        <v>7.5662147488464254E-2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4.822429776202581</v>
      </c>
      <c r="P145" s="9">
        <f t="shared" si="146"/>
        <v>0.36487539297980137</v>
      </c>
      <c r="Q145" s="12">
        <f t="shared" si="147"/>
        <v>9.4867602174748364E-2</v>
      </c>
      <c r="R145" s="9">
        <f t="shared" si="148"/>
        <v>0.19735245833333334</v>
      </c>
      <c r="S145" s="13">
        <f t="shared" si="149"/>
        <v>0.48070139574605431</v>
      </c>
      <c r="T145" s="2">
        <f t="shared" si="150"/>
        <v>0.01</v>
      </c>
      <c r="U145" s="14">
        <f t="shared" si="151"/>
        <v>4.8070139574605429E-3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1.4757013957460544E-2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7.9358163232580701</v>
      </c>
      <c r="E146" s="10">
        <f t="shared" si="159"/>
        <v>11.734568915566699</v>
      </c>
      <c r="F146" s="7" t="s">
        <v>83</v>
      </c>
      <c r="G146" s="1">
        <v>11</v>
      </c>
      <c r="H146" s="9">
        <f t="shared" si="141"/>
        <v>7.9358163232580701</v>
      </c>
      <c r="I146" s="9">
        <f t="shared" si="142"/>
        <v>281.08581632325803</v>
      </c>
      <c r="J146" s="9">
        <f t="shared" si="143"/>
        <v>4.7673561937127816E-2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5.2166022998894466</v>
      </c>
      <c r="P146" s="9">
        <f t="shared" si="146"/>
        <v>0.24869401284514295</v>
      </c>
      <c r="Q146" s="12">
        <f t="shared" si="147"/>
        <v>6.4660443339737167E-2</v>
      </c>
      <c r="R146" s="9">
        <f t="shared" si="148"/>
        <v>0.19735245833333334</v>
      </c>
      <c r="S146" s="13">
        <f t="shared" si="149"/>
        <v>0.32763941166886318</v>
      </c>
      <c r="T146" s="2">
        <f t="shared" si="150"/>
        <v>0.01</v>
      </c>
      <c r="U146" s="14">
        <f t="shared" si="151"/>
        <v>3.276394116688632E-3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8.7663941166886312E-3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4.5982253902333303</v>
      </c>
      <c r="E147" s="10">
        <f t="shared" si="159"/>
        <v>7.9358163232580701</v>
      </c>
      <c r="F147" s="7" t="s">
        <v>85</v>
      </c>
      <c r="G147" s="1">
        <v>12</v>
      </c>
      <c r="H147" s="9">
        <f t="shared" si="141"/>
        <v>4.5982253902333303</v>
      </c>
      <c r="I147" s="9">
        <f t="shared" si="142"/>
        <v>277.7482253902333</v>
      </c>
      <c r="J147" s="9">
        <f t="shared" si="143"/>
        <v>3.1441314275090469E-2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5.7269562037109703</v>
      </c>
      <c r="P147" s="9">
        <f t="shared" si="146"/>
        <v>0.18006302984055564</v>
      </c>
      <c r="Q147" s="12">
        <f t="shared" si="147"/>
        <v>4.6816387758544464E-2</v>
      </c>
      <c r="R147" s="9">
        <f t="shared" si="148"/>
        <v>0.19735245833333334</v>
      </c>
      <c r="S147" s="13">
        <f t="shared" si="149"/>
        <v>0.23722221731573462</v>
      </c>
      <c r="T147" s="2">
        <f t="shared" si="150"/>
        <v>0.01</v>
      </c>
      <c r="U147" s="14">
        <f t="shared" si="151"/>
        <v>2.3722221731573463E-3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7.8622221731573464E-3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1.9852553968064499</v>
      </c>
      <c r="E148" s="10">
        <f t="shared" si="159"/>
        <v>4.5982253902333303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15220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4598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10930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49450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1050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480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300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147501.17352145838</v>
      </c>
      <c r="J13" s="6" t="s">
        <v>37</v>
      </c>
      <c r="K13" s="6">
        <f>I13/(10000*1000)</f>
        <v>1.4750117352145837E-2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15.8823808970968</v>
      </c>
      <c r="E26" s="7"/>
      <c r="F26" s="7"/>
      <c r="G26" s="1">
        <v>1</v>
      </c>
      <c r="H26" s="9">
        <f t="shared" ref="H26:H37" si="0">E27</f>
        <v>15.8823808970968</v>
      </c>
      <c r="I26" s="9">
        <f t="shared" ref="I26:I37" si="1">H26+273.15</f>
        <v>289.0323808970968</v>
      </c>
      <c r="J26" s="9">
        <f t="shared" ref="J26:J37" si="2">EXP(($C$15*(I26-$C$13))/($C$16*I26*$C$13))</f>
        <v>0.1235635814318374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5.0082907181658189</v>
      </c>
      <c r="Q26" s="12">
        <f t="shared" ref="Q26:Q37" si="6">P26*$B$28</f>
        <v>0.50082907181658187</v>
      </c>
      <c r="R26" s="9">
        <f t="shared" ref="R26:R37" si="7">L26*$B$28</f>
        <v>4.0532094166666672</v>
      </c>
      <c r="S26" s="13">
        <f t="shared" ref="S26:S37" si="8">Q26/R26</f>
        <v>0.12356358143183739</v>
      </c>
      <c r="T26" s="2">
        <f t="shared" ref="T26:T37" si="9">$B$27/100</f>
        <v>0.34</v>
      </c>
      <c r="U26" s="14">
        <f t="shared" ref="U26:U37" si="10">S26*T26</f>
        <v>4.2011617686824716E-2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6.7661617686824715E-2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14.3105401790323</v>
      </c>
      <c r="E27" s="10">
        <f t="shared" ref="E27:E38" si="18">D26</f>
        <v>15.8823808970968</v>
      </c>
      <c r="F27" s="7" t="s">
        <v>83</v>
      </c>
      <c r="G27" s="1">
        <v>2</v>
      </c>
      <c r="H27" s="9">
        <f t="shared" si="0"/>
        <v>14.3105401790323</v>
      </c>
      <c r="I27" s="9">
        <f t="shared" si="1"/>
        <v>287.46054017903225</v>
      </c>
      <c r="J27" s="9">
        <f t="shared" si="2"/>
        <v>0.10277597698703773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76.05589761516751</v>
      </c>
      <c r="P27" s="9">
        <f t="shared" si="5"/>
        <v>7.8167191830249543</v>
      </c>
      <c r="Q27" s="12">
        <f t="shared" si="6"/>
        <v>0.78167191830249549</v>
      </c>
      <c r="R27" s="9">
        <f t="shared" si="7"/>
        <v>4.0532094166666672</v>
      </c>
      <c r="S27" s="13">
        <f t="shared" si="8"/>
        <v>0.19285258617240097</v>
      </c>
      <c r="T27" s="2">
        <f t="shared" si="9"/>
        <v>0.34</v>
      </c>
      <c r="U27" s="14">
        <f t="shared" si="10"/>
        <v>6.5569879298616338E-2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9.121987929861633E-2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12.942304990357099</v>
      </c>
      <c r="E28" s="10">
        <f t="shared" si="18"/>
        <v>14.3105401790323</v>
      </c>
      <c r="F28" s="7" t="s">
        <v>83</v>
      </c>
      <c r="G28" s="1">
        <v>3</v>
      </c>
      <c r="H28" s="9">
        <f t="shared" si="0"/>
        <v>12.942304990357099</v>
      </c>
      <c r="I28" s="9">
        <f t="shared" si="1"/>
        <v>286.09230499035709</v>
      </c>
      <c r="J28" s="9">
        <f t="shared" si="2"/>
        <v>8.740567255348633E-2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108.77127259880922</v>
      </c>
      <c r="P28" s="9">
        <f t="shared" si="5"/>
        <v>9.5072262359975195</v>
      </c>
      <c r="Q28" s="12">
        <f t="shared" si="6"/>
        <v>0.95072262359975201</v>
      </c>
      <c r="R28" s="9">
        <f t="shared" si="7"/>
        <v>4.0532094166666672</v>
      </c>
      <c r="S28" s="13">
        <f t="shared" si="8"/>
        <v>0.23456044972421386</v>
      </c>
      <c r="T28" s="2">
        <f t="shared" si="9"/>
        <v>0.34</v>
      </c>
      <c r="U28" s="14">
        <f t="shared" si="10"/>
        <v>7.9750552906232716E-2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0.10540055290623271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14.6197150919355</v>
      </c>
      <c r="E29" s="10">
        <f t="shared" si="18"/>
        <v>12.942304990357099</v>
      </c>
      <c r="F29" s="7" t="s">
        <v>83</v>
      </c>
      <c r="G29" s="1">
        <v>4</v>
      </c>
      <c r="H29" s="9">
        <f t="shared" si="0"/>
        <v>14.6197150919355</v>
      </c>
      <c r="I29" s="9">
        <f t="shared" si="1"/>
        <v>287.7697150919355</v>
      </c>
      <c r="J29" s="9">
        <f t="shared" si="2"/>
        <v>0.10658500809777974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139.79614052947838</v>
      </c>
      <c r="P29" s="9">
        <f t="shared" si="5"/>
        <v>14.900172770372807</v>
      </c>
      <c r="Q29" s="12">
        <f t="shared" si="6"/>
        <v>1.4900172770372808</v>
      </c>
      <c r="R29" s="9">
        <f t="shared" si="7"/>
        <v>4.0532094166666672</v>
      </c>
      <c r="S29" s="13">
        <f t="shared" si="8"/>
        <v>0.36761418517147854</v>
      </c>
      <c r="T29" s="2">
        <f t="shared" si="9"/>
        <v>0.34</v>
      </c>
      <c r="U29" s="14">
        <f t="shared" si="10"/>
        <v>0.12498882295830271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0.15063882295830272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16.559350557999998</v>
      </c>
      <c r="E30" s="10">
        <f t="shared" si="18"/>
        <v>14.6197150919355</v>
      </c>
      <c r="F30" s="7" t="s">
        <v>83</v>
      </c>
      <c r="G30" s="1">
        <v>5</v>
      </c>
      <c r="H30" s="9">
        <f t="shared" si="0"/>
        <v>16.559350557999998</v>
      </c>
      <c r="I30" s="9">
        <f t="shared" si="1"/>
        <v>289.70935055799998</v>
      </c>
      <c r="J30" s="9">
        <f t="shared" si="2"/>
        <v>0.13368338404197758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118.6511693711503</v>
      </c>
      <c r="O30" s="9">
        <f t="shared" si="19"/>
        <v>46.776892554621924</v>
      </c>
      <c r="P30" s="9">
        <f t="shared" si="5"/>
        <v>6.253293291669844</v>
      </c>
      <c r="Q30" s="12">
        <f t="shared" si="6"/>
        <v>0.62532932916698447</v>
      </c>
      <c r="R30" s="9">
        <f t="shared" si="7"/>
        <v>4.0532094166666672</v>
      </c>
      <c r="S30" s="13">
        <f t="shared" si="8"/>
        <v>0.15428004449897167</v>
      </c>
      <c r="T30" s="2">
        <f t="shared" si="9"/>
        <v>0.34</v>
      </c>
      <c r="U30" s="14">
        <f t="shared" si="10"/>
        <v>5.2455215129650373E-2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8.4555215129650377E-2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18.605783389999999</v>
      </c>
      <c r="E31" s="10">
        <f t="shared" si="18"/>
        <v>16.559350557999998</v>
      </c>
      <c r="F31" s="7" t="s">
        <v>85</v>
      </c>
      <c r="G31" s="1">
        <v>6</v>
      </c>
      <c r="H31" s="9">
        <f t="shared" si="0"/>
        <v>18.605783389999999</v>
      </c>
      <c r="I31" s="9">
        <f t="shared" si="1"/>
        <v>291.75578338999998</v>
      </c>
      <c r="J31" s="9">
        <f t="shared" si="2"/>
        <v>0.16922227873743478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81.055693429618742</v>
      </c>
      <c r="P31" s="9">
        <f t="shared" si="5"/>
        <v>13.716429146803003</v>
      </c>
      <c r="Q31" s="12">
        <f t="shared" si="6"/>
        <v>1.3716429146803004</v>
      </c>
      <c r="R31" s="9">
        <f t="shared" si="7"/>
        <v>4.0532094166666672</v>
      </c>
      <c r="S31" s="13">
        <f t="shared" si="8"/>
        <v>0.33840909108721318</v>
      </c>
      <c r="T31" s="2">
        <f t="shared" si="9"/>
        <v>0.34</v>
      </c>
      <c r="U31" s="14">
        <f t="shared" si="10"/>
        <v>0.11505909096965249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0.14715909096965249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21.410263453666701</v>
      </c>
      <c r="E32" s="10">
        <f t="shared" si="18"/>
        <v>18.605783389999999</v>
      </c>
      <c r="F32" s="7" t="s">
        <v>83</v>
      </c>
      <c r="G32" s="1">
        <v>7</v>
      </c>
      <c r="H32" s="9">
        <f t="shared" si="0"/>
        <v>21.410263453666701</v>
      </c>
      <c r="I32" s="9">
        <f t="shared" si="1"/>
        <v>294.56026345366666</v>
      </c>
      <c r="J32" s="9">
        <f t="shared" si="2"/>
        <v>0.23251506291251994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107.8713584494824</v>
      </c>
      <c r="P32" s="9">
        <f t="shared" si="5"/>
        <v>25.081715696340389</v>
      </c>
      <c r="Q32" s="12">
        <f t="shared" si="6"/>
        <v>2.508171569634039</v>
      </c>
      <c r="R32" s="9">
        <f t="shared" si="7"/>
        <v>4.0532094166666672</v>
      </c>
      <c r="S32" s="13">
        <f t="shared" si="8"/>
        <v>0.61881124605122007</v>
      </c>
      <c r="T32" s="2">
        <f t="shared" si="9"/>
        <v>0.34</v>
      </c>
      <c r="U32" s="14">
        <f t="shared" si="10"/>
        <v>0.21039582365741483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0.24249582365741484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24.9521809587097</v>
      </c>
      <c r="E33" s="10">
        <f t="shared" si="18"/>
        <v>21.410263453666701</v>
      </c>
      <c r="F33" s="7" t="s">
        <v>83</v>
      </c>
      <c r="G33" s="1">
        <v>8</v>
      </c>
      <c r="H33" s="9">
        <f t="shared" si="0"/>
        <v>24.9521809587097</v>
      </c>
      <c r="I33" s="9">
        <f t="shared" si="1"/>
        <v>298.10218095870965</v>
      </c>
      <c r="J33" s="9">
        <f t="shared" si="2"/>
        <v>0.34436558277223145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123.3217369198087</v>
      </c>
      <c r="P33" s="9">
        <f t="shared" si="5"/>
        <v>42.467761802873731</v>
      </c>
      <c r="Q33" s="12">
        <f t="shared" si="6"/>
        <v>4.2467761802873731</v>
      </c>
      <c r="R33" s="9">
        <f t="shared" si="7"/>
        <v>4.0532094166666672</v>
      </c>
      <c r="S33" s="13">
        <f t="shared" si="8"/>
        <v>1.0477564181176442</v>
      </c>
      <c r="T33" s="2">
        <f t="shared" si="9"/>
        <v>0.34</v>
      </c>
      <c r="U33" s="14">
        <f t="shared" si="10"/>
        <v>0.35623718215999906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0.38833718215999907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26.176429511290301</v>
      </c>
      <c r="E34" s="10">
        <f t="shared" si="18"/>
        <v>24.9521809587097</v>
      </c>
      <c r="F34" s="7" t="s">
        <v>83</v>
      </c>
      <c r="G34" s="1">
        <v>9</v>
      </c>
      <c r="H34" s="9">
        <f t="shared" si="0"/>
        <v>26.176429511290301</v>
      </c>
      <c r="I34" s="9">
        <f t="shared" si="1"/>
        <v>299.32642951129026</v>
      </c>
      <c r="J34" s="9">
        <f t="shared" si="2"/>
        <v>0.39358387696510488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121.38606928360164</v>
      </c>
      <c r="P34" s="9">
        <f t="shared" si="5"/>
        <v>47.775599758194765</v>
      </c>
      <c r="Q34" s="12">
        <f t="shared" si="6"/>
        <v>4.7775599758194769</v>
      </c>
      <c r="R34" s="9">
        <f t="shared" si="7"/>
        <v>4.0532094166666672</v>
      </c>
      <c r="S34" s="13">
        <f t="shared" si="8"/>
        <v>1.1787103711380673</v>
      </c>
      <c r="T34" s="2">
        <f t="shared" si="9"/>
        <v>0.34</v>
      </c>
      <c r="U34" s="14">
        <f t="shared" si="10"/>
        <v>0.40076152618694294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0.43286152618694296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24.761491876333299</v>
      </c>
      <c r="E35" s="10">
        <f t="shared" si="18"/>
        <v>26.176429511290301</v>
      </c>
      <c r="F35" s="7" t="s">
        <v>83</v>
      </c>
      <c r="G35" s="1">
        <v>10</v>
      </c>
      <c r="H35" s="9">
        <f t="shared" si="0"/>
        <v>24.761491876333299</v>
      </c>
      <c r="I35" s="9">
        <f t="shared" si="1"/>
        <v>297.91149187633329</v>
      </c>
      <c r="J35" s="9">
        <f t="shared" si="2"/>
        <v>0.33724071248445653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114.14256369207354</v>
      </c>
      <c r="P35" s="9">
        <f t="shared" si="5"/>
        <v>38.493519504317341</v>
      </c>
      <c r="Q35" s="12">
        <f t="shared" si="6"/>
        <v>3.8493519504317342</v>
      </c>
      <c r="R35" s="9">
        <f t="shared" si="7"/>
        <v>4.0532094166666672</v>
      </c>
      <c r="S35" s="13">
        <f t="shared" si="8"/>
        <v>0.94970467960607274</v>
      </c>
      <c r="T35" s="2">
        <f t="shared" si="9"/>
        <v>0.34</v>
      </c>
      <c r="U35" s="14">
        <f t="shared" si="10"/>
        <v>0.32289959106606475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0.35499959106606477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23.6108789080645</v>
      </c>
      <c r="E36" s="10">
        <f t="shared" si="18"/>
        <v>24.761491876333299</v>
      </c>
      <c r="F36" s="7" t="s">
        <v>83</v>
      </c>
      <c r="G36" s="1">
        <v>11</v>
      </c>
      <c r="H36" s="9">
        <f t="shared" si="0"/>
        <v>23.6108789080645</v>
      </c>
      <c r="I36" s="9">
        <f t="shared" si="1"/>
        <v>296.76087890806446</v>
      </c>
      <c r="J36" s="9">
        <f t="shared" si="2"/>
        <v>0.29710191163159061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71.86659197836839</v>
      </c>
      <c r="O36" s="9">
        <f t="shared" si="19"/>
        <v>44.31454637605448</v>
      </c>
      <c r="P36" s="9">
        <f t="shared" si="5"/>
        <v>13.165936441412562</v>
      </c>
      <c r="Q36" s="12">
        <f t="shared" si="6"/>
        <v>1.3165936441412562</v>
      </c>
      <c r="R36" s="9">
        <f t="shared" si="7"/>
        <v>4.0532094166666672</v>
      </c>
      <c r="S36" s="13">
        <f t="shared" si="8"/>
        <v>0.32482744136719544</v>
      </c>
      <c r="T36" s="2">
        <f t="shared" si="9"/>
        <v>0.34</v>
      </c>
      <c r="U36" s="14">
        <f t="shared" si="10"/>
        <v>0.11044133006484645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0.14254133006484646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18.6414521306667</v>
      </c>
      <c r="E37" s="10">
        <f t="shared" si="18"/>
        <v>23.6108789080645</v>
      </c>
      <c r="F37" s="7" t="s">
        <v>85</v>
      </c>
      <c r="G37" s="1">
        <v>12</v>
      </c>
      <c r="H37" s="9">
        <f t="shared" si="0"/>
        <v>18.6414521306667</v>
      </c>
      <c r="I37" s="9">
        <f t="shared" si="1"/>
        <v>291.7914521306667</v>
      </c>
      <c r="J37" s="9">
        <f t="shared" si="2"/>
        <v>0.16991403835099189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71.680704101308578</v>
      </c>
      <c r="P37" s="9">
        <f t="shared" si="5"/>
        <v>12.179557905695848</v>
      </c>
      <c r="Q37" s="12">
        <f t="shared" si="6"/>
        <v>1.2179557905695848</v>
      </c>
      <c r="R37" s="9">
        <f t="shared" si="7"/>
        <v>4.0532094166666672</v>
      </c>
      <c r="S37" s="13">
        <f t="shared" si="8"/>
        <v>0.30049170061664954</v>
      </c>
      <c r="T37" s="2">
        <f t="shared" si="9"/>
        <v>0.34</v>
      </c>
      <c r="U37" s="14">
        <f t="shared" si="10"/>
        <v>0.10216717820966086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0.13426717820966086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15.6390331780645</v>
      </c>
      <c r="E38" s="10">
        <f t="shared" si="18"/>
        <v>18.6414521306667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15.8823808970968</v>
      </c>
      <c r="E42" s="7"/>
      <c r="F42" s="7"/>
      <c r="G42" s="1">
        <v>1</v>
      </c>
      <c r="H42" s="9">
        <f t="shared" ref="H42:H53" si="20">E43</f>
        <v>15.8823808970968</v>
      </c>
      <c r="I42" s="9">
        <f t="shared" ref="I42:I53" si="21">H42+273.15</f>
        <v>289.0323808970968</v>
      </c>
      <c r="J42" s="9">
        <f t="shared" ref="J42:J53" si="22">EXP(($C$15*(I42-$C$13))/($C$16*I42*$C$13))</f>
        <v>0.1235635814318374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7.2724890396475805</v>
      </c>
      <c r="Q42" s="12">
        <f t="shared" ref="Q42:Q53" si="26">P42*$B$44</f>
        <v>1.7453973695154192</v>
      </c>
      <c r="R42" s="9">
        <f t="shared" ref="R42:R53" si="27">L42*$B$44</f>
        <v>14.125500000000001</v>
      </c>
      <c r="S42" s="13">
        <f t="shared" ref="S42:S53" si="28">Q42/R42</f>
        <v>0.12356358143183739</v>
      </c>
      <c r="T42" s="2">
        <f t="shared" ref="T42:T53" si="29">$B$43/100</f>
        <v>0.43</v>
      </c>
      <c r="U42" s="14">
        <f t="shared" ref="U42:U53" si="30">S42*T42</f>
        <v>5.3132340015690074E-2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6.8732340015690077E-2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1268.3333333333333</v>
      </c>
      <c r="AU42" s="1">
        <f t="shared" ref="AU42:AU53" si="38">AT42*10000*AS42*0.67*AR42*AQ42</f>
        <v>19186895.616580442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14.3105401790323</v>
      </c>
      <c r="E43" s="10">
        <f t="shared" ref="E43:E54" si="39">D42</f>
        <v>15.8823808970968</v>
      </c>
      <c r="F43" s="7" t="s">
        <v>83</v>
      </c>
      <c r="G43" s="1">
        <v>2</v>
      </c>
      <c r="H43" s="9">
        <f t="shared" si="20"/>
        <v>14.3105401790323</v>
      </c>
      <c r="I43" s="9">
        <f t="shared" si="21"/>
        <v>287.46054017903225</v>
      </c>
      <c r="J43" s="9">
        <f t="shared" si="22"/>
        <v>0.10277597698703773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110.44001096035242</v>
      </c>
      <c r="P43" s="9">
        <f t="shared" si="25"/>
        <v>11.350580024909377</v>
      </c>
      <c r="Q43" s="12">
        <f t="shared" si="26"/>
        <v>2.7241392059782501</v>
      </c>
      <c r="R43" s="9">
        <f t="shared" si="27"/>
        <v>14.125500000000001</v>
      </c>
      <c r="S43" s="13">
        <f t="shared" si="28"/>
        <v>0.19285258617240097</v>
      </c>
      <c r="T43" s="2">
        <f t="shared" si="29"/>
        <v>0.43</v>
      </c>
      <c r="U43" s="14">
        <f t="shared" si="30"/>
        <v>8.2926612054132418E-2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9.852661205413242E-2</v>
      </c>
      <c r="AR43" s="9">
        <f t="shared" si="35"/>
        <v>136.875</v>
      </c>
      <c r="AS43" s="1">
        <f t="shared" si="36"/>
        <v>0.24</v>
      </c>
      <c r="AT43" s="1">
        <f t="shared" si="37"/>
        <v>1268.3333333333333</v>
      </c>
      <c r="AU43" s="1">
        <f t="shared" si="38"/>
        <v>27504080.619202167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12.942304990357099</v>
      </c>
      <c r="E44" s="10">
        <f t="shared" si="39"/>
        <v>14.3105401790323</v>
      </c>
      <c r="F44" s="7" t="s">
        <v>83</v>
      </c>
      <c r="G44" s="1">
        <v>3</v>
      </c>
      <c r="H44" s="9">
        <f t="shared" si="20"/>
        <v>12.942304990357099</v>
      </c>
      <c r="I44" s="9">
        <f t="shared" si="21"/>
        <v>286.09230499035709</v>
      </c>
      <c r="J44" s="9">
        <f t="shared" si="22"/>
        <v>8.740567255348633E-2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157.94568093544302</v>
      </c>
      <c r="P44" s="9">
        <f t="shared" si="25"/>
        <v>13.80534846908076</v>
      </c>
      <c r="Q44" s="12">
        <f t="shared" si="26"/>
        <v>3.3132836325793824</v>
      </c>
      <c r="R44" s="9">
        <f t="shared" si="27"/>
        <v>14.125500000000001</v>
      </c>
      <c r="S44" s="13">
        <f t="shared" si="28"/>
        <v>0.2345604497242138</v>
      </c>
      <c r="T44" s="2">
        <f t="shared" si="29"/>
        <v>0.43</v>
      </c>
      <c r="U44" s="14">
        <f t="shared" si="30"/>
        <v>0.10086099338141194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0.11646099338141194</v>
      </c>
      <c r="AR44" s="9">
        <f t="shared" si="35"/>
        <v>136.875</v>
      </c>
      <c r="AS44" s="1">
        <f t="shared" si="36"/>
        <v>0.24</v>
      </c>
      <c r="AT44" s="1">
        <f t="shared" si="37"/>
        <v>1268.3333333333333</v>
      </c>
      <c r="AU44" s="1">
        <f t="shared" si="38"/>
        <v>32510531.765720822</v>
      </c>
    </row>
    <row r="45" spans="1:48" x14ac:dyDescent="0.15">
      <c r="C45" s="7">
        <v>3</v>
      </c>
      <c r="D45" s="8">
        <v>14.6197150919355</v>
      </c>
      <c r="E45" s="10">
        <f t="shared" si="39"/>
        <v>12.942304990357099</v>
      </c>
      <c r="F45" s="7" t="s">
        <v>83</v>
      </c>
      <c r="G45" s="1">
        <v>4</v>
      </c>
      <c r="H45" s="9">
        <f t="shared" si="20"/>
        <v>14.6197150919355</v>
      </c>
      <c r="I45" s="9">
        <f t="shared" si="21"/>
        <v>287.7697150919355</v>
      </c>
      <c r="J45" s="9">
        <f t="shared" si="22"/>
        <v>0.10658500809777974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202.99658246636224</v>
      </c>
      <c r="P45" s="9">
        <f t="shared" si="25"/>
        <v>21.636392385998832</v>
      </c>
      <c r="Q45" s="12">
        <f t="shared" si="26"/>
        <v>5.1927341726397191</v>
      </c>
      <c r="R45" s="9">
        <f t="shared" si="27"/>
        <v>14.125500000000001</v>
      </c>
      <c r="S45" s="13">
        <f t="shared" si="28"/>
        <v>0.36761418517147848</v>
      </c>
      <c r="T45" s="2">
        <f t="shared" si="29"/>
        <v>0.43</v>
      </c>
      <c r="U45" s="14">
        <f t="shared" si="30"/>
        <v>0.15807409962373575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0.17367409962373576</v>
      </c>
      <c r="AR45" s="9">
        <f t="shared" si="35"/>
        <v>136.875</v>
      </c>
      <c r="AS45" s="1">
        <f t="shared" si="36"/>
        <v>0.24</v>
      </c>
      <c r="AT45" s="1">
        <f t="shared" si="37"/>
        <v>1268.3333333333333</v>
      </c>
      <c r="AU45" s="1">
        <f t="shared" si="38"/>
        <v>48481789.213396885</v>
      </c>
    </row>
    <row r="46" spans="1:48" x14ac:dyDescent="0.15">
      <c r="C46" s="7">
        <v>4</v>
      </c>
      <c r="D46" s="8">
        <v>16.559350557999998</v>
      </c>
      <c r="E46" s="10">
        <f t="shared" si="39"/>
        <v>14.6197150919355</v>
      </c>
      <c r="F46" s="7" t="s">
        <v>83</v>
      </c>
      <c r="G46" s="1">
        <v>5</v>
      </c>
      <c r="H46" s="9">
        <f t="shared" si="20"/>
        <v>16.559350557999998</v>
      </c>
      <c r="I46" s="9">
        <f t="shared" si="21"/>
        <v>289.70935055799998</v>
      </c>
      <c r="J46" s="9">
        <f t="shared" si="22"/>
        <v>0.13368338404197758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172.29218057634523</v>
      </c>
      <c r="O46" s="9">
        <f t="shared" si="40"/>
        <v>67.92425950401821</v>
      </c>
      <c r="P46" s="9">
        <f t="shared" si="25"/>
        <v>9.0803448690426123</v>
      </c>
      <c r="Q46" s="12">
        <f t="shared" si="26"/>
        <v>2.1792827685702267</v>
      </c>
      <c r="R46" s="9">
        <f t="shared" si="27"/>
        <v>14.125500000000001</v>
      </c>
      <c r="S46" s="13">
        <f t="shared" si="28"/>
        <v>0.15428004449897184</v>
      </c>
      <c r="T46" s="2">
        <f t="shared" si="29"/>
        <v>0.43</v>
      </c>
      <c r="U46" s="14">
        <f t="shared" si="30"/>
        <v>6.634041913455789E-2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8.6240419134557891E-2</v>
      </c>
      <c r="AR46" s="9">
        <f t="shared" si="35"/>
        <v>136.875</v>
      </c>
      <c r="AS46" s="1">
        <f t="shared" si="36"/>
        <v>0.24</v>
      </c>
      <c r="AT46" s="1">
        <f t="shared" si="37"/>
        <v>1268.3333333333333</v>
      </c>
      <c r="AU46" s="1">
        <f t="shared" si="38"/>
        <v>24074342.87101502</v>
      </c>
    </row>
    <row r="47" spans="1:48" x14ac:dyDescent="0.15">
      <c r="C47" s="7">
        <v>5</v>
      </c>
      <c r="D47" s="8">
        <v>18.605783389999999</v>
      </c>
      <c r="E47" s="10">
        <f t="shared" si="39"/>
        <v>16.559350557999998</v>
      </c>
      <c r="F47" s="7" t="s">
        <v>85</v>
      </c>
      <c r="G47" s="1">
        <v>6</v>
      </c>
      <c r="H47" s="9">
        <f t="shared" si="20"/>
        <v>18.605783389999999</v>
      </c>
      <c r="I47" s="9">
        <f t="shared" si="21"/>
        <v>291.75578338999998</v>
      </c>
      <c r="J47" s="9">
        <f t="shared" si="22"/>
        <v>0.16922227873743478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117.70016463497561</v>
      </c>
      <c r="P47" s="9">
        <f t="shared" si="25"/>
        <v>19.917490067301806</v>
      </c>
      <c r="Q47" s="12">
        <f t="shared" si="26"/>
        <v>4.7801976161524333</v>
      </c>
      <c r="R47" s="9">
        <f t="shared" si="27"/>
        <v>14.125500000000001</v>
      </c>
      <c r="S47" s="13">
        <f t="shared" si="28"/>
        <v>0.3384090910872134</v>
      </c>
      <c r="T47" s="2">
        <f t="shared" si="29"/>
        <v>0.43</v>
      </c>
      <c r="U47" s="14">
        <f t="shared" si="30"/>
        <v>0.14551590916750176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0.16541590916750176</v>
      </c>
      <c r="AR47" s="9">
        <f t="shared" si="35"/>
        <v>136.875</v>
      </c>
      <c r="AS47" s="1">
        <f t="shared" si="36"/>
        <v>0.24</v>
      </c>
      <c r="AT47" s="1">
        <f t="shared" si="37"/>
        <v>1268.3333333333333</v>
      </c>
      <c r="AU47" s="1">
        <f t="shared" si="38"/>
        <v>46176483.759960674</v>
      </c>
    </row>
    <row r="48" spans="1:48" x14ac:dyDescent="0.15">
      <c r="C48" s="7">
        <v>6</v>
      </c>
      <c r="D48" s="8">
        <v>21.410263453666701</v>
      </c>
      <c r="E48" s="10">
        <f t="shared" si="39"/>
        <v>18.605783389999999</v>
      </c>
      <c r="F48" s="7" t="s">
        <v>83</v>
      </c>
      <c r="G48" s="1">
        <v>7</v>
      </c>
      <c r="H48" s="9">
        <f t="shared" si="20"/>
        <v>21.410263453666701</v>
      </c>
      <c r="I48" s="9">
        <f t="shared" si="21"/>
        <v>294.56026345366666</v>
      </c>
      <c r="J48" s="9">
        <f t="shared" si="22"/>
        <v>0.23251506291251994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156.63892456767383</v>
      </c>
      <c r="P48" s="9">
        <f t="shared" si="25"/>
        <v>36.420909400402145</v>
      </c>
      <c r="Q48" s="12">
        <f t="shared" si="26"/>
        <v>8.7410182560965151</v>
      </c>
      <c r="R48" s="9">
        <f t="shared" si="27"/>
        <v>14.125500000000001</v>
      </c>
      <c r="S48" s="13">
        <f t="shared" si="28"/>
        <v>0.61881124605122051</v>
      </c>
      <c r="T48" s="2">
        <f t="shared" si="29"/>
        <v>0.43</v>
      </c>
      <c r="U48" s="14">
        <f t="shared" si="30"/>
        <v>0.2660888358020248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0.28598883580202478</v>
      </c>
      <c r="AR48" s="9">
        <f t="shared" si="35"/>
        <v>136.875</v>
      </c>
      <c r="AS48" s="1">
        <f t="shared" si="36"/>
        <v>0.24</v>
      </c>
      <c r="AT48" s="1">
        <f t="shared" si="37"/>
        <v>1268.3333333333333</v>
      </c>
      <c r="AU48" s="1">
        <f t="shared" si="38"/>
        <v>79834877.421432137</v>
      </c>
    </row>
    <row r="49" spans="1:48" x14ac:dyDescent="0.15">
      <c r="C49" s="7">
        <v>7</v>
      </c>
      <c r="D49" s="8">
        <v>24.9521809587097</v>
      </c>
      <c r="E49" s="10">
        <f t="shared" si="39"/>
        <v>21.410263453666701</v>
      </c>
      <c r="F49" s="7" t="s">
        <v>83</v>
      </c>
      <c r="G49" s="1">
        <v>8</v>
      </c>
      <c r="H49" s="9">
        <f t="shared" si="20"/>
        <v>24.9521809587097</v>
      </c>
      <c r="I49" s="9">
        <f t="shared" si="21"/>
        <v>298.10218095870965</v>
      </c>
      <c r="J49" s="9">
        <f t="shared" si="22"/>
        <v>0.34436558277223145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179.07426516727168</v>
      </c>
      <c r="P49" s="9">
        <f t="shared" si="25"/>
        <v>61.667013683836615</v>
      </c>
      <c r="Q49" s="12">
        <f t="shared" si="26"/>
        <v>14.800083284120786</v>
      </c>
      <c r="R49" s="9">
        <f t="shared" si="27"/>
        <v>14.125500000000001</v>
      </c>
      <c r="S49" s="13">
        <f t="shared" si="28"/>
        <v>1.0477564181176444</v>
      </c>
      <c r="T49" s="2">
        <f t="shared" si="29"/>
        <v>0.43</v>
      </c>
      <c r="U49" s="14">
        <f t="shared" si="30"/>
        <v>0.45053525979058712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0.47043525979058709</v>
      </c>
      <c r="AR49" s="9">
        <f t="shared" si="35"/>
        <v>136.875</v>
      </c>
      <c r="AS49" s="1">
        <f t="shared" si="36"/>
        <v>0.24</v>
      </c>
      <c r="AT49" s="1">
        <f t="shared" si="37"/>
        <v>1268.3333333333333</v>
      </c>
      <c r="AU49" s="1">
        <f t="shared" si="38"/>
        <v>131323802.18541105</v>
      </c>
    </row>
    <row r="50" spans="1:48" x14ac:dyDescent="0.15">
      <c r="C50" s="7">
        <v>8</v>
      </c>
      <c r="D50" s="8">
        <v>26.176429511290301</v>
      </c>
      <c r="E50" s="10">
        <f t="shared" si="39"/>
        <v>24.9521809587097</v>
      </c>
      <c r="F50" s="7" t="s">
        <v>83</v>
      </c>
      <c r="G50" s="1">
        <v>9</v>
      </c>
      <c r="H50" s="9">
        <f t="shared" si="20"/>
        <v>26.176429511290301</v>
      </c>
      <c r="I50" s="9">
        <f t="shared" si="21"/>
        <v>299.32642951129026</v>
      </c>
      <c r="J50" s="9">
        <f t="shared" si="22"/>
        <v>0.39358387696510488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176.26350148343505</v>
      </c>
      <c r="P50" s="9">
        <f t="shared" si="25"/>
        <v>69.374472281294885</v>
      </c>
      <c r="Q50" s="12">
        <f t="shared" si="26"/>
        <v>16.649873347510773</v>
      </c>
      <c r="R50" s="9">
        <f t="shared" si="27"/>
        <v>14.125500000000001</v>
      </c>
      <c r="S50" s="13">
        <f t="shared" si="28"/>
        <v>1.1787103711380675</v>
      </c>
      <c r="T50" s="2">
        <f t="shared" si="29"/>
        <v>0.43</v>
      </c>
      <c r="U50" s="14">
        <f t="shared" si="30"/>
        <v>0.506845459589369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0.52674545958936903</v>
      </c>
      <c r="AR50" s="9">
        <f t="shared" si="35"/>
        <v>136.875</v>
      </c>
      <c r="AS50" s="1">
        <f t="shared" si="36"/>
        <v>0.24</v>
      </c>
      <c r="AT50" s="1">
        <f t="shared" si="37"/>
        <v>1268.3333333333333</v>
      </c>
      <c r="AU50" s="1">
        <f t="shared" si="38"/>
        <v>147043009.84575525</v>
      </c>
    </row>
    <row r="51" spans="1:48" x14ac:dyDescent="0.15">
      <c r="C51" s="7">
        <v>9</v>
      </c>
      <c r="D51" s="8">
        <v>24.761491876333299</v>
      </c>
      <c r="E51" s="10">
        <f t="shared" si="39"/>
        <v>26.176429511290301</v>
      </c>
      <c r="F51" s="7" t="s">
        <v>83</v>
      </c>
      <c r="G51" s="1">
        <v>10</v>
      </c>
      <c r="H51" s="9">
        <f t="shared" si="20"/>
        <v>24.761491876333299</v>
      </c>
      <c r="I51" s="9">
        <f t="shared" si="21"/>
        <v>297.91149187633329</v>
      </c>
      <c r="J51" s="9">
        <f t="shared" si="22"/>
        <v>0.33724071248445653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165.74527920214015</v>
      </c>
      <c r="P51" s="9">
        <f t="shared" si="25"/>
        <v>55.896056049064917</v>
      </c>
      <c r="Q51" s="12">
        <f t="shared" si="26"/>
        <v>13.415053451775579</v>
      </c>
      <c r="R51" s="9">
        <f t="shared" si="27"/>
        <v>14.125500000000001</v>
      </c>
      <c r="S51" s="13">
        <f t="shared" si="28"/>
        <v>0.94970467960607263</v>
      </c>
      <c r="T51" s="2">
        <f t="shared" si="29"/>
        <v>0.43</v>
      </c>
      <c r="U51" s="14">
        <f t="shared" si="30"/>
        <v>0.40837301223061123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0.42827301223061121</v>
      </c>
      <c r="AR51" s="9">
        <f t="shared" si="35"/>
        <v>136.875</v>
      </c>
      <c r="AS51" s="1">
        <f t="shared" si="36"/>
        <v>0.24</v>
      </c>
      <c r="AT51" s="1">
        <f t="shared" si="37"/>
        <v>1268.3333333333333</v>
      </c>
      <c r="AU51" s="1">
        <f t="shared" si="38"/>
        <v>119554049.50844687</v>
      </c>
    </row>
    <row r="52" spans="1:48" x14ac:dyDescent="0.15">
      <c r="C52" s="7">
        <v>10</v>
      </c>
      <c r="D52" s="8">
        <v>23.6108789080645</v>
      </c>
      <c r="E52" s="10">
        <f t="shared" si="39"/>
        <v>24.761491876333299</v>
      </c>
      <c r="F52" s="7" t="s">
        <v>83</v>
      </c>
      <c r="G52" s="1">
        <v>11</v>
      </c>
      <c r="H52" s="9">
        <f t="shared" si="20"/>
        <v>23.6108789080645</v>
      </c>
      <c r="I52" s="9">
        <f t="shared" si="21"/>
        <v>296.76087890806446</v>
      </c>
      <c r="J52" s="9">
        <f t="shared" si="22"/>
        <v>0.29710191163159061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104.35676199542148</v>
      </c>
      <c r="O52" s="9">
        <f t="shared" si="40"/>
        <v>64.348711157653767</v>
      </c>
      <c r="P52" s="9">
        <f t="shared" si="25"/>
        <v>19.118125095967997</v>
      </c>
      <c r="Q52" s="12">
        <f t="shared" si="26"/>
        <v>4.5883500230323193</v>
      </c>
      <c r="R52" s="9">
        <f t="shared" si="27"/>
        <v>14.125500000000001</v>
      </c>
      <c r="S52" s="13">
        <f t="shared" si="28"/>
        <v>0.32482744136719544</v>
      </c>
      <c r="T52" s="2">
        <f t="shared" si="29"/>
        <v>0.43</v>
      </c>
      <c r="U52" s="14">
        <f t="shared" si="30"/>
        <v>0.13967579978789404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0.15957579978789405</v>
      </c>
      <c r="AR52" s="9">
        <f t="shared" si="35"/>
        <v>136.875</v>
      </c>
      <c r="AS52" s="1">
        <f t="shared" si="36"/>
        <v>0.24</v>
      </c>
      <c r="AT52" s="1">
        <f t="shared" si="37"/>
        <v>1268.3333333333333</v>
      </c>
      <c r="AU52" s="1">
        <f t="shared" si="38"/>
        <v>44546194.888224803</v>
      </c>
    </row>
    <row r="53" spans="1:48" x14ac:dyDescent="0.15">
      <c r="C53" s="7">
        <v>11</v>
      </c>
      <c r="D53" s="8">
        <v>18.6414521306667</v>
      </c>
      <c r="E53" s="10">
        <f t="shared" si="39"/>
        <v>23.6108789080645</v>
      </c>
      <c r="F53" s="7" t="s">
        <v>85</v>
      </c>
      <c r="G53" s="1">
        <v>12</v>
      </c>
      <c r="H53" s="9">
        <f t="shared" si="20"/>
        <v>18.6414521306667</v>
      </c>
      <c r="I53" s="9">
        <f t="shared" si="21"/>
        <v>291.7914521306667</v>
      </c>
      <c r="J53" s="9">
        <f t="shared" si="22"/>
        <v>0.16991403835099189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104.08683606168577</v>
      </c>
      <c r="P53" s="9">
        <f t="shared" si="25"/>
        <v>17.685814654418682</v>
      </c>
      <c r="Q53" s="12">
        <f t="shared" si="26"/>
        <v>4.2445955170604837</v>
      </c>
      <c r="R53" s="9">
        <f t="shared" si="27"/>
        <v>14.125500000000001</v>
      </c>
      <c r="S53" s="13">
        <f t="shared" si="28"/>
        <v>0.30049170061664959</v>
      </c>
      <c r="T53" s="2">
        <f t="shared" si="29"/>
        <v>0.43</v>
      </c>
      <c r="U53" s="14">
        <f t="shared" si="30"/>
        <v>0.12921143126515933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0.14911143126515933</v>
      </c>
      <c r="AR53" s="9">
        <f t="shared" si="35"/>
        <v>136.875</v>
      </c>
      <c r="AS53" s="1">
        <f t="shared" si="36"/>
        <v>0.24</v>
      </c>
      <c r="AT53" s="1">
        <f t="shared" si="37"/>
        <v>1268.3333333333333</v>
      </c>
      <c r="AU53" s="1">
        <f t="shared" si="38"/>
        <v>41625026.388893805</v>
      </c>
      <c r="AV53" s="1">
        <f>SUM(AU42:AU53)</f>
        <v>761861084.08403993</v>
      </c>
    </row>
    <row r="54" spans="1:48" x14ac:dyDescent="0.15">
      <c r="C54" s="7">
        <v>12</v>
      </c>
      <c r="D54" s="8">
        <v>15.6390331780645</v>
      </c>
      <c r="E54" s="10">
        <f t="shared" si="39"/>
        <v>18.6414521306667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15.8823808970968</v>
      </c>
      <c r="E58" s="7"/>
      <c r="F58" s="7"/>
      <c r="G58" s="1">
        <v>1</v>
      </c>
      <c r="H58" s="9">
        <f t="shared" ref="H58:H69" si="41">E59</f>
        <v>15.8823808970968</v>
      </c>
      <c r="I58" s="9">
        <f t="shared" ref="I58:I69" si="42">H58+273.15</f>
        <v>289.0323808970968</v>
      </c>
      <c r="J58" s="9">
        <f t="shared" ref="J58:J69" si="43">EXP(($C$15*(I58-$C$13))/($C$16*I58*$C$13))</f>
        <v>0.1235635814318374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1.2327526640849646E-2</v>
      </c>
      <c r="Q58" s="12">
        <f t="shared" ref="Q58:Q69" si="47">P58*$B$60</f>
        <v>2.3422300617614326E-3</v>
      </c>
      <c r="R58" s="9">
        <f t="shared" ref="R58:R69" si="48">L58*$B$60</f>
        <v>1.8955666666666669E-2</v>
      </c>
      <c r="S58" s="13">
        <f t="shared" ref="S58:S69" si="49">Q58/R58</f>
        <v>0.12356358143183739</v>
      </c>
      <c r="T58" s="2">
        <f t="shared" ref="T58:T69" si="50">$B$59/100</f>
        <v>0.01</v>
      </c>
      <c r="U58" s="14">
        <f t="shared" ref="U58:U69" si="51">S58*T58</f>
        <v>1.2356358143183739E-3</v>
      </c>
      <c r="V58" s="13"/>
      <c r="W58" s="2"/>
      <c r="X58" s="14"/>
      <c r="Y58" s="2">
        <v>0.04</v>
      </c>
      <c r="Z58" s="2">
        <v>0.21</v>
      </c>
      <c r="AA58" s="2">
        <f t="shared" ref="AA58:AA69" si="52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3">AO58*AN58</f>
        <v>1.17E-2</v>
      </c>
      <c r="AQ58" s="1">
        <f t="shared" ref="AQ58:AQ69" si="54">(AP58+AM58+AD58+AA58+U58+X58+AG58+AJ58)</f>
        <v>2.1335635814318375E-2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910.83333333333337</v>
      </c>
      <c r="AU58" s="1">
        <f t="shared" ref="AU58:AU69" si="58">AT58*10000*AS58*0.67*AR58*AQ58</f>
        <v>246807.51043690433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14.3105401790323</v>
      </c>
      <c r="E59" s="10">
        <f t="shared" ref="E59:E70" si="59">D58</f>
        <v>15.8823808970968</v>
      </c>
      <c r="F59" s="7" t="s">
        <v>83</v>
      </c>
      <c r="G59" s="1">
        <v>2</v>
      </c>
      <c r="H59" s="9">
        <f t="shared" si="41"/>
        <v>14.3105401790323</v>
      </c>
      <c r="I59" s="9">
        <f t="shared" si="42"/>
        <v>287.46054017903225</v>
      </c>
      <c r="J59" s="9">
        <f t="shared" si="43"/>
        <v>0.10277597698703773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0.18720580669248368</v>
      </c>
      <c r="P59" s="9">
        <f t="shared" si="46"/>
        <v>1.9240259680466536E-2</v>
      </c>
      <c r="Q59" s="12">
        <f t="shared" si="47"/>
        <v>3.6556493392886419E-3</v>
      </c>
      <c r="R59" s="9">
        <f t="shared" si="48"/>
        <v>1.8955666666666669E-2</v>
      </c>
      <c r="S59" s="13">
        <f t="shared" si="49"/>
        <v>0.19285258617240095</v>
      </c>
      <c r="T59" s="2">
        <f t="shared" si="50"/>
        <v>0.01</v>
      </c>
      <c r="U59" s="14">
        <f t="shared" si="51"/>
        <v>1.9285258617240096E-3</v>
      </c>
      <c r="V59" s="13"/>
      <c r="W59" s="2"/>
      <c r="X59" s="14"/>
      <c r="Y59" s="2">
        <v>0.04</v>
      </c>
      <c r="Z59" s="2">
        <v>0.21</v>
      </c>
      <c r="AA59" s="2">
        <f t="shared" si="52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3"/>
        <v>1.17E-2</v>
      </c>
      <c r="AQ59" s="1">
        <f t="shared" si="54"/>
        <v>2.2028525861724008E-2</v>
      </c>
      <c r="AR59" s="9">
        <f t="shared" si="55"/>
        <v>9.9766666666666666</v>
      </c>
      <c r="AS59" s="1">
        <f t="shared" si="56"/>
        <v>0.19</v>
      </c>
      <c r="AT59" s="1">
        <f t="shared" si="57"/>
        <v>910.83333333333337</v>
      </c>
      <c r="AU59" s="1">
        <f t="shared" si="58"/>
        <v>254822.76102962054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12.942304990357099</v>
      </c>
      <c r="E60" s="10">
        <f t="shared" si="59"/>
        <v>14.3105401790323</v>
      </c>
      <c r="F60" s="7" t="s">
        <v>83</v>
      </c>
      <c r="G60" s="1">
        <v>3</v>
      </c>
      <c r="H60" s="9">
        <f t="shared" si="41"/>
        <v>12.942304990357099</v>
      </c>
      <c r="I60" s="9">
        <f t="shared" si="42"/>
        <v>286.09230499035709</v>
      </c>
      <c r="J60" s="9">
        <f t="shared" si="43"/>
        <v>8.740567255348633E-2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0.26773221367868377</v>
      </c>
      <c r="P60" s="9">
        <f t="shared" si="46"/>
        <v>2.3401314200819069E-2</v>
      </c>
      <c r="Q60" s="12">
        <f t="shared" si="47"/>
        <v>4.4462496981556229E-3</v>
      </c>
      <c r="R60" s="9">
        <f t="shared" si="48"/>
        <v>1.8955666666666669E-2</v>
      </c>
      <c r="S60" s="13">
        <f t="shared" si="49"/>
        <v>0.2345604497242138</v>
      </c>
      <c r="T60" s="2">
        <f t="shared" si="50"/>
        <v>0.01</v>
      </c>
      <c r="U60" s="14">
        <f t="shared" si="51"/>
        <v>2.3456044972421379E-3</v>
      </c>
      <c r="V60" s="13"/>
      <c r="W60" s="2"/>
      <c r="X60" s="14"/>
      <c r="Y60" s="2">
        <v>0.04</v>
      </c>
      <c r="Z60" s="2">
        <v>0.21</v>
      </c>
      <c r="AA60" s="2">
        <f t="shared" si="52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3"/>
        <v>1.17E-2</v>
      </c>
      <c r="AQ60" s="1">
        <f t="shared" si="54"/>
        <v>2.2445604497242137E-2</v>
      </c>
      <c r="AR60" s="9">
        <f t="shared" si="55"/>
        <v>9.9766666666666666</v>
      </c>
      <c r="AS60" s="1">
        <f t="shared" si="56"/>
        <v>0.19</v>
      </c>
      <c r="AT60" s="1">
        <f t="shared" si="57"/>
        <v>910.83333333333337</v>
      </c>
      <c r="AU60" s="1">
        <f t="shared" si="58"/>
        <v>259647.46560296955</v>
      </c>
    </row>
    <row r="61" spans="1:48" x14ac:dyDescent="0.15">
      <c r="C61" s="7">
        <v>3</v>
      </c>
      <c r="D61" s="8">
        <v>14.6197150919355</v>
      </c>
      <c r="E61" s="10">
        <f t="shared" si="59"/>
        <v>12.942304990357099</v>
      </c>
      <c r="F61" s="7" t="s">
        <v>83</v>
      </c>
      <c r="G61" s="1">
        <v>4</v>
      </c>
      <c r="H61" s="9">
        <f t="shared" si="41"/>
        <v>14.6197150919355</v>
      </c>
      <c r="I61" s="9">
        <f t="shared" si="42"/>
        <v>287.7697150919355</v>
      </c>
      <c r="J61" s="9">
        <f t="shared" si="43"/>
        <v>0.10658500809777974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0.34409756614453135</v>
      </c>
      <c r="P61" s="9">
        <f t="shared" si="46"/>
        <v>3.6675641873941171E-2</v>
      </c>
      <c r="Q61" s="12">
        <f t="shared" si="47"/>
        <v>6.9683719560488227E-3</v>
      </c>
      <c r="R61" s="9">
        <f t="shared" si="48"/>
        <v>1.8955666666666669E-2</v>
      </c>
      <c r="S61" s="13">
        <f t="shared" si="49"/>
        <v>0.36761418517147848</v>
      </c>
      <c r="T61" s="2">
        <f t="shared" si="50"/>
        <v>0.01</v>
      </c>
      <c r="U61" s="14">
        <f t="shared" si="51"/>
        <v>3.676141851714785E-3</v>
      </c>
      <c r="V61" s="13"/>
      <c r="W61" s="2"/>
      <c r="X61" s="14"/>
      <c r="Y61" s="2">
        <v>0.04</v>
      </c>
      <c r="Z61" s="2">
        <v>0.21</v>
      </c>
      <c r="AA61" s="2">
        <f t="shared" si="52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3"/>
        <v>1.17E-2</v>
      </c>
      <c r="AQ61" s="1">
        <f t="shared" si="54"/>
        <v>2.3776141851714786E-2</v>
      </c>
      <c r="AR61" s="9">
        <f t="shared" si="55"/>
        <v>9.9766666666666666</v>
      </c>
      <c r="AS61" s="1">
        <f t="shared" si="56"/>
        <v>0.19</v>
      </c>
      <c r="AT61" s="1">
        <f t="shared" si="57"/>
        <v>910.83333333333337</v>
      </c>
      <c r="AU61" s="1">
        <f t="shared" si="58"/>
        <v>275038.92685861763</v>
      </c>
    </row>
    <row r="62" spans="1:48" x14ac:dyDescent="0.15">
      <c r="C62" s="7">
        <v>4</v>
      </c>
      <c r="D62" s="8">
        <v>16.559350557999998</v>
      </c>
      <c r="E62" s="10">
        <f t="shared" si="59"/>
        <v>14.6197150919355</v>
      </c>
      <c r="F62" s="7" t="s">
        <v>83</v>
      </c>
      <c r="G62" s="1">
        <v>5</v>
      </c>
      <c r="H62" s="9">
        <f t="shared" si="41"/>
        <v>16.559350557999998</v>
      </c>
      <c r="I62" s="9">
        <f t="shared" si="42"/>
        <v>289.70935055799998</v>
      </c>
      <c r="J62" s="9">
        <f t="shared" si="43"/>
        <v>0.13368338404197758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0.29205082805706067</v>
      </c>
      <c r="O62" s="9">
        <f t="shared" si="60"/>
        <v>0.11513776288019617</v>
      </c>
      <c r="P62" s="9">
        <f t="shared" si="46"/>
        <v>1.5392005772847415E-2</v>
      </c>
      <c r="Q62" s="12">
        <f t="shared" si="47"/>
        <v>2.9244810968410088E-3</v>
      </c>
      <c r="R62" s="9">
        <f t="shared" si="48"/>
        <v>1.8955666666666669E-2</v>
      </c>
      <c r="S62" s="13">
        <f t="shared" si="49"/>
        <v>0.15428004449897173</v>
      </c>
      <c r="T62" s="2">
        <f t="shared" si="50"/>
        <v>0.01</v>
      </c>
      <c r="U62" s="14">
        <f t="shared" si="51"/>
        <v>1.5428004449897174E-3</v>
      </c>
      <c r="V62" s="13"/>
      <c r="W62" s="2"/>
      <c r="X62" s="14"/>
      <c r="Y62" s="2">
        <v>0.05</v>
      </c>
      <c r="Z62" s="2">
        <v>0.21</v>
      </c>
      <c r="AA62" s="2">
        <f t="shared" si="52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3"/>
        <v>1.5600000000000001E-2</v>
      </c>
      <c r="AQ62" s="1">
        <f t="shared" si="54"/>
        <v>2.7642800444989721E-2</v>
      </c>
      <c r="AR62" s="9">
        <f t="shared" si="55"/>
        <v>9.9766666666666666</v>
      </c>
      <c r="AS62" s="1">
        <f t="shared" si="56"/>
        <v>0.19</v>
      </c>
      <c r="AT62" s="1">
        <f t="shared" si="57"/>
        <v>910.83333333333337</v>
      </c>
      <c r="AU62" s="1">
        <f t="shared" si="58"/>
        <v>319767.86718273041</v>
      </c>
    </row>
    <row r="63" spans="1:48" x14ac:dyDescent="0.15">
      <c r="C63" s="7">
        <v>5</v>
      </c>
      <c r="D63" s="8">
        <v>18.605783389999999</v>
      </c>
      <c r="E63" s="10">
        <f t="shared" si="59"/>
        <v>16.559350557999998</v>
      </c>
      <c r="F63" s="7" t="s">
        <v>85</v>
      </c>
      <c r="G63" s="1">
        <v>6</v>
      </c>
      <c r="H63" s="9">
        <f t="shared" si="41"/>
        <v>18.605783389999999</v>
      </c>
      <c r="I63" s="9">
        <f t="shared" si="42"/>
        <v>291.75578338999998</v>
      </c>
      <c r="J63" s="9">
        <f t="shared" si="43"/>
        <v>0.16922227873743478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0.19951242377401543</v>
      </c>
      <c r="P63" s="9">
        <f t="shared" si="46"/>
        <v>3.376194698746765E-2</v>
      </c>
      <c r="Q63" s="12">
        <f t="shared" si="47"/>
        <v>6.414769927618854E-3</v>
      </c>
      <c r="R63" s="9">
        <f t="shared" si="48"/>
        <v>1.8955666666666669E-2</v>
      </c>
      <c r="S63" s="13">
        <f t="shared" si="49"/>
        <v>0.33840909108721329</v>
      </c>
      <c r="T63" s="2">
        <f t="shared" si="50"/>
        <v>0.01</v>
      </c>
      <c r="U63" s="14">
        <f t="shared" si="51"/>
        <v>3.3840909108721331E-3</v>
      </c>
      <c r="V63" s="13"/>
      <c r="W63" s="2"/>
      <c r="X63" s="14"/>
      <c r="Y63" s="2">
        <v>0.05</v>
      </c>
      <c r="Z63" s="2">
        <v>0.21</v>
      </c>
      <c r="AA63" s="2">
        <f t="shared" si="52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3"/>
        <v>1.5600000000000001E-2</v>
      </c>
      <c r="AQ63" s="1">
        <f t="shared" si="54"/>
        <v>2.9484090910872136E-2</v>
      </c>
      <c r="AR63" s="9">
        <f t="shared" si="55"/>
        <v>9.9766666666666666</v>
      </c>
      <c r="AS63" s="1">
        <f t="shared" si="56"/>
        <v>0.19</v>
      </c>
      <c r="AT63" s="1">
        <f t="shared" si="57"/>
        <v>910.83333333333337</v>
      </c>
      <c r="AU63" s="1">
        <f t="shared" si="58"/>
        <v>341067.64562995476</v>
      </c>
    </row>
    <row r="64" spans="1:48" x14ac:dyDescent="0.15">
      <c r="C64" s="7">
        <v>6</v>
      </c>
      <c r="D64" s="8">
        <v>21.410263453666701</v>
      </c>
      <c r="E64" s="10">
        <f t="shared" si="59"/>
        <v>18.605783389999999</v>
      </c>
      <c r="F64" s="7" t="s">
        <v>83</v>
      </c>
      <c r="G64" s="1">
        <v>7</v>
      </c>
      <c r="H64" s="9">
        <f t="shared" si="41"/>
        <v>21.410263453666701</v>
      </c>
      <c r="I64" s="9">
        <f t="shared" si="42"/>
        <v>294.56026345366666</v>
      </c>
      <c r="J64" s="9">
        <f t="shared" si="43"/>
        <v>0.23251506291251994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0.26551714345321448</v>
      </c>
      <c r="P64" s="9">
        <f t="shared" si="46"/>
        <v>6.1736735314376748E-2</v>
      </c>
      <c r="Q64" s="12">
        <f t="shared" si="47"/>
        <v>1.1729979709731582E-2</v>
      </c>
      <c r="R64" s="9">
        <f t="shared" si="48"/>
        <v>1.8955666666666669E-2</v>
      </c>
      <c r="S64" s="13">
        <f t="shared" si="49"/>
        <v>0.61881124605122029</v>
      </c>
      <c r="T64" s="2">
        <f t="shared" si="50"/>
        <v>0.01</v>
      </c>
      <c r="U64" s="14">
        <f t="shared" si="51"/>
        <v>6.188112460512203E-3</v>
      </c>
      <c r="V64" s="13"/>
      <c r="W64" s="2"/>
      <c r="X64" s="14"/>
      <c r="Y64" s="2">
        <v>0.05</v>
      </c>
      <c r="Z64" s="2">
        <v>0.21</v>
      </c>
      <c r="AA64" s="2">
        <f t="shared" si="52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3"/>
        <v>1.5600000000000001E-2</v>
      </c>
      <c r="AQ64" s="1">
        <f t="shared" si="54"/>
        <v>3.2288112460512206E-2</v>
      </c>
      <c r="AR64" s="9">
        <f t="shared" si="55"/>
        <v>9.9766666666666666</v>
      </c>
      <c r="AS64" s="1">
        <f t="shared" si="56"/>
        <v>0.19</v>
      </c>
      <c r="AT64" s="1">
        <f t="shared" si="57"/>
        <v>910.83333333333337</v>
      </c>
      <c r="AU64" s="1">
        <f t="shared" si="58"/>
        <v>373504.15625944617</v>
      </c>
    </row>
    <row r="65" spans="1:48" x14ac:dyDescent="0.15">
      <c r="C65" s="7">
        <v>7</v>
      </c>
      <c r="D65" s="8">
        <v>24.9521809587097</v>
      </c>
      <c r="E65" s="10">
        <f t="shared" si="59"/>
        <v>21.410263453666701</v>
      </c>
      <c r="F65" s="7" t="s">
        <v>83</v>
      </c>
      <c r="G65" s="1">
        <v>8</v>
      </c>
      <c r="H65" s="9">
        <f t="shared" si="41"/>
        <v>24.9521809587097</v>
      </c>
      <c r="I65" s="9">
        <f t="shared" si="42"/>
        <v>298.10218095870965</v>
      </c>
      <c r="J65" s="9">
        <f t="shared" si="43"/>
        <v>0.34436558277223145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0.30354707480550441</v>
      </c>
      <c r="P65" s="9">
        <f t="shared" si="46"/>
        <v>0.10453116531420366</v>
      </c>
      <c r="Q65" s="12">
        <f t="shared" si="47"/>
        <v>1.9860921409698695E-2</v>
      </c>
      <c r="R65" s="9">
        <f t="shared" si="48"/>
        <v>1.8955666666666669E-2</v>
      </c>
      <c r="S65" s="13">
        <f t="shared" si="49"/>
        <v>1.0477564181176442</v>
      </c>
      <c r="T65" s="2">
        <f t="shared" si="50"/>
        <v>0.01</v>
      </c>
      <c r="U65" s="14">
        <f t="shared" si="51"/>
        <v>1.0477564181176442E-2</v>
      </c>
      <c r="V65" s="13"/>
      <c r="W65" s="2"/>
      <c r="X65" s="14"/>
      <c r="Y65" s="2">
        <v>0.05</v>
      </c>
      <c r="Z65" s="2">
        <v>0.21</v>
      </c>
      <c r="AA65" s="2">
        <f t="shared" si="52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3"/>
        <v>1.5600000000000001E-2</v>
      </c>
      <c r="AQ65" s="1">
        <f t="shared" si="54"/>
        <v>3.6577564181176442E-2</v>
      </c>
      <c r="AR65" s="9">
        <f t="shared" si="55"/>
        <v>9.9766666666666666</v>
      </c>
      <c r="AS65" s="1">
        <f t="shared" si="56"/>
        <v>0.19</v>
      </c>
      <c r="AT65" s="1">
        <f t="shared" si="57"/>
        <v>910.83333333333337</v>
      </c>
      <c r="AU65" s="1">
        <f t="shared" si="58"/>
        <v>423123.90556197043</v>
      </c>
    </row>
    <row r="66" spans="1:48" x14ac:dyDescent="0.15">
      <c r="C66" s="7">
        <v>8</v>
      </c>
      <c r="D66" s="8">
        <v>26.176429511290301</v>
      </c>
      <c r="E66" s="10">
        <f t="shared" si="59"/>
        <v>24.9521809587097</v>
      </c>
      <c r="F66" s="7" t="s">
        <v>83</v>
      </c>
      <c r="G66" s="1">
        <v>9</v>
      </c>
      <c r="H66" s="9">
        <f t="shared" si="41"/>
        <v>26.176429511290301</v>
      </c>
      <c r="I66" s="9">
        <f t="shared" si="42"/>
        <v>299.32642951129026</v>
      </c>
      <c r="J66" s="9">
        <f t="shared" si="43"/>
        <v>0.39358387696510488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0.29878257615796744</v>
      </c>
      <c r="P66" s="9">
        <f t="shared" si="46"/>
        <v>0.11759600469387453</v>
      </c>
      <c r="Q66" s="12">
        <f t="shared" si="47"/>
        <v>2.2343240891836161E-2</v>
      </c>
      <c r="R66" s="9">
        <f t="shared" si="48"/>
        <v>1.8955666666666669E-2</v>
      </c>
      <c r="S66" s="13">
        <f t="shared" si="49"/>
        <v>1.1787103711380673</v>
      </c>
      <c r="T66" s="2">
        <f t="shared" si="50"/>
        <v>0.01</v>
      </c>
      <c r="U66" s="14">
        <f t="shared" si="51"/>
        <v>1.1787103711380673E-2</v>
      </c>
      <c r="V66" s="13"/>
      <c r="W66" s="2"/>
      <c r="X66" s="14"/>
      <c r="Y66" s="2">
        <v>0.05</v>
      </c>
      <c r="Z66" s="2">
        <v>0.21</v>
      </c>
      <c r="AA66" s="2">
        <f t="shared" si="52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3"/>
        <v>1.5600000000000001E-2</v>
      </c>
      <c r="AQ66" s="1">
        <f t="shared" si="54"/>
        <v>3.7887103711380675E-2</v>
      </c>
      <c r="AR66" s="9">
        <f t="shared" si="55"/>
        <v>9.9766666666666666</v>
      </c>
      <c r="AS66" s="1">
        <f t="shared" si="56"/>
        <v>0.19</v>
      </c>
      <c r="AT66" s="1">
        <f t="shared" si="57"/>
        <v>910.83333333333337</v>
      </c>
      <c r="AU66" s="1">
        <f t="shared" si="58"/>
        <v>438272.4670616712</v>
      </c>
    </row>
    <row r="67" spans="1:48" x14ac:dyDescent="0.15">
      <c r="C67" s="7">
        <v>9</v>
      </c>
      <c r="D67" s="8">
        <v>24.761491876333299</v>
      </c>
      <c r="E67" s="10">
        <f t="shared" si="59"/>
        <v>26.176429511290301</v>
      </c>
      <c r="F67" s="7" t="s">
        <v>83</v>
      </c>
      <c r="G67" s="1">
        <v>10</v>
      </c>
      <c r="H67" s="9">
        <f t="shared" si="41"/>
        <v>24.761491876333299</v>
      </c>
      <c r="I67" s="9">
        <f t="shared" si="42"/>
        <v>297.91149187633329</v>
      </c>
      <c r="J67" s="9">
        <f t="shared" si="43"/>
        <v>0.33724071248445653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0.28095323813075956</v>
      </c>
      <c r="P67" s="9">
        <f t="shared" si="46"/>
        <v>9.4748870202032529E-2</v>
      </c>
      <c r="Q67" s="12">
        <f t="shared" si="47"/>
        <v>1.800228533838618E-2</v>
      </c>
      <c r="R67" s="9">
        <f t="shared" si="48"/>
        <v>1.8955666666666669E-2</v>
      </c>
      <c r="S67" s="13">
        <f t="shared" si="49"/>
        <v>0.94970467960607263</v>
      </c>
      <c r="T67" s="2">
        <f t="shared" si="50"/>
        <v>0.01</v>
      </c>
      <c r="U67" s="14">
        <f t="shared" si="51"/>
        <v>9.4970467960607263E-3</v>
      </c>
      <c r="V67" s="13"/>
      <c r="W67" s="2"/>
      <c r="X67" s="14"/>
      <c r="Y67" s="2">
        <v>0.05</v>
      </c>
      <c r="Z67" s="2">
        <v>0.21</v>
      </c>
      <c r="AA67" s="2">
        <f t="shared" si="52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3"/>
        <v>1.5600000000000001E-2</v>
      </c>
      <c r="AQ67" s="1">
        <f t="shared" si="54"/>
        <v>3.5597046796060725E-2</v>
      </c>
      <c r="AR67" s="9">
        <f t="shared" si="55"/>
        <v>9.9766666666666666</v>
      </c>
      <c r="AS67" s="1">
        <f t="shared" si="56"/>
        <v>0.19</v>
      </c>
      <c r="AT67" s="1">
        <f t="shared" si="57"/>
        <v>910.83333333333337</v>
      </c>
      <c r="AU67" s="1">
        <f t="shared" si="58"/>
        <v>411781.42405044654</v>
      </c>
    </row>
    <row r="68" spans="1:48" x14ac:dyDescent="0.15">
      <c r="C68" s="7">
        <v>10</v>
      </c>
      <c r="D68" s="8">
        <v>23.6108789080645</v>
      </c>
      <c r="E68" s="10">
        <f t="shared" si="59"/>
        <v>24.761491876333299</v>
      </c>
      <c r="F68" s="7" t="s">
        <v>83</v>
      </c>
      <c r="G68" s="1">
        <v>11</v>
      </c>
      <c r="H68" s="9">
        <f t="shared" si="41"/>
        <v>23.6108789080645</v>
      </c>
      <c r="I68" s="9">
        <f t="shared" si="42"/>
        <v>296.76087890806446</v>
      </c>
      <c r="J68" s="9">
        <f t="shared" si="43"/>
        <v>0.29710191163159061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0.17689414953229068</v>
      </c>
      <c r="O68" s="9">
        <f t="shared" si="60"/>
        <v>0.10907688506310301</v>
      </c>
      <c r="P68" s="9">
        <f t="shared" si="46"/>
        <v>3.2406951067067195E-2</v>
      </c>
      <c r="Q68" s="12">
        <f t="shared" si="47"/>
        <v>6.1573207027427676E-3</v>
      </c>
      <c r="R68" s="9">
        <f t="shared" si="48"/>
        <v>1.8955666666666669E-2</v>
      </c>
      <c r="S68" s="13">
        <f t="shared" si="49"/>
        <v>0.32482744136719538</v>
      </c>
      <c r="T68" s="2">
        <f t="shared" si="50"/>
        <v>0.01</v>
      </c>
      <c r="U68" s="14">
        <f t="shared" si="51"/>
        <v>3.2482744136719537E-3</v>
      </c>
      <c r="V68" s="13"/>
      <c r="W68" s="2"/>
      <c r="X68" s="14"/>
      <c r="Y68" s="2">
        <v>0.05</v>
      </c>
      <c r="Z68" s="2">
        <v>0.21</v>
      </c>
      <c r="AA68" s="2">
        <f t="shared" si="52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3"/>
        <v>1.5600000000000001E-2</v>
      </c>
      <c r="AQ68" s="1">
        <f t="shared" si="54"/>
        <v>2.9348274413671955E-2</v>
      </c>
      <c r="AR68" s="9">
        <f t="shared" si="55"/>
        <v>9.9766666666666666</v>
      </c>
      <c r="AS68" s="1">
        <f t="shared" si="56"/>
        <v>0.19</v>
      </c>
      <c r="AT68" s="1">
        <f t="shared" si="57"/>
        <v>910.83333333333337</v>
      </c>
      <c r="AU68" s="1">
        <f t="shared" si="58"/>
        <v>339496.54028104636</v>
      </c>
    </row>
    <row r="69" spans="1:48" x14ac:dyDescent="0.15">
      <c r="C69" s="7">
        <v>11</v>
      </c>
      <c r="D69" s="8">
        <v>18.6414521306667</v>
      </c>
      <c r="E69" s="10">
        <f t="shared" si="59"/>
        <v>23.6108789080645</v>
      </c>
      <c r="F69" s="7" t="s">
        <v>85</v>
      </c>
      <c r="G69" s="1">
        <v>12</v>
      </c>
      <c r="H69" s="9">
        <f t="shared" si="41"/>
        <v>18.6414521306667</v>
      </c>
      <c r="I69" s="9">
        <f t="shared" si="42"/>
        <v>291.7914521306667</v>
      </c>
      <c r="J69" s="9">
        <f t="shared" si="43"/>
        <v>0.16991403835099189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0.17643660066270248</v>
      </c>
      <c r="P69" s="9">
        <f t="shared" si="46"/>
        <v>2.9979055331521069E-2</v>
      </c>
      <c r="Q69" s="12">
        <f t="shared" si="47"/>
        <v>5.6960205129890033E-3</v>
      </c>
      <c r="R69" s="9">
        <f t="shared" si="48"/>
        <v>1.8955666666666669E-2</v>
      </c>
      <c r="S69" s="13">
        <f t="shared" si="49"/>
        <v>0.30049170061664948</v>
      </c>
      <c r="T69" s="2">
        <f t="shared" si="50"/>
        <v>0.01</v>
      </c>
      <c r="U69" s="14">
        <f t="shared" si="51"/>
        <v>3.004917006166495E-3</v>
      </c>
      <c r="V69" s="13"/>
      <c r="W69" s="2"/>
      <c r="X69" s="14"/>
      <c r="Y69" s="2">
        <v>0.05</v>
      </c>
      <c r="Z69" s="2">
        <v>0.21</v>
      </c>
      <c r="AA69" s="2">
        <f t="shared" si="52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3"/>
        <v>1.5600000000000001E-2</v>
      </c>
      <c r="AQ69" s="1">
        <f t="shared" si="54"/>
        <v>2.9104917006166495E-2</v>
      </c>
      <c r="AR69" s="9">
        <f t="shared" si="55"/>
        <v>9.9766666666666666</v>
      </c>
      <c r="AS69" s="1">
        <f t="shared" si="56"/>
        <v>0.19</v>
      </c>
      <c r="AT69" s="1">
        <f t="shared" si="57"/>
        <v>910.83333333333337</v>
      </c>
      <c r="AU69" s="1">
        <f t="shared" si="58"/>
        <v>336681.41743139148</v>
      </c>
      <c r="AV69" s="1">
        <f>SUM(AU58:AU69)</f>
        <v>4020012.0873867688</v>
      </c>
    </row>
    <row r="70" spans="1:48" x14ac:dyDescent="0.15">
      <c r="C70" s="7">
        <v>12</v>
      </c>
      <c r="D70" s="8">
        <v>15.6390331780645</v>
      </c>
      <c r="E70" s="10">
        <f t="shared" si="59"/>
        <v>18.6414521306667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15.8823808970968</v>
      </c>
      <c r="E73" s="7"/>
      <c r="F73" s="7"/>
      <c r="G73" s="1">
        <v>1</v>
      </c>
      <c r="H73" s="9">
        <f t="shared" ref="H73:H84" si="61">E74</f>
        <v>15.8823808970968</v>
      </c>
      <c r="I73" s="9">
        <f t="shared" ref="I73:I84" si="62">H73+273.15</f>
        <v>289.0323808970968</v>
      </c>
      <c r="J73" s="9">
        <f t="shared" ref="J73:J84" si="63">EXP(($C$15*(I73-$C$13))/($C$16*I73*$C$13))</f>
        <v>0.1235635814318374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1.3530212166786197E-2</v>
      </c>
      <c r="Q73" s="12">
        <f t="shared" ref="Q73:Q84" si="67">P73*$B$75</f>
        <v>2.4354381900215153E-3</v>
      </c>
      <c r="R73" s="9">
        <f t="shared" ref="R73:R84" si="68">L73*$B$75</f>
        <v>1.9710000000000002E-2</v>
      </c>
      <c r="S73" s="13">
        <f t="shared" ref="S73:S84" si="69">Q73/R73</f>
        <v>0.12356358143183739</v>
      </c>
      <c r="T73" s="2">
        <f t="shared" ref="T73:T84" si="70">$B$74/100</f>
        <v>0.01</v>
      </c>
      <c r="U73" s="14">
        <f t="shared" ref="U73:U84" si="71">S73*T73</f>
        <v>1.2356358143183739E-3</v>
      </c>
      <c r="V73" s="13"/>
      <c r="W73" s="2"/>
      <c r="X73" s="14"/>
      <c r="Y73" s="2">
        <v>0.04</v>
      </c>
      <c r="Z73" s="2">
        <v>0.27</v>
      </c>
      <c r="AA73" s="2">
        <f t="shared" ref="AA73:AA84" si="72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3">AO73*AN73</f>
        <v>1.0799999999999999E-2</v>
      </c>
      <c r="AQ73" s="1">
        <f t="shared" ref="AQ73:AQ84" si="74">(AP73+AM73+AD73+AA73+U73+X73+AG73+AJ73)</f>
        <v>2.2835635814318377E-2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383.16666666666669</v>
      </c>
      <c r="AU73" s="1">
        <f t="shared" ref="AU73:AU84" si="78">AT73*10000*AS73*0.67*AR73*AQ73</f>
        <v>115547.95299205977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14.3105401790323</v>
      </c>
      <c r="E74" s="10">
        <f t="shared" ref="E74:E85" si="79">D73</f>
        <v>15.8823808970968</v>
      </c>
      <c r="F74" s="7" t="s">
        <v>83</v>
      </c>
      <c r="G74" s="1">
        <v>2</v>
      </c>
      <c r="H74" s="9">
        <f t="shared" si="61"/>
        <v>14.3105401790323</v>
      </c>
      <c r="I74" s="9">
        <f t="shared" si="62"/>
        <v>287.46054017903225</v>
      </c>
      <c r="J74" s="9">
        <f t="shared" si="63"/>
        <v>0.10277597698703773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0.20546978783321382</v>
      </c>
      <c r="P74" s="9">
        <f t="shared" si="66"/>
        <v>2.111735818587791E-2</v>
      </c>
      <c r="Q74" s="12">
        <f t="shared" si="67"/>
        <v>3.8011244734580236E-3</v>
      </c>
      <c r="R74" s="9">
        <f t="shared" si="68"/>
        <v>1.9710000000000002E-2</v>
      </c>
      <c r="S74" s="13">
        <f t="shared" si="69"/>
        <v>0.19285258617240097</v>
      </c>
      <c r="T74" s="2">
        <f t="shared" si="70"/>
        <v>0.01</v>
      </c>
      <c r="U74" s="14">
        <f t="shared" si="71"/>
        <v>1.9285258617240098E-3</v>
      </c>
      <c r="V74" s="13"/>
      <c r="W74" s="2"/>
      <c r="X74" s="14"/>
      <c r="Y74" s="2">
        <v>0.04</v>
      </c>
      <c r="Z74" s="2">
        <v>0.27</v>
      </c>
      <c r="AA74" s="2">
        <f t="shared" si="72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3"/>
        <v>1.0799999999999999E-2</v>
      </c>
      <c r="AQ74" s="1">
        <f t="shared" si="74"/>
        <v>2.352852586172401E-2</v>
      </c>
      <c r="AR74" s="9">
        <f t="shared" si="75"/>
        <v>10.950000000000001</v>
      </c>
      <c r="AS74" s="1">
        <f t="shared" si="76"/>
        <v>0.18</v>
      </c>
      <c r="AT74" s="1">
        <f t="shared" si="77"/>
        <v>383.16666666666669</v>
      </c>
      <c r="AU74" s="1">
        <f t="shared" si="78"/>
        <v>119053.96558033601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12.942304990357099</v>
      </c>
      <c r="E75" s="10">
        <f t="shared" si="79"/>
        <v>14.3105401790323</v>
      </c>
      <c r="F75" s="7" t="s">
        <v>83</v>
      </c>
      <c r="G75" s="1">
        <v>3</v>
      </c>
      <c r="H75" s="9">
        <f t="shared" si="61"/>
        <v>12.942304990357099</v>
      </c>
      <c r="I75" s="9">
        <f t="shared" si="62"/>
        <v>286.09230499035709</v>
      </c>
      <c r="J75" s="9">
        <f t="shared" si="63"/>
        <v>8.740567255348633E-2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0.29385242964733593</v>
      </c>
      <c r="P75" s="9">
        <f t="shared" si="66"/>
        <v>2.5684369244801424E-2</v>
      </c>
      <c r="Q75" s="12">
        <f t="shared" si="67"/>
        <v>4.6231864640642563E-3</v>
      </c>
      <c r="R75" s="9">
        <f t="shared" si="68"/>
        <v>1.9710000000000002E-2</v>
      </c>
      <c r="S75" s="13">
        <f t="shared" si="69"/>
        <v>0.23456044972421389</v>
      </c>
      <c r="T75" s="2">
        <f t="shared" si="70"/>
        <v>0.01</v>
      </c>
      <c r="U75" s="14">
        <f t="shared" si="71"/>
        <v>2.3456044972421388E-3</v>
      </c>
      <c r="V75" s="13"/>
      <c r="W75" s="2"/>
      <c r="X75" s="14"/>
      <c r="Y75" s="2">
        <v>0.04</v>
      </c>
      <c r="Z75" s="2">
        <v>0.27</v>
      </c>
      <c r="AA75" s="2">
        <f t="shared" si="72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3"/>
        <v>1.0799999999999999E-2</v>
      </c>
      <c r="AQ75" s="1">
        <f t="shared" si="74"/>
        <v>2.3945604497242139E-2</v>
      </c>
      <c r="AR75" s="9">
        <f t="shared" si="75"/>
        <v>10.950000000000001</v>
      </c>
      <c r="AS75" s="1">
        <f t="shared" si="76"/>
        <v>0.18</v>
      </c>
      <c r="AT75" s="1">
        <f t="shared" si="77"/>
        <v>383.16666666666669</v>
      </c>
      <c r="AU75" s="1">
        <f t="shared" si="78"/>
        <v>121164.37682365351</v>
      </c>
    </row>
    <row r="76" spans="1:48" x14ac:dyDescent="0.15">
      <c r="C76" s="7">
        <v>3</v>
      </c>
      <c r="D76" s="8">
        <v>14.6197150919355</v>
      </c>
      <c r="E76" s="10">
        <f t="shared" si="79"/>
        <v>12.942304990357099</v>
      </c>
      <c r="F76" s="7" t="s">
        <v>83</v>
      </c>
      <c r="G76" s="1">
        <v>4</v>
      </c>
      <c r="H76" s="9">
        <f t="shared" si="61"/>
        <v>14.6197150919355</v>
      </c>
      <c r="I76" s="9">
        <f t="shared" si="62"/>
        <v>287.7697150919355</v>
      </c>
      <c r="J76" s="9">
        <f t="shared" si="63"/>
        <v>0.10658500809777974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0.37766806040253453</v>
      </c>
      <c r="P76" s="9">
        <f t="shared" si="66"/>
        <v>4.0253753276276907E-2</v>
      </c>
      <c r="Q76" s="12">
        <f t="shared" si="67"/>
        <v>7.2456755897298431E-3</v>
      </c>
      <c r="R76" s="9">
        <f t="shared" si="68"/>
        <v>1.9710000000000002E-2</v>
      </c>
      <c r="S76" s="13">
        <f t="shared" si="69"/>
        <v>0.36761418517147854</v>
      </c>
      <c r="T76" s="2">
        <f t="shared" si="70"/>
        <v>0.01</v>
      </c>
      <c r="U76" s="14">
        <f t="shared" si="71"/>
        <v>3.6761418517147855E-3</v>
      </c>
      <c r="V76" s="13"/>
      <c r="W76" s="2"/>
      <c r="X76" s="14"/>
      <c r="Y76" s="2">
        <v>0.04</v>
      </c>
      <c r="Z76" s="2">
        <v>0.27</v>
      </c>
      <c r="AA76" s="2">
        <f t="shared" si="72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3"/>
        <v>1.0799999999999999E-2</v>
      </c>
      <c r="AQ76" s="1">
        <f t="shared" si="74"/>
        <v>2.5276141851714787E-2</v>
      </c>
      <c r="AR76" s="9">
        <f t="shared" si="75"/>
        <v>10.950000000000001</v>
      </c>
      <c r="AS76" s="1">
        <f t="shared" si="76"/>
        <v>0.18</v>
      </c>
      <c r="AT76" s="1">
        <f t="shared" si="77"/>
        <v>383.16666666666669</v>
      </c>
      <c r="AU76" s="1">
        <f t="shared" si="78"/>
        <v>127896.87461521431</v>
      </c>
    </row>
    <row r="77" spans="1:48" x14ac:dyDescent="0.15">
      <c r="C77" s="7">
        <v>4</v>
      </c>
      <c r="D77" s="8">
        <v>16.559350557999998</v>
      </c>
      <c r="E77" s="10">
        <f t="shared" si="79"/>
        <v>14.6197150919355</v>
      </c>
      <c r="F77" s="7" t="s">
        <v>83</v>
      </c>
      <c r="G77" s="1">
        <v>5</v>
      </c>
      <c r="H77" s="9">
        <f t="shared" si="61"/>
        <v>16.559350557999998</v>
      </c>
      <c r="I77" s="9">
        <f t="shared" si="62"/>
        <v>289.70935055799998</v>
      </c>
      <c r="J77" s="9">
        <f t="shared" si="63"/>
        <v>0.13368338404197758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0.32054359176994474</v>
      </c>
      <c r="O77" s="9">
        <f t="shared" si="80"/>
        <v>0.12637071535631295</v>
      </c>
      <c r="P77" s="9">
        <f t="shared" si="66"/>
        <v>1.6893664872637416E-2</v>
      </c>
      <c r="Q77" s="12">
        <f t="shared" si="67"/>
        <v>3.0408596770747347E-3</v>
      </c>
      <c r="R77" s="9">
        <f t="shared" si="68"/>
        <v>1.9710000000000002E-2</v>
      </c>
      <c r="S77" s="13">
        <f t="shared" si="69"/>
        <v>0.15428004449897181</v>
      </c>
      <c r="T77" s="2">
        <f t="shared" si="70"/>
        <v>0.01</v>
      </c>
      <c r="U77" s="14">
        <f t="shared" si="71"/>
        <v>1.5428004449897182E-3</v>
      </c>
      <c r="V77" s="13"/>
      <c r="W77" s="2"/>
      <c r="X77" s="14"/>
      <c r="Y77" s="2">
        <v>0.05</v>
      </c>
      <c r="Z77" s="2">
        <v>0.27</v>
      </c>
      <c r="AA77" s="2">
        <f t="shared" si="72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3"/>
        <v>1.44E-2</v>
      </c>
      <c r="AQ77" s="1">
        <f t="shared" si="74"/>
        <v>2.944280044498972E-2</v>
      </c>
      <c r="AR77" s="9">
        <f t="shared" si="75"/>
        <v>10.950000000000001</v>
      </c>
      <c r="AS77" s="1">
        <f t="shared" si="76"/>
        <v>0.18</v>
      </c>
      <c r="AT77" s="1">
        <f t="shared" si="77"/>
        <v>383.16666666666669</v>
      </c>
      <c r="AU77" s="1">
        <f t="shared" si="78"/>
        <v>148980.10063898092</v>
      </c>
    </row>
    <row r="78" spans="1:48" x14ac:dyDescent="0.15">
      <c r="C78" s="7">
        <v>5</v>
      </c>
      <c r="D78" s="8">
        <v>18.605783389999999</v>
      </c>
      <c r="E78" s="10">
        <f t="shared" si="79"/>
        <v>16.559350557999998</v>
      </c>
      <c r="F78" s="7" t="s">
        <v>85</v>
      </c>
      <c r="G78" s="1">
        <v>6</v>
      </c>
      <c r="H78" s="9">
        <f t="shared" si="61"/>
        <v>18.605783389999999</v>
      </c>
      <c r="I78" s="9">
        <f t="shared" si="62"/>
        <v>291.75578338999998</v>
      </c>
      <c r="J78" s="9">
        <f t="shared" si="63"/>
        <v>0.16922227873743478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0.21897705048367555</v>
      </c>
      <c r="P78" s="9">
        <f t="shared" si="66"/>
        <v>3.7055795474049871E-2</v>
      </c>
      <c r="Q78" s="12">
        <f t="shared" si="67"/>
        <v>6.6700431853289766E-3</v>
      </c>
      <c r="R78" s="9">
        <f t="shared" si="68"/>
        <v>1.9710000000000002E-2</v>
      </c>
      <c r="S78" s="13">
        <f t="shared" si="69"/>
        <v>0.3384090910872134</v>
      </c>
      <c r="T78" s="2">
        <f t="shared" si="70"/>
        <v>0.01</v>
      </c>
      <c r="U78" s="14">
        <f t="shared" si="71"/>
        <v>3.384090910872134E-3</v>
      </c>
      <c r="V78" s="13"/>
      <c r="W78" s="2"/>
      <c r="X78" s="14"/>
      <c r="Y78" s="2">
        <v>0.05</v>
      </c>
      <c r="Z78" s="2">
        <v>0.27</v>
      </c>
      <c r="AA78" s="2">
        <f t="shared" si="72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3"/>
        <v>1.44E-2</v>
      </c>
      <c r="AQ78" s="1">
        <f t="shared" si="74"/>
        <v>3.1284090910872135E-2</v>
      </c>
      <c r="AR78" s="9">
        <f t="shared" si="75"/>
        <v>10.950000000000001</v>
      </c>
      <c r="AS78" s="1">
        <f t="shared" si="76"/>
        <v>0.18</v>
      </c>
      <c r="AT78" s="1">
        <f t="shared" si="77"/>
        <v>383.16666666666669</v>
      </c>
      <c r="AU78" s="1">
        <f t="shared" si="78"/>
        <v>158297.00102776301</v>
      </c>
    </row>
    <row r="79" spans="1:48" x14ac:dyDescent="0.15">
      <c r="C79" s="7">
        <v>6</v>
      </c>
      <c r="D79" s="8">
        <v>21.410263453666701</v>
      </c>
      <c r="E79" s="10">
        <f t="shared" si="79"/>
        <v>18.605783389999999</v>
      </c>
      <c r="F79" s="7" t="s">
        <v>83</v>
      </c>
      <c r="G79" s="1">
        <v>7</v>
      </c>
      <c r="H79" s="9">
        <f t="shared" si="61"/>
        <v>21.410263453666701</v>
      </c>
      <c r="I79" s="9">
        <f t="shared" si="62"/>
        <v>294.56026345366666</v>
      </c>
      <c r="J79" s="9">
        <f t="shared" si="63"/>
        <v>0.23251506291251994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0.29142125500962573</v>
      </c>
      <c r="P79" s="9">
        <f t="shared" si="66"/>
        <v>6.7759831442608651E-2</v>
      </c>
      <c r="Q79" s="12">
        <f t="shared" si="67"/>
        <v>1.2196769659669556E-2</v>
      </c>
      <c r="R79" s="9">
        <f t="shared" si="68"/>
        <v>1.9710000000000002E-2</v>
      </c>
      <c r="S79" s="13">
        <f t="shared" si="69"/>
        <v>0.61881124605122051</v>
      </c>
      <c r="T79" s="2">
        <f t="shared" si="70"/>
        <v>0.01</v>
      </c>
      <c r="U79" s="14">
        <f t="shared" si="71"/>
        <v>6.1881124605122056E-3</v>
      </c>
      <c r="V79" s="13"/>
      <c r="W79" s="2"/>
      <c r="X79" s="14"/>
      <c r="Y79" s="2">
        <v>0.05</v>
      </c>
      <c r="Z79" s="2">
        <v>0.27</v>
      </c>
      <c r="AA79" s="2">
        <f t="shared" si="72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3"/>
        <v>1.44E-2</v>
      </c>
      <c r="AQ79" s="1">
        <f t="shared" si="74"/>
        <v>3.4088112460512209E-2</v>
      </c>
      <c r="AR79" s="9">
        <f t="shared" si="75"/>
        <v>10.950000000000001</v>
      </c>
      <c r="AS79" s="1">
        <f t="shared" si="76"/>
        <v>0.18</v>
      </c>
      <c r="AT79" s="1">
        <f t="shared" si="77"/>
        <v>383.16666666666669</v>
      </c>
      <c r="AU79" s="1">
        <f t="shared" si="78"/>
        <v>172485.30534479805</v>
      </c>
    </row>
    <row r="80" spans="1:48" x14ac:dyDescent="0.15">
      <c r="C80" s="7">
        <v>7</v>
      </c>
      <c r="D80" s="8">
        <v>24.9521809587097</v>
      </c>
      <c r="E80" s="10">
        <f t="shared" si="79"/>
        <v>21.410263453666701</v>
      </c>
      <c r="F80" s="7" t="s">
        <v>83</v>
      </c>
      <c r="G80" s="1">
        <v>8</v>
      </c>
      <c r="H80" s="9">
        <f t="shared" si="61"/>
        <v>24.9521809587097</v>
      </c>
      <c r="I80" s="9">
        <f t="shared" si="62"/>
        <v>298.10218095870965</v>
      </c>
      <c r="J80" s="9">
        <f t="shared" si="63"/>
        <v>0.34436558277223145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0.33316142356701706</v>
      </c>
      <c r="P80" s="9">
        <f t="shared" si="66"/>
        <v>0.11472932778388208</v>
      </c>
      <c r="Q80" s="12">
        <f t="shared" si="67"/>
        <v>2.0651279001098772E-2</v>
      </c>
      <c r="R80" s="9">
        <f t="shared" si="68"/>
        <v>1.9710000000000002E-2</v>
      </c>
      <c r="S80" s="13">
        <f t="shared" si="69"/>
        <v>1.0477564181176444</v>
      </c>
      <c r="T80" s="2">
        <f t="shared" si="70"/>
        <v>0.01</v>
      </c>
      <c r="U80" s="14">
        <f t="shared" si="71"/>
        <v>1.0477564181176444E-2</v>
      </c>
      <c r="V80" s="13"/>
      <c r="W80" s="2"/>
      <c r="X80" s="14"/>
      <c r="Y80" s="2">
        <v>0.05</v>
      </c>
      <c r="Z80" s="2">
        <v>0.27</v>
      </c>
      <c r="AA80" s="2">
        <f t="shared" si="72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3"/>
        <v>1.44E-2</v>
      </c>
      <c r="AQ80" s="1">
        <f t="shared" si="74"/>
        <v>3.8377564181176445E-2</v>
      </c>
      <c r="AR80" s="9">
        <f t="shared" si="75"/>
        <v>10.950000000000001</v>
      </c>
      <c r="AS80" s="1">
        <f t="shared" si="76"/>
        <v>0.18</v>
      </c>
      <c r="AT80" s="1">
        <f t="shared" si="77"/>
        <v>383.16666666666669</v>
      </c>
      <c r="AU80" s="1">
        <f t="shared" si="78"/>
        <v>194189.86263460416</v>
      </c>
    </row>
    <row r="81" spans="1:48" x14ac:dyDescent="0.15">
      <c r="C81" s="7">
        <v>8</v>
      </c>
      <c r="D81" s="8">
        <v>26.176429511290301</v>
      </c>
      <c r="E81" s="10">
        <f t="shared" si="79"/>
        <v>24.9521809587097</v>
      </c>
      <c r="F81" s="7" t="s">
        <v>83</v>
      </c>
      <c r="G81" s="1">
        <v>9</v>
      </c>
      <c r="H81" s="9">
        <f t="shared" si="61"/>
        <v>26.176429511290301</v>
      </c>
      <c r="I81" s="9">
        <f t="shared" si="62"/>
        <v>299.32642951129026</v>
      </c>
      <c r="J81" s="9">
        <f t="shared" si="63"/>
        <v>0.39358387696510488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0.32793209578313504</v>
      </c>
      <c r="P81" s="9">
        <f t="shared" si="66"/>
        <v>0.12906878563961841</v>
      </c>
      <c r="Q81" s="12">
        <f t="shared" si="67"/>
        <v>2.3232381415131311E-2</v>
      </c>
      <c r="R81" s="9">
        <f t="shared" si="68"/>
        <v>1.9710000000000002E-2</v>
      </c>
      <c r="S81" s="13">
        <f t="shared" si="69"/>
        <v>1.1787103711380675</v>
      </c>
      <c r="T81" s="2">
        <f t="shared" si="70"/>
        <v>0.01</v>
      </c>
      <c r="U81" s="14">
        <f t="shared" si="71"/>
        <v>1.1787103711380675E-2</v>
      </c>
      <c r="V81" s="13"/>
      <c r="W81" s="2"/>
      <c r="X81" s="14"/>
      <c r="Y81" s="2">
        <v>0.05</v>
      </c>
      <c r="Z81" s="2">
        <v>0.27</v>
      </c>
      <c r="AA81" s="2">
        <f t="shared" si="72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3"/>
        <v>1.44E-2</v>
      </c>
      <c r="AQ81" s="1">
        <f t="shared" si="74"/>
        <v>3.9687103711380678E-2</v>
      </c>
      <c r="AR81" s="9">
        <f t="shared" si="75"/>
        <v>10.950000000000001</v>
      </c>
      <c r="AS81" s="1">
        <f t="shared" si="76"/>
        <v>0.18</v>
      </c>
      <c r="AT81" s="1">
        <f t="shared" si="77"/>
        <v>383.16666666666669</v>
      </c>
      <c r="AU81" s="1">
        <f t="shared" si="78"/>
        <v>200816.11177028206</v>
      </c>
    </row>
    <row r="82" spans="1:48" x14ac:dyDescent="0.15">
      <c r="C82" s="7">
        <v>9</v>
      </c>
      <c r="D82" s="8">
        <v>24.761491876333299</v>
      </c>
      <c r="E82" s="10">
        <f t="shared" si="79"/>
        <v>26.176429511290301</v>
      </c>
      <c r="F82" s="7" t="s">
        <v>83</v>
      </c>
      <c r="G82" s="1">
        <v>10</v>
      </c>
      <c r="H82" s="9">
        <f t="shared" si="61"/>
        <v>24.761491876333299</v>
      </c>
      <c r="I82" s="9">
        <f t="shared" si="62"/>
        <v>297.91149187633329</v>
      </c>
      <c r="J82" s="9">
        <f t="shared" si="63"/>
        <v>0.33724071248445653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0.30836331014351659</v>
      </c>
      <c r="P82" s="9">
        <f t="shared" si="66"/>
        <v>0.10399266241686497</v>
      </c>
      <c r="Q82" s="12">
        <f t="shared" si="67"/>
        <v>1.8718679235035694E-2</v>
      </c>
      <c r="R82" s="9">
        <f t="shared" si="68"/>
        <v>1.9710000000000002E-2</v>
      </c>
      <c r="S82" s="13">
        <f t="shared" si="69"/>
        <v>0.94970467960607263</v>
      </c>
      <c r="T82" s="2">
        <f t="shared" si="70"/>
        <v>0.01</v>
      </c>
      <c r="U82" s="14">
        <f t="shared" si="71"/>
        <v>9.4970467960607263E-3</v>
      </c>
      <c r="V82" s="13"/>
      <c r="W82" s="2"/>
      <c r="X82" s="14"/>
      <c r="Y82" s="2">
        <v>0.05</v>
      </c>
      <c r="Z82" s="2">
        <v>0.27</v>
      </c>
      <c r="AA82" s="2">
        <f t="shared" si="72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3"/>
        <v>1.44E-2</v>
      </c>
      <c r="AQ82" s="1">
        <f t="shared" si="74"/>
        <v>3.7397046796060728E-2</v>
      </c>
      <c r="AR82" s="9">
        <f t="shared" si="75"/>
        <v>10.950000000000001</v>
      </c>
      <c r="AS82" s="1">
        <f t="shared" si="76"/>
        <v>0.18</v>
      </c>
      <c r="AT82" s="1">
        <f t="shared" si="77"/>
        <v>383.16666666666669</v>
      </c>
      <c r="AU82" s="1">
        <f t="shared" si="78"/>
        <v>189228.46030517091</v>
      </c>
    </row>
    <row r="83" spans="1:48" x14ac:dyDescent="0.15">
      <c r="C83" s="7">
        <v>10</v>
      </c>
      <c r="D83" s="8">
        <v>23.6108789080645</v>
      </c>
      <c r="E83" s="10">
        <f t="shared" si="79"/>
        <v>24.761491876333299</v>
      </c>
      <c r="F83" s="7" t="s">
        <v>83</v>
      </c>
      <c r="G83" s="1">
        <v>11</v>
      </c>
      <c r="H83" s="9">
        <f t="shared" si="61"/>
        <v>23.6108789080645</v>
      </c>
      <c r="I83" s="9">
        <f t="shared" si="62"/>
        <v>296.76087890806446</v>
      </c>
      <c r="J83" s="9">
        <f t="shared" si="63"/>
        <v>0.29710191163159061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0.19415211534031904</v>
      </c>
      <c r="O83" s="9">
        <f t="shared" si="80"/>
        <v>0.11971853238633259</v>
      </c>
      <c r="P83" s="9">
        <f t="shared" si="66"/>
        <v>3.5568604829707903E-2</v>
      </c>
      <c r="Q83" s="12">
        <f t="shared" si="67"/>
        <v>6.4023488693474226E-3</v>
      </c>
      <c r="R83" s="9">
        <f t="shared" si="68"/>
        <v>1.9710000000000002E-2</v>
      </c>
      <c r="S83" s="13">
        <f t="shared" si="69"/>
        <v>0.32482744136719544</v>
      </c>
      <c r="T83" s="2">
        <f t="shared" si="70"/>
        <v>0.01</v>
      </c>
      <c r="U83" s="14">
        <f t="shared" si="71"/>
        <v>3.2482744136719545E-3</v>
      </c>
      <c r="V83" s="13"/>
      <c r="W83" s="2"/>
      <c r="X83" s="14"/>
      <c r="Y83" s="2">
        <v>0.05</v>
      </c>
      <c r="Z83" s="2">
        <v>0.27</v>
      </c>
      <c r="AA83" s="2">
        <f t="shared" si="72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3"/>
        <v>1.44E-2</v>
      </c>
      <c r="AQ83" s="1">
        <f t="shared" si="74"/>
        <v>3.1148274413671954E-2</v>
      </c>
      <c r="AR83" s="9">
        <f t="shared" si="75"/>
        <v>10.950000000000001</v>
      </c>
      <c r="AS83" s="1">
        <f t="shared" si="76"/>
        <v>0.18</v>
      </c>
      <c r="AT83" s="1">
        <f t="shared" si="77"/>
        <v>383.16666666666669</v>
      </c>
      <c r="AU83" s="1">
        <f t="shared" si="78"/>
        <v>157609.77171820321</v>
      </c>
    </row>
    <row r="84" spans="1:48" x14ac:dyDescent="0.15">
      <c r="C84" s="7">
        <v>11</v>
      </c>
      <c r="D84" s="8">
        <v>18.6414521306667</v>
      </c>
      <c r="E84" s="10">
        <f t="shared" si="79"/>
        <v>23.6108789080645</v>
      </c>
      <c r="F84" s="7" t="s">
        <v>85</v>
      </c>
      <c r="G84" s="1">
        <v>12</v>
      </c>
      <c r="H84" s="9">
        <f t="shared" si="61"/>
        <v>18.6414521306667</v>
      </c>
      <c r="I84" s="9">
        <f t="shared" si="62"/>
        <v>291.7914521306667</v>
      </c>
      <c r="J84" s="9">
        <f t="shared" si="63"/>
        <v>0.16991403835099189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0.19364992755662469</v>
      </c>
      <c r="P84" s="9">
        <f t="shared" si="66"/>
        <v>3.2903841217523128E-2</v>
      </c>
      <c r="Q84" s="12">
        <f t="shared" si="67"/>
        <v>5.9226914191541627E-3</v>
      </c>
      <c r="R84" s="9">
        <f t="shared" si="68"/>
        <v>1.9710000000000002E-2</v>
      </c>
      <c r="S84" s="13">
        <f t="shared" si="69"/>
        <v>0.30049170061664954</v>
      </c>
      <c r="T84" s="2">
        <f t="shared" si="70"/>
        <v>0.01</v>
      </c>
      <c r="U84" s="14">
        <f t="shared" si="71"/>
        <v>3.0049170061664954E-3</v>
      </c>
      <c r="V84" s="13"/>
      <c r="W84" s="2"/>
      <c r="X84" s="14"/>
      <c r="Y84" s="2">
        <v>0.05</v>
      </c>
      <c r="Z84" s="2">
        <v>0.27</v>
      </c>
      <c r="AA84" s="2">
        <f t="shared" si="72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3"/>
        <v>1.44E-2</v>
      </c>
      <c r="AQ84" s="1">
        <f t="shared" si="74"/>
        <v>3.0904917006166495E-2</v>
      </c>
      <c r="AR84" s="9">
        <f t="shared" si="75"/>
        <v>10.950000000000001</v>
      </c>
      <c r="AS84" s="1">
        <f t="shared" si="76"/>
        <v>0.18</v>
      </c>
      <c r="AT84" s="1">
        <f t="shared" si="77"/>
        <v>383.16666666666669</v>
      </c>
      <c r="AU84" s="1">
        <f t="shared" si="78"/>
        <v>156378.38711777623</v>
      </c>
      <c r="AV84" s="1">
        <f>SUM(AU73:AU84)</f>
        <v>1861648.1705688422</v>
      </c>
    </row>
    <row r="85" spans="1:48" x14ac:dyDescent="0.15">
      <c r="C85" s="7">
        <v>12</v>
      </c>
      <c r="D85" s="8">
        <v>15.6390331780645</v>
      </c>
      <c r="E85" s="10">
        <f t="shared" si="79"/>
        <v>18.6414521306667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15.8823808970968</v>
      </c>
      <c r="E89" s="7"/>
      <c r="F89" s="7"/>
      <c r="G89" s="1">
        <v>1</v>
      </c>
      <c r="H89" s="9">
        <f t="shared" ref="H89:H100" si="81">E90</f>
        <v>15.8823808970968</v>
      </c>
      <c r="I89" s="9">
        <f t="shared" ref="I89:I100" si="82">H89+273.15</f>
        <v>289.0323808970968</v>
      </c>
      <c r="J89" s="9">
        <f t="shared" ref="J89:J100" si="83">EXP(($C$15*(I89-$C$13))/($C$16*I89*$C$13))</f>
        <v>0.1235635814318374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0.6555387794807912</v>
      </c>
      <c r="Q89" s="12">
        <f t="shared" ref="Q89:Q100" si="87">P89*$B$91</f>
        <v>0.29499245076635605</v>
      </c>
      <c r="R89" s="9">
        <f t="shared" ref="R89:R100" si="88">L89*$B$91</f>
        <v>2.3873737500000001</v>
      </c>
      <c r="S89" s="13">
        <f t="shared" ref="S89:S100" si="89">Q89/R89</f>
        <v>0.1235635814318374</v>
      </c>
      <c r="T89" s="2">
        <f t="shared" ref="T89:T100" si="90">$B$90/100</f>
        <v>0.51</v>
      </c>
      <c r="U89" s="14">
        <f t="shared" ref="U89:U100" si="91">S89*T89</f>
        <v>6.3017426530237078E-2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6.5454754098866474E-2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4120.833333333333</v>
      </c>
      <c r="AN89" s="1">
        <f t="shared" ref="AN89:AN100" si="96">AM89*10000*AK89*AJ89</f>
        <v>28058468.984950431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14.3105401790323</v>
      </c>
      <c r="E90" s="10">
        <f t="shared" ref="E90:E101" si="97">D89</f>
        <v>15.8823808970968</v>
      </c>
      <c r="F90" s="7" t="s">
        <v>83</v>
      </c>
      <c r="G90" s="1">
        <v>2</v>
      </c>
      <c r="H90" s="9">
        <f t="shared" si="81"/>
        <v>14.3105401790323</v>
      </c>
      <c r="I90" s="9">
        <f t="shared" si="82"/>
        <v>287.46054017903225</v>
      </c>
      <c r="J90" s="9">
        <f t="shared" si="83"/>
        <v>0.10277597698703773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9.9550112205192089</v>
      </c>
      <c r="P90" s="9">
        <f t="shared" si="86"/>
        <v>1.0231360041057846</v>
      </c>
      <c r="Q90" s="12">
        <f t="shared" si="87"/>
        <v>0.46041120184760309</v>
      </c>
      <c r="R90" s="9">
        <f t="shared" si="88"/>
        <v>2.3873737500000001</v>
      </c>
      <c r="S90" s="13">
        <f t="shared" si="89"/>
        <v>0.19285258617240097</v>
      </c>
      <c r="T90" s="2">
        <f t="shared" si="90"/>
        <v>0.51</v>
      </c>
      <c r="U90" s="14">
        <f t="shared" si="91"/>
        <v>9.8354818947924499E-2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2"/>
        <v>7.6108977912799233E-2</v>
      </c>
      <c r="AK90" s="9">
        <f t="shared" si="93"/>
        <v>10.4025</v>
      </c>
      <c r="AL90" s="1">
        <f t="shared" si="94"/>
        <v>0.45</v>
      </c>
      <c r="AM90" s="17">
        <f t="shared" si="95"/>
        <v>4120.833333333333</v>
      </c>
      <c r="AN90" s="1">
        <f t="shared" si="96"/>
        <v>32625611.777824044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12.942304990357099</v>
      </c>
      <c r="E91" s="10">
        <f t="shared" si="97"/>
        <v>14.3105401790323</v>
      </c>
      <c r="F91" s="7" t="s">
        <v>83</v>
      </c>
      <c r="G91" s="1">
        <v>3</v>
      </c>
      <c r="H91" s="9">
        <f t="shared" si="81"/>
        <v>12.942304990357099</v>
      </c>
      <c r="I91" s="9">
        <f t="shared" si="82"/>
        <v>286.09230499035709</v>
      </c>
      <c r="J91" s="9">
        <f t="shared" si="83"/>
        <v>8.740567255348633E-2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14.237150216413424</v>
      </c>
      <c r="P91" s="9">
        <f t="shared" si="86"/>
        <v>1.2444076899106287</v>
      </c>
      <c r="Q91" s="12">
        <f t="shared" si="87"/>
        <v>0.55998346045978287</v>
      </c>
      <c r="R91" s="9">
        <f t="shared" si="88"/>
        <v>2.3873737500000001</v>
      </c>
      <c r="S91" s="13">
        <f t="shared" si="89"/>
        <v>0.23456044972421383</v>
      </c>
      <c r="T91" s="2">
        <f t="shared" si="90"/>
        <v>0.51</v>
      </c>
      <c r="U91" s="14">
        <f t="shared" si="91"/>
        <v>0.11962582935934905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2"/>
        <v>8.2522187551843734E-2</v>
      </c>
      <c r="AK91" s="9">
        <f t="shared" si="93"/>
        <v>10.4025</v>
      </c>
      <c r="AL91" s="1">
        <f t="shared" si="94"/>
        <v>0.45</v>
      </c>
      <c r="AM91" s="17">
        <f t="shared" si="95"/>
        <v>4120.833333333333</v>
      </c>
      <c r="AN91" s="1">
        <f t="shared" si="96"/>
        <v>35374760.349665239</v>
      </c>
    </row>
    <row r="92" spans="1:48" x14ac:dyDescent="0.15">
      <c r="C92" s="7">
        <v>3</v>
      </c>
      <c r="D92" s="8">
        <v>14.6197150919355</v>
      </c>
      <c r="E92" s="10">
        <f t="shared" si="97"/>
        <v>12.942304990357099</v>
      </c>
      <c r="F92" s="7" t="s">
        <v>83</v>
      </c>
      <c r="G92" s="1">
        <v>4</v>
      </c>
      <c r="H92" s="9">
        <f t="shared" si="81"/>
        <v>14.6197150919355</v>
      </c>
      <c r="I92" s="9">
        <f t="shared" si="82"/>
        <v>287.7697150919355</v>
      </c>
      <c r="J92" s="9">
        <f t="shared" si="83"/>
        <v>0.10658500809777974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18.298017526502797</v>
      </c>
      <c r="P92" s="9">
        <f t="shared" si="86"/>
        <v>1.9502943462356161</v>
      </c>
      <c r="Q92" s="12">
        <f t="shared" si="87"/>
        <v>0.87763245580602733</v>
      </c>
      <c r="R92" s="9">
        <f t="shared" si="88"/>
        <v>2.3873737500000001</v>
      </c>
      <c r="S92" s="13">
        <f t="shared" si="89"/>
        <v>0.36761418517147865</v>
      </c>
      <c r="T92" s="2">
        <f t="shared" si="90"/>
        <v>0.51</v>
      </c>
      <c r="U92" s="14">
        <f t="shared" si="91"/>
        <v>0.1874832344374541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2"/>
        <v>0.10298119518289241</v>
      </c>
      <c r="AK92" s="9">
        <f t="shared" si="93"/>
        <v>10.4025</v>
      </c>
      <c r="AL92" s="1">
        <f t="shared" si="94"/>
        <v>0.45</v>
      </c>
      <c r="AM92" s="17">
        <f t="shared" si="95"/>
        <v>4120.833333333333</v>
      </c>
      <c r="AN92" s="1">
        <f t="shared" si="96"/>
        <v>44144916.757426985</v>
      </c>
    </row>
    <row r="93" spans="1:48" x14ac:dyDescent="0.15">
      <c r="C93" s="7">
        <v>4</v>
      </c>
      <c r="D93" s="8">
        <v>16.559350557999998</v>
      </c>
      <c r="E93" s="10">
        <f t="shared" si="97"/>
        <v>14.6197150919355</v>
      </c>
      <c r="F93" s="7" t="s">
        <v>83</v>
      </c>
      <c r="G93" s="1">
        <v>5</v>
      </c>
      <c r="H93" s="9">
        <f t="shared" si="81"/>
        <v>16.559350557999998</v>
      </c>
      <c r="I93" s="9">
        <f t="shared" si="82"/>
        <v>289.70935055799998</v>
      </c>
      <c r="J93" s="9">
        <f t="shared" si="83"/>
        <v>0.13368338404197758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15.530337021253821</v>
      </c>
      <c r="O93" s="9">
        <f t="shared" si="98"/>
        <v>6.1226611590133615</v>
      </c>
      <c r="P93" s="9">
        <f t="shared" si="86"/>
        <v>0.81849806307928274</v>
      </c>
      <c r="Q93" s="12">
        <f t="shared" si="87"/>
        <v>0.36832412838567724</v>
      </c>
      <c r="R93" s="9">
        <f t="shared" si="88"/>
        <v>2.3873737500000001</v>
      </c>
      <c r="S93" s="13">
        <f t="shared" si="89"/>
        <v>0.15428004449897181</v>
      </c>
      <c r="T93" s="2">
        <f t="shared" si="90"/>
        <v>0.51</v>
      </c>
      <c r="U93" s="14">
        <f t="shared" si="91"/>
        <v>7.8682822694475629E-2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2"/>
        <v>9.3666871042384414E-2</v>
      </c>
      <c r="AK93" s="9">
        <f t="shared" si="93"/>
        <v>10.4025</v>
      </c>
      <c r="AL93" s="1">
        <f t="shared" si="94"/>
        <v>0.45</v>
      </c>
      <c r="AM93" s="17">
        <f t="shared" si="95"/>
        <v>4120.833333333333</v>
      </c>
      <c r="AN93" s="1">
        <f t="shared" si="96"/>
        <v>40152148.338841721</v>
      </c>
    </row>
    <row r="94" spans="1:48" x14ac:dyDescent="0.15">
      <c r="C94" s="7">
        <v>5</v>
      </c>
      <c r="D94" s="8">
        <v>18.605783389999999</v>
      </c>
      <c r="E94" s="10">
        <f t="shared" si="97"/>
        <v>16.559350557999998</v>
      </c>
      <c r="F94" s="7" t="s">
        <v>85</v>
      </c>
      <c r="G94" s="1">
        <v>6</v>
      </c>
      <c r="H94" s="9">
        <f t="shared" si="81"/>
        <v>18.605783389999999</v>
      </c>
      <c r="I94" s="9">
        <f t="shared" si="82"/>
        <v>291.75578338999998</v>
      </c>
      <c r="J94" s="9">
        <f t="shared" si="83"/>
        <v>0.16922227873743478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10.609438095934079</v>
      </c>
      <c r="P94" s="9">
        <f t="shared" si="86"/>
        <v>1.7953532907177161</v>
      </c>
      <c r="Q94" s="12">
        <f t="shared" si="87"/>
        <v>0.80790898082297224</v>
      </c>
      <c r="R94" s="9">
        <f t="shared" si="88"/>
        <v>2.3873737500000001</v>
      </c>
      <c r="S94" s="13">
        <f t="shared" si="89"/>
        <v>0.3384090910872134</v>
      </c>
      <c r="T94" s="2">
        <f t="shared" si="90"/>
        <v>0.51</v>
      </c>
      <c r="U94" s="14">
        <f t="shared" si="91"/>
        <v>0.17258863645447883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2"/>
        <v>0.12197947389102538</v>
      </c>
      <c r="AK94" s="9">
        <f t="shared" si="93"/>
        <v>10.4025</v>
      </c>
      <c r="AL94" s="1">
        <f t="shared" si="94"/>
        <v>0.45</v>
      </c>
      <c r="AM94" s="17">
        <f t="shared" si="95"/>
        <v>4120.833333333333</v>
      </c>
      <c r="AN94" s="1">
        <f t="shared" si="96"/>
        <v>52288902.95428025</v>
      </c>
    </row>
    <row r="95" spans="1:48" x14ac:dyDescent="0.15">
      <c r="C95" s="7">
        <v>6</v>
      </c>
      <c r="D95" s="8">
        <v>21.410263453666701</v>
      </c>
      <c r="E95" s="10">
        <f t="shared" si="97"/>
        <v>18.605783389999999</v>
      </c>
      <c r="F95" s="7" t="s">
        <v>83</v>
      </c>
      <c r="G95" s="1">
        <v>7</v>
      </c>
      <c r="H95" s="9">
        <f t="shared" si="81"/>
        <v>21.410263453666701</v>
      </c>
      <c r="I95" s="9">
        <f t="shared" si="82"/>
        <v>294.56026345366666</v>
      </c>
      <c r="J95" s="9">
        <f t="shared" si="83"/>
        <v>0.23251506291251994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14.119359805216362</v>
      </c>
      <c r="P95" s="9">
        <f t="shared" si="86"/>
        <v>3.2829638333943878</v>
      </c>
      <c r="Q95" s="12">
        <f t="shared" si="87"/>
        <v>1.4773337250274745</v>
      </c>
      <c r="R95" s="9">
        <f t="shared" si="88"/>
        <v>2.3873737500000001</v>
      </c>
      <c r="S95" s="13">
        <f t="shared" si="89"/>
        <v>0.61881124605122029</v>
      </c>
      <c r="T95" s="2">
        <f t="shared" si="90"/>
        <v>0.51</v>
      </c>
      <c r="U95" s="14">
        <f t="shared" si="91"/>
        <v>0.31559373548612235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2"/>
        <v>0.16509551124906591</v>
      </c>
      <c r="AK95" s="9">
        <f t="shared" si="93"/>
        <v>10.4025</v>
      </c>
      <c r="AL95" s="1">
        <f t="shared" si="94"/>
        <v>0.45</v>
      </c>
      <c r="AM95" s="17">
        <f t="shared" si="95"/>
        <v>4120.833333333333</v>
      </c>
      <c r="AN95" s="1">
        <f t="shared" si="96"/>
        <v>70771441.214789808</v>
      </c>
    </row>
    <row r="96" spans="1:48" x14ac:dyDescent="0.15">
      <c r="C96" s="7">
        <v>7</v>
      </c>
      <c r="D96" s="8">
        <v>24.9521809587097</v>
      </c>
      <c r="E96" s="10">
        <f t="shared" si="97"/>
        <v>21.410263453666701</v>
      </c>
      <c r="F96" s="7" t="s">
        <v>83</v>
      </c>
      <c r="G96" s="1">
        <v>8</v>
      </c>
      <c r="H96" s="9">
        <f t="shared" si="81"/>
        <v>24.9521809587097</v>
      </c>
      <c r="I96" s="9">
        <f t="shared" si="82"/>
        <v>298.10218095870965</v>
      </c>
      <c r="J96" s="9">
        <f t="shared" si="83"/>
        <v>0.34436558277223145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16.141670971821977</v>
      </c>
      <c r="P96" s="9">
        <f t="shared" si="86"/>
        <v>5.5586359311290865</v>
      </c>
      <c r="Q96" s="12">
        <f t="shared" si="87"/>
        <v>2.501386169008089</v>
      </c>
      <c r="R96" s="9">
        <f t="shared" si="88"/>
        <v>2.3873737500000001</v>
      </c>
      <c r="S96" s="13">
        <f t="shared" si="89"/>
        <v>1.0477564181176444</v>
      </c>
      <c r="T96" s="2">
        <f t="shared" si="90"/>
        <v>0.51</v>
      </c>
      <c r="U96" s="14">
        <f t="shared" si="91"/>
        <v>0.53435577323999861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2"/>
        <v>0.2310522656318596</v>
      </c>
      <c r="AK96" s="9">
        <f t="shared" si="93"/>
        <v>10.4025</v>
      </c>
      <c r="AL96" s="1">
        <f t="shared" si="94"/>
        <v>0.45</v>
      </c>
      <c r="AM96" s="17">
        <f t="shared" si="95"/>
        <v>4120.833333333333</v>
      </c>
      <c r="AN96" s="1">
        <f t="shared" si="96"/>
        <v>99045102.504576236</v>
      </c>
    </row>
    <row r="97" spans="1:50" x14ac:dyDescent="0.15">
      <c r="C97" s="7">
        <v>8</v>
      </c>
      <c r="D97" s="8">
        <v>26.176429511290301</v>
      </c>
      <c r="E97" s="10">
        <f t="shared" si="97"/>
        <v>24.9521809587097</v>
      </c>
      <c r="F97" s="7" t="s">
        <v>83</v>
      </c>
      <c r="G97" s="1">
        <v>9</v>
      </c>
      <c r="H97" s="9">
        <f t="shared" si="81"/>
        <v>26.176429511290301</v>
      </c>
      <c r="I97" s="9">
        <f t="shared" si="82"/>
        <v>299.32642951129026</v>
      </c>
      <c r="J97" s="9">
        <f t="shared" si="83"/>
        <v>0.39358387696510488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15.88831004069289</v>
      </c>
      <c r="P97" s="9">
        <f t="shared" si="86"/>
        <v>6.2533826642395107</v>
      </c>
      <c r="Q97" s="12">
        <f t="shared" si="87"/>
        <v>2.81402219890778</v>
      </c>
      <c r="R97" s="9">
        <f t="shared" si="88"/>
        <v>2.3873737500000001</v>
      </c>
      <c r="S97" s="13">
        <f t="shared" si="89"/>
        <v>1.1787103711380675</v>
      </c>
      <c r="T97" s="2">
        <f t="shared" si="90"/>
        <v>0.51</v>
      </c>
      <c r="U97" s="14">
        <f t="shared" si="91"/>
        <v>0.60114228928041447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2"/>
        <v>0.251188400218045</v>
      </c>
      <c r="AK97" s="9">
        <f t="shared" si="93"/>
        <v>10.4025</v>
      </c>
      <c r="AL97" s="1">
        <f t="shared" si="94"/>
        <v>0.45</v>
      </c>
      <c r="AM97" s="17">
        <f t="shared" si="95"/>
        <v>4120.833333333333</v>
      </c>
      <c r="AN97" s="1">
        <f t="shared" si="96"/>
        <v>107676853.02509427</v>
      </c>
    </row>
    <row r="98" spans="1:50" x14ac:dyDescent="0.15">
      <c r="C98" s="7">
        <v>9</v>
      </c>
      <c r="D98" s="8">
        <v>24.761491876333299</v>
      </c>
      <c r="E98" s="10">
        <f t="shared" si="97"/>
        <v>26.176429511290301</v>
      </c>
      <c r="F98" s="7" t="s">
        <v>83</v>
      </c>
      <c r="G98" s="1">
        <v>10</v>
      </c>
      <c r="H98" s="9">
        <f t="shared" si="81"/>
        <v>24.761491876333299</v>
      </c>
      <c r="I98" s="9">
        <f t="shared" si="82"/>
        <v>297.91149187633329</v>
      </c>
      <c r="J98" s="9">
        <f t="shared" si="83"/>
        <v>0.33724071248445653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14.940202376453378</v>
      </c>
      <c r="P98" s="9">
        <f t="shared" si="86"/>
        <v>5.0384444940971074</v>
      </c>
      <c r="Q98" s="12">
        <f t="shared" si="87"/>
        <v>2.2673000223436985</v>
      </c>
      <c r="R98" s="9">
        <f t="shared" si="88"/>
        <v>2.3873737500000001</v>
      </c>
      <c r="S98" s="13">
        <f t="shared" si="89"/>
        <v>0.94970467960607274</v>
      </c>
      <c r="T98" s="2">
        <f t="shared" si="90"/>
        <v>0.51</v>
      </c>
      <c r="U98" s="14">
        <f t="shared" si="91"/>
        <v>0.4843493865990971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2"/>
        <v>0.21597534005962779</v>
      </c>
      <c r="AK98" s="9">
        <f t="shared" si="93"/>
        <v>10.4025</v>
      </c>
      <c r="AL98" s="1">
        <f t="shared" si="94"/>
        <v>0.45</v>
      </c>
      <c r="AM98" s="17">
        <f t="shared" si="95"/>
        <v>4120.833333333333</v>
      </c>
      <c r="AN98" s="1">
        <f t="shared" si="96"/>
        <v>92582081.531066865</v>
      </c>
    </row>
    <row r="99" spans="1:50" x14ac:dyDescent="0.15">
      <c r="C99" s="7">
        <v>10</v>
      </c>
      <c r="D99" s="8">
        <v>23.6108789080645</v>
      </c>
      <c r="E99" s="10">
        <f t="shared" si="97"/>
        <v>24.761491876333299</v>
      </c>
      <c r="F99" s="7" t="s">
        <v>83</v>
      </c>
      <c r="G99" s="1">
        <v>11</v>
      </c>
      <c r="H99" s="9">
        <f t="shared" si="81"/>
        <v>23.6108789080645</v>
      </c>
      <c r="I99" s="9">
        <f t="shared" si="82"/>
        <v>296.76087890806446</v>
      </c>
      <c r="J99" s="9">
        <f t="shared" si="83"/>
        <v>0.29710191163159061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9.4066699882384572</v>
      </c>
      <c r="O99" s="9">
        <f t="shared" si="98"/>
        <v>5.800362894117816</v>
      </c>
      <c r="P99" s="9">
        <f t="shared" si="86"/>
        <v>1.7232989039993485</v>
      </c>
      <c r="Q99" s="12">
        <f t="shared" si="87"/>
        <v>0.77548450679970682</v>
      </c>
      <c r="R99" s="9">
        <f t="shared" si="88"/>
        <v>2.3873737500000001</v>
      </c>
      <c r="S99" s="13">
        <f t="shared" si="89"/>
        <v>0.32482744136719555</v>
      </c>
      <c r="T99" s="2">
        <f t="shared" si="90"/>
        <v>0.51</v>
      </c>
      <c r="U99" s="14">
        <f t="shared" si="91"/>
        <v>0.16566199509726973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2"/>
        <v>0.11989109152182684</v>
      </c>
      <c r="AK99" s="9">
        <f t="shared" si="93"/>
        <v>10.4025</v>
      </c>
      <c r="AL99" s="1">
        <f t="shared" si="94"/>
        <v>0.45</v>
      </c>
      <c r="AM99" s="17">
        <f t="shared" si="95"/>
        <v>4120.833333333333</v>
      </c>
      <c r="AN99" s="1">
        <f t="shared" si="96"/>
        <v>51393676.736695401</v>
      </c>
    </row>
    <row r="100" spans="1:50" x14ac:dyDescent="0.15">
      <c r="C100" s="7">
        <v>11</v>
      </c>
      <c r="D100" s="8">
        <v>18.6414521306667</v>
      </c>
      <c r="E100" s="10">
        <f t="shared" si="97"/>
        <v>23.6108789080645</v>
      </c>
      <c r="F100" s="7" t="s">
        <v>85</v>
      </c>
      <c r="G100" s="1">
        <v>12</v>
      </c>
      <c r="H100" s="9">
        <f t="shared" si="81"/>
        <v>18.6414521306667</v>
      </c>
      <c r="I100" s="9">
        <f t="shared" si="82"/>
        <v>291.7914521306667</v>
      </c>
      <c r="J100" s="9">
        <f t="shared" si="83"/>
        <v>0.16991403835099189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9.3823389901184679</v>
      </c>
      <c r="P100" s="9">
        <f t="shared" si="86"/>
        <v>1.5941911069889958</v>
      </c>
      <c r="Q100" s="12">
        <f t="shared" si="87"/>
        <v>0.71738599814504811</v>
      </c>
      <c r="R100" s="9">
        <f t="shared" si="88"/>
        <v>2.3873737500000001</v>
      </c>
      <c r="S100" s="13">
        <f t="shared" si="89"/>
        <v>0.30049170061664959</v>
      </c>
      <c r="T100" s="2">
        <f t="shared" si="90"/>
        <v>0.51</v>
      </c>
      <c r="U100" s="14">
        <f t="shared" si="91"/>
        <v>0.1532507673144913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2"/>
        <v>0.11614910634531914</v>
      </c>
      <c r="AK100" s="9">
        <f t="shared" si="93"/>
        <v>10.4025</v>
      </c>
      <c r="AL100" s="1">
        <f t="shared" si="94"/>
        <v>0.45</v>
      </c>
      <c r="AM100" s="17">
        <f t="shared" si="95"/>
        <v>4120.833333333333</v>
      </c>
      <c r="AN100" s="1">
        <f t="shared" si="96"/>
        <v>49789601.120452218</v>
      </c>
      <c r="AO100" s="1">
        <f>SUM(AN89:AN100)</f>
        <v>703903565.29566348</v>
      </c>
    </row>
    <row r="101" spans="1:50" x14ac:dyDescent="0.15">
      <c r="C101" s="7">
        <v>12</v>
      </c>
      <c r="D101" s="8">
        <v>15.6390331780645</v>
      </c>
      <c r="E101" s="10">
        <f t="shared" si="97"/>
        <v>18.6414521306667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15.8823808970968</v>
      </c>
      <c r="E105" s="7"/>
      <c r="F105" s="7"/>
      <c r="G105" s="1">
        <v>1</v>
      </c>
      <c r="H105" s="9">
        <f t="shared" ref="H105:H116" si="99">E106</f>
        <v>15.8823808970968</v>
      </c>
      <c r="I105" s="9">
        <f t="shared" ref="I105:I116" si="100">H105+273.15</f>
        <v>289.0323808970968</v>
      </c>
      <c r="J105" s="9">
        <f t="shared" ref="J105:J116" si="101">EXP(($C$15*(I105-$C$13))/($C$16*I105*$C$13))</f>
        <v>0.1235635814318374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8.0055634516285945E-2</v>
      </c>
      <c r="Q105" s="12">
        <f t="shared" ref="Q105:Q116" si="105">P105*$B$107</f>
        <v>2.4016690354885784E-2</v>
      </c>
      <c r="R105" s="9">
        <f t="shared" ref="R105:R116" si="106">L105*$B$107</f>
        <v>0.19436706250000002</v>
      </c>
      <c r="S105" s="13">
        <f t="shared" ref="S105:S116" si="107">Q105/R105</f>
        <v>0.1235635814318374</v>
      </c>
      <c r="T105" s="2">
        <f t="shared" ref="T105:T116" si="108">$B$106/100</f>
        <v>0.01</v>
      </c>
      <c r="U105" s="14">
        <f t="shared" ref="U105:U116" si="109">S105*T105</f>
        <v>1.2356358143183741E-3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0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1">AR105*AQ105</f>
        <v>7.4999999999999997E-3</v>
      </c>
      <c r="AT105" s="1">
        <f t="shared" ref="AT105:AT116" si="112">(AS105+AM105+AD105+AA105+U105+X105+AG105+AJ105+AP105)</f>
        <v>1.1185635814318372E-2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87.5</v>
      </c>
      <c r="AX105" s="1">
        <f t="shared" ref="AX105:AX116" si="116">AW105*10000*AV105*0.67*AU105*AT105</f>
        <v>127457.73665922366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14.3105401790323</v>
      </c>
      <c r="E106" s="10">
        <f t="shared" ref="E106:E117" si="117">D105</f>
        <v>15.8823808970968</v>
      </c>
      <c r="F106" s="7" t="s">
        <v>83</v>
      </c>
      <c r="G106" s="1">
        <v>2</v>
      </c>
      <c r="H106" s="9">
        <f t="shared" si="99"/>
        <v>14.3105401790323</v>
      </c>
      <c r="I106" s="9">
        <f t="shared" si="100"/>
        <v>287.46054017903225</v>
      </c>
      <c r="J106" s="9">
        <f t="shared" si="101"/>
        <v>0.10277597698703773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1.2157247821503809</v>
      </c>
      <c r="P106" s="9">
        <f t="shared" si="104"/>
        <v>0.12494730223285902</v>
      </c>
      <c r="Q106" s="12">
        <f t="shared" si="105"/>
        <v>3.7484190669857705E-2</v>
      </c>
      <c r="R106" s="9">
        <f t="shared" si="106"/>
        <v>0.19436706250000002</v>
      </c>
      <c r="S106" s="13">
        <f t="shared" si="107"/>
        <v>0.192852586172401</v>
      </c>
      <c r="T106" s="2">
        <f t="shared" si="108"/>
        <v>0.01</v>
      </c>
      <c r="U106" s="14">
        <f t="shared" si="109"/>
        <v>1.92852586172401E-3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0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1"/>
        <v>7.4999999999999997E-3</v>
      </c>
      <c r="AT106" s="1">
        <f t="shared" si="112"/>
        <v>1.1878525861724009E-2</v>
      </c>
      <c r="AU106" s="9">
        <f t="shared" si="113"/>
        <v>64.789020833333339</v>
      </c>
      <c r="AV106" s="1">
        <f t="shared" si="114"/>
        <v>0.3</v>
      </c>
      <c r="AW106" s="1">
        <f t="shared" si="115"/>
        <v>87.5</v>
      </c>
      <c r="AX106" s="1">
        <f t="shared" si="116"/>
        <v>135353.05871887595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12.942304990357099</v>
      </c>
      <c r="E107" s="10">
        <f t="shared" si="117"/>
        <v>14.3105401790323</v>
      </c>
      <c r="F107" s="7" t="s">
        <v>83</v>
      </c>
      <c r="G107" s="1">
        <v>3</v>
      </c>
      <c r="H107" s="9">
        <f t="shared" si="99"/>
        <v>12.942304990357099</v>
      </c>
      <c r="I107" s="9">
        <f t="shared" si="100"/>
        <v>286.09230499035709</v>
      </c>
      <c r="J107" s="9">
        <f t="shared" si="101"/>
        <v>8.740567255348633E-2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1.7386676882508552</v>
      </c>
      <c r="P107" s="9">
        <f t="shared" si="104"/>
        <v>0.15196941863858129</v>
      </c>
      <c r="Q107" s="12">
        <f t="shared" si="105"/>
        <v>4.5590825591574388E-2</v>
      </c>
      <c r="R107" s="9">
        <f t="shared" si="106"/>
        <v>0.19436706250000002</v>
      </c>
      <c r="S107" s="13">
        <f t="shared" si="107"/>
        <v>0.23456044972421386</v>
      </c>
      <c r="T107" s="2">
        <f t="shared" si="108"/>
        <v>0.01</v>
      </c>
      <c r="U107" s="14">
        <f t="shared" si="109"/>
        <v>2.3456044972421388E-3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0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1"/>
        <v>7.4999999999999997E-3</v>
      </c>
      <c r="AT107" s="1">
        <f t="shared" si="112"/>
        <v>1.2295604497242138E-2</v>
      </c>
      <c r="AU107" s="9">
        <f t="shared" si="113"/>
        <v>64.789020833333339</v>
      </c>
      <c r="AV107" s="1">
        <f t="shared" si="114"/>
        <v>0.3</v>
      </c>
      <c r="AW107" s="1">
        <f t="shared" si="115"/>
        <v>87.5</v>
      </c>
      <c r="AX107" s="1">
        <f t="shared" si="116"/>
        <v>140105.57344173238</v>
      </c>
    </row>
    <row r="108" spans="1:50" x14ac:dyDescent="0.15">
      <c r="C108" s="7">
        <v>3</v>
      </c>
      <c r="D108" s="8">
        <v>14.6197150919355</v>
      </c>
      <c r="E108" s="10">
        <f t="shared" si="117"/>
        <v>12.942304990357099</v>
      </c>
      <c r="F108" s="7" t="s">
        <v>83</v>
      </c>
      <c r="G108" s="1">
        <v>4</v>
      </c>
      <c r="H108" s="9">
        <f t="shared" si="99"/>
        <v>14.6197150919355</v>
      </c>
      <c r="I108" s="9">
        <f t="shared" si="100"/>
        <v>287.7697150919355</v>
      </c>
      <c r="J108" s="9">
        <f t="shared" si="101"/>
        <v>0.10658500809777974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2.2345884779456071</v>
      </c>
      <c r="P108" s="9">
        <f t="shared" si="104"/>
        <v>0.23817363101703784</v>
      </c>
      <c r="Q108" s="12">
        <f t="shared" si="105"/>
        <v>7.1452089305111349E-2</v>
      </c>
      <c r="R108" s="9">
        <f t="shared" si="106"/>
        <v>0.19436706250000002</v>
      </c>
      <c r="S108" s="13">
        <f t="shared" si="107"/>
        <v>0.36761418517147854</v>
      </c>
      <c r="T108" s="2">
        <f t="shared" si="108"/>
        <v>0.01</v>
      </c>
      <c r="U108" s="14">
        <f t="shared" si="109"/>
        <v>3.6761418517147855E-3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0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1"/>
        <v>7.4999999999999997E-3</v>
      </c>
      <c r="AT108" s="1">
        <f t="shared" si="112"/>
        <v>1.3626141851714787E-2</v>
      </c>
      <c r="AU108" s="9">
        <f t="shared" si="113"/>
        <v>64.789020833333339</v>
      </c>
      <c r="AV108" s="1">
        <f t="shared" si="114"/>
        <v>0.3</v>
      </c>
      <c r="AW108" s="1">
        <f t="shared" si="115"/>
        <v>87.5</v>
      </c>
      <c r="AX108" s="1">
        <f t="shared" si="116"/>
        <v>155266.73929379345</v>
      </c>
    </row>
    <row r="109" spans="1:50" x14ac:dyDescent="0.15">
      <c r="C109" s="7">
        <v>4</v>
      </c>
      <c r="D109" s="8">
        <v>16.559350557999998</v>
      </c>
      <c r="E109" s="10">
        <f t="shared" si="117"/>
        <v>14.6197150919355</v>
      </c>
      <c r="F109" s="7" t="s">
        <v>83</v>
      </c>
      <c r="G109" s="1">
        <v>5</v>
      </c>
      <c r="H109" s="9">
        <f t="shared" si="99"/>
        <v>16.559350557999998</v>
      </c>
      <c r="I109" s="9">
        <f t="shared" si="100"/>
        <v>289.70935055799998</v>
      </c>
      <c r="J109" s="9">
        <f t="shared" si="101"/>
        <v>0.13368338404197758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1.8965941045821406</v>
      </c>
      <c r="O109" s="9">
        <f t="shared" si="118"/>
        <v>0.74771095067976212</v>
      </c>
      <c r="P109" s="9">
        <f t="shared" si="104"/>
        <v>9.9956530172114796E-2</v>
      </c>
      <c r="Q109" s="12">
        <f t="shared" si="105"/>
        <v>2.9986959051634437E-2</v>
      </c>
      <c r="R109" s="9">
        <f t="shared" si="106"/>
        <v>0.19436706250000002</v>
      </c>
      <c r="S109" s="13">
        <f t="shared" si="107"/>
        <v>0.15428004449897181</v>
      </c>
      <c r="T109" s="2">
        <f t="shared" si="108"/>
        <v>0.01</v>
      </c>
      <c r="U109" s="14">
        <f t="shared" si="109"/>
        <v>1.5428004449897182E-3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0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1"/>
        <v>0.01</v>
      </c>
      <c r="AT109" s="1">
        <f t="shared" si="112"/>
        <v>1.6442800444989719E-2</v>
      </c>
      <c r="AU109" s="9">
        <f t="shared" si="113"/>
        <v>64.789020833333339</v>
      </c>
      <c r="AV109" s="1">
        <f t="shared" si="114"/>
        <v>0.3</v>
      </c>
      <c r="AW109" s="1">
        <f t="shared" si="115"/>
        <v>87.5</v>
      </c>
      <c r="AX109" s="1">
        <f t="shared" si="116"/>
        <v>187361.91342605199</v>
      </c>
    </row>
    <row r="110" spans="1:50" x14ac:dyDescent="0.15">
      <c r="C110" s="7">
        <v>5</v>
      </c>
      <c r="D110" s="8">
        <v>18.605783389999999</v>
      </c>
      <c r="E110" s="10">
        <f t="shared" si="117"/>
        <v>16.559350557999998</v>
      </c>
      <c r="F110" s="7" t="s">
        <v>85</v>
      </c>
      <c r="G110" s="1">
        <v>6</v>
      </c>
      <c r="H110" s="9">
        <f t="shared" si="99"/>
        <v>18.605783389999999</v>
      </c>
      <c r="I110" s="9">
        <f t="shared" si="100"/>
        <v>291.75578338999998</v>
      </c>
      <c r="J110" s="9">
        <f t="shared" si="101"/>
        <v>0.16922227873743478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1.2956446288409809</v>
      </c>
      <c r="P110" s="9">
        <f t="shared" si="104"/>
        <v>0.21925193652638869</v>
      </c>
      <c r="Q110" s="12">
        <f t="shared" si="105"/>
        <v>6.5775580957916607E-2</v>
      </c>
      <c r="R110" s="9">
        <f t="shared" si="106"/>
        <v>0.19436706250000002</v>
      </c>
      <c r="S110" s="13">
        <f t="shared" si="107"/>
        <v>0.3384090910872134</v>
      </c>
      <c r="T110" s="2">
        <f t="shared" si="108"/>
        <v>0.01</v>
      </c>
      <c r="U110" s="14">
        <f t="shared" si="109"/>
        <v>3.384090910872134E-3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0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1"/>
        <v>0.01</v>
      </c>
      <c r="AT110" s="1">
        <f t="shared" si="112"/>
        <v>1.8284090910872134E-2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87.5</v>
      </c>
      <c r="AX110" s="1">
        <f t="shared" si="116"/>
        <v>208342.99301860988</v>
      </c>
    </row>
    <row r="111" spans="1:50" x14ac:dyDescent="0.15">
      <c r="C111" s="7">
        <v>6</v>
      </c>
      <c r="D111" s="8">
        <v>21.410263453666701</v>
      </c>
      <c r="E111" s="10">
        <f t="shared" si="117"/>
        <v>18.605783389999999</v>
      </c>
      <c r="F111" s="7" t="s">
        <v>83</v>
      </c>
      <c r="G111" s="1">
        <v>7</v>
      </c>
      <c r="H111" s="9">
        <f t="shared" si="99"/>
        <v>21.410263453666701</v>
      </c>
      <c r="I111" s="9">
        <f t="shared" si="100"/>
        <v>294.56026345366666</v>
      </c>
      <c r="J111" s="9">
        <f t="shared" si="101"/>
        <v>0.23251506291251994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1.7242829006479257</v>
      </c>
      <c r="P111" s="9">
        <f t="shared" si="104"/>
        <v>0.40092174712313483</v>
      </c>
      <c r="Q111" s="12">
        <f t="shared" si="105"/>
        <v>0.12027652413694044</v>
      </c>
      <c r="R111" s="9">
        <f t="shared" si="106"/>
        <v>0.19436706250000002</v>
      </c>
      <c r="S111" s="13">
        <f t="shared" si="107"/>
        <v>0.6188112460512204</v>
      </c>
      <c r="T111" s="2">
        <f t="shared" si="108"/>
        <v>0.01</v>
      </c>
      <c r="U111" s="14">
        <f t="shared" si="109"/>
        <v>6.1881124605122038E-3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0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1"/>
        <v>0.01</v>
      </c>
      <c r="AT111" s="1">
        <f t="shared" si="112"/>
        <v>2.1088112460512204E-2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87.5</v>
      </c>
      <c r="AX111" s="1">
        <f t="shared" si="116"/>
        <v>240294.17095731263</v>
      </c>
    </row>
    <row r="112" spans="1:50" x14ac:dyDescent="0.15">
      <c r="C112" s="7">
        <v>7</v>
      </c>
      <c r="D112" s="8">
        <v>24.9521809587097</v>
      </c>
      <c r="E112" s="10">
        <f t="shared" si="117"/>
        <v>21.410263453666701</v>
      </c>
      <c r="F112" s="7" t="s">
        <v>83</v>
      </c>
      <c r="G112" s="1">
        <v>8</v>
      </c>
      <c r="H112" s="9">
        <f t="shared" si="99"/>
        <v>24.9521809587097</v>
      </c>
      <c r="I112" s="9">
        <f t="shared" si="100"/>
        <v>298.10218095870965</v>
      </c>
      <c r="J112" s="9">
        <f t="shared" si="101"/>
        <v>0.34436558277223145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1.9712513618581244</v>
      </c>
      <c r="P112" s="9">
        <f t="shared" si="104"/>
        <v>0.67883112401682788</v>
      </c>
      <c r="Q112" s="12">
        <f t="shared" si="105"/>
        <v>0.20364933720504835</v>
      </c>
      <c r="R112" s="9">
        <f t="shared" si="106"/>
        <v>0.19436706250000002</v>
      </c>
      <c r="S112" s="13">
        <f t="shared" si="107"/>
        <v>1.0477564181176444</v>
      </c>
      <c r="T112" s="2">
        <f t="shared" si="108"/>
        <v>0.01</v>
      </c>
      <c r="U112" s="14">
        <f t="shared" si="109"/>
        <v>1.0477564181176444E-2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0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1"/>
        <v>0.01</v>
      </c>
      <c r="AT112" s="1">
        <f t="shared" si="112"/>
        <v>2.5377564181176447E-2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87.5</v>
      </c>
      <c r="AX112" s="1">
        <f t="shared" si="116"/>
        <v>289171.48261849093</v>
      </c>
    </row>
    <row r="113" spans="1:53" x14ac:dyDescent="0.15">
      <c r="C113" s="7">
        <v>8</v>
      </c>
      <c r="D113" s="8">
        <v>26.176429511290301</v>
      </c>
      <c r="E113" s="10">
        <f t="shared" si="117"/>
        <v>24.9521809587097</v>
      </c>
      <c r="F113" s="7" t="s">
        <v>83</v>
      </c>
      <c r="G113" s="1">
        <v>9</v>
      </c>
      <c r="H113" s="9">
        <f t="shared" si="99"/>
        <v>26.176429511290301</v>
      </c>
      <c r="I113" s="9">
        <f t="shared" si="100"/>
        <v>299.32642951129026</v>
      </c>
      <c r="J113" s="9">
        <f t="shared" si="101"/>
        <v>0.39358387696510488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1.9403104461746301</v>
      </c>
      <c r="P113" s="9">
        <f t="shared" si="104"/>
        <v>0.76367490792130333</v>
      </c>
      <c r="Q113" s="12">
        <f t="shared" si="105"/>
        <v>0.22910247237639098</v>
      </c>
      <c r="R113" s="9">
        <f t="shared" si="106"/>
        <v>0.19436706250000002</v>
      </c>
      <c r="S113" s="13">
        <f t="shared" si="107"/>
        <v>1.1787103711380675</v>
      </c>
      <c r="T113" s="2">
        <f t="shared" si="108"/>
        <v>0.01</v>
      </c>
      <c r="U113" s="14">
        <f t="shared" si="109"/>
        <v>1.1787103711380675E-2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0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1"/>
        <v>0.01</v>
      </c>
      <c r="AT113" s="1">
        <f t="shared" si="112"/>
        <v>2.6687103711380673E-2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87.5</v>
      </c>
      <c r="AX113" s="1">
        <f t="shared" si="116"/>
        <v>304093.38311269047</v>
      </c>
    </row>
    <row r="114" spans="1:53" x14ac:dyDescent="0.15">
      <c r="C114" s="7">
        <v>9</v>
      </c>
      <c r="D114" s="8">
        <v>24.761491876333299</v>
      </c>
      <c r="E114" s="10">
        <f t="shared" si="117"/>
        <v>26.176429511290301</v>
      </c>
      <c r="F114" s="7" t="s">
        <v>83</v>
      </c>
      <c r="G114" s="1">
        <v>10</v>
      </c>
      <c r="H114" s="9">
        <f t="shared" si="99"/>
        <v>24.761491876333299</v>
      </c>
      <c r="I114" s="9">
        <f t="shared" si="100"/>
        <v>297.91149187633329</v>
      </c>
      <c r="J114" s="9">
        <f t="shared" si="101"/>
        <v>0.33724071248445653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1.82452574658666</v>
      </c>
      <c r="P114" s="9">
        <f t="shared" si="104"/>
        <v>0.61530436272512024</v>
      </c>
      <c r="Q114" s="12">
        <f t="shared" si="105"/>
        <v>0.18459130881753608</v>
      </c>
      <c r="R114" s="9">
        <f t="shared" si="106"/>
        <v>0.19436706250000002</v>
      </c>
      <c r="S114" s="13">
        <f t="shared" si="107"/>
        <v>0.94970467960607297</v>
      </c>
      <c r="T114" s="2">
        <f t="shared" si="108"/>
        <v>0.01</v>
      </c>
      <c r="U114" s="14">
        <f t="shared" si="109"/>
        <v>9.4970467960607298E-3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0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1"/>
        <v>0.01</v>
      </c>
      <c r="AT114" s="1">
        <f t="shared" si="112"/>
        <v>2.439704679606073E-2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87.5</v>
      </c>
      <c r="AX114" s="1">
        <f t="shared" si="116"/>
        <v>277998.71347631182</v>
      </c>
    </row>
    <row r="115" spans="1:53" x14ac:dyDescent="0.15">
      <c r="C115" s="7">
        <v>10</v>
      </c>
      <c r="D115" s="8">
        <v>23.6108789080645</v>
      </c>
      <c r="E115" s="10">
        <f t="shared" si="117"/>
        <v>24.761491876333299</v>
      </c>
      <c r="F115" s="7" t="s">
        <v>83</v>
      </c>
      <c r="G115" s="1">
        <v>11</v>
      </c>
      <c r="H115" s="9">
        <f t="shared" si="99"/>
        <v>23.6108789080645</v>
      </c>
      <c r="I115" s="9">
        <f t="shared" si="100"/>
        <v>296.76087890806446</v>
      </c>
      <c r="J115" s="9">
        <f t="shared" si="101"/>
        <v>0.29710191163159061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1.1487603146684626</v>
      </c>
      <c r="O115" s="9">
        <f t="shared" si="118"/>
        <v>0.70835127752641069</v>
      </c>
      <c r="P115" s="9">
        <f t="shared" si="104"/>
        <v>0.21045251865977599</v>
      </c>
      <c r="Q115" s="12">
        <f t="shared" si="105"/>
        <v>6.3135755597932788E-2</v>
      </c>
      <c r="R115" s="9">
        <f t="shared" si="106"/>
        <v>0.19436706250000002</v>
      </c>
      <c r="S115" s="13">
        <f t="shared" si="107"/>
        <v>0.32482744136719555</v>
      </c>
      <c r="T115" s="2">
        <f t="shared" si="108"/>
        <v>0.01</v>
      </c>
      <c r="U115" s="14">
        <f t="shared" si="109"/>
        <v>3.2482744136719554E-3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0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1"/>
        <v>0.01</v>
      </c>
      <c r="AT115" s="1">
        <f t="shared" si="112"/>
        <v>1.8148274413671957E-2</v>
      </c>
      <c r="AU115" s="9">
        <f t="shared" si="113"/>
        <v>64.789020833333339</v>
      </c>
      <c r="AV115" s="1">
        <f t="shared" si="114"/>
        <v>0.3</v>
      </c>
      <c r="AW115" s="1">
        <f t="shared" si="115"/>
        <v>87.5</v>
      </c>
      <c r="AX115" s="1">
        <f t="shared" si="116"/>
        <v>206795.3954013194</v>
      </c>
    </row>
    <row r="116" spans="1:53" x14ac:dyDescent="0.15">
      <c r="C116" s="7">
        <v>11</v>
      </c>
      <c r="D116" s="8">
        <v>18.6414521306667</v>
      </c>
      <c r="E116" s="10">
        <f t="shared" si="117"/>
        <v>23.6108789080645</v>
      </c>
      <c r="F116" s="7" t="s">
        <v>85</v>
      </c>
      <c r="G116" s="1">
        <v>12</v>
      </c>
      <c r="H116" s="9">
        <f t="shared" si="99"/>
        <v>18.6414521306667</v>
      </c>
      <c r="I116" s="9">
        <f t="shared" si="100"/>
        <v>291.7914521306667</v>
      </c>
      <c r="J116" s="9">
        <f t="shared" si="101"/>
        <v>0.16991403835099189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1.1457889671999681</v>
      </c>
      <c r="P116" s="9">
        <f t="shared" si="104"/>
        <v>0.19468563051495877</v>
      </c>
      <c r="Q116" s="12">
        <f t="shared" si="105"/>
        <v>5.8405689154487628E-2</v>
      </c>
      <c r="R116" s="9">
        <f t="shared" si="106"/>
        <v>0.19436706250000002</v>
      </c>
      <c r="S116" s="13">
        <f t="shared" si="107"/>
        <v>0.30049170061664959</v>
      </c>
      <c r="T116" s="2">
        <f t="shared" si="108"/>
        <v>0.01</v>
      </c>
      <c r="U116" s="14">
        <f t="shared" si="109"/>
        <v>3.0049170061664959E-3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0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1"/>
        <v>0.01</v>
      </c>
      <c r="AT116" s="1">
        <f t="shared" si="112"/>
        <v>1.7904917006166497E-2</v>
      </c>
      <c r="AU116" s="9">
        <f t="shared" si="113"/>
        <v>64.789020833333339</v>
      </c>
      <c r="AV116" s="1">
        <f t="shared" si="114"/>
        <v>0.3</v>
      </c>
      <c r="AW116" s="1">
        <f t="shared" si="115"/>
        <v>87.5</v>
      </c>
      <c r="AX116" s="1">
        <f t="shared" si="116"/>
        <v>204022.39394884967</v>
      </c>
      <c r="AY116" s="1">
        <f>SUM(AX105:AX116)</f>
        <v>2476263.5540732625</v>
      </c>
    </row>
    <row r="117" spans="1:53" x14ac:dyDescent="0.15">
      <c r="C117" s="7">
        <v>12</v>
      </c>
      <c r="D117" s="8">
        <v>15.6390331780645</v>
      </c>
      <c r="E117" s="10">
        <f t="shared" si="117"/>
        <v>18.6414521306667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15.8823808970968</v>
      </c>
      <c r="E121" s="7"/>
      <c r="F121" s="7"/>
      <c r="G121" s="1">
        <v>1</v>
      </c>
      <c r="H121" s="9">
        <f t="shared" ref="H121:H132" si="119">E122</f>
        <v>15.8823808970968</v>
      </c>
      <c r="I121" s="9">
        <f t="shared" ref="I121:I132" si="120">H121+273.15</f>
        <v>289.0323808970968</v>
      </c>
      <c r="J121" s="9">
        <f t="shared" ref="J121:J132" si="121">EXP(($C$15*(I121-$C$13))/($C$16*I121*$C$13))</f>
        <v>0.1235635814318374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3.5178551633644112E-2</v>
      </c>
      <c r="Q121" s="12">
        <f t="shared" ref="Q121:Q132" si="125">P121*$B$123</f>
        <v>1.1608922039102557E-2</v>
      </c>
      <c r="R121" s="9">
        <f t="shared" ref="R121:R132" si="126">L121*$B$123</f>
        <v>9.3951000000000007E-2</v>
      </c>
      <c r="S121" s="13">
        <f t="shared" ref="S121:S132" si="127">Q121/R121</f>
        <v>0.1235635814318374</v>
      </c>
      <c r="T121" s="2">
        <f t="shared" ref="T121:T132" si="128">$B$122/100</f>
        <v>0.01</v>
      </c>
      <c r="U121" s="14">
        <f t="shared" ref="U121:U132" si="129">S121*T121</f>
        <v>1.2356358143183741E-3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0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1">AR121*AQ121</f>
        <v>7.4999999999999997E-3</v>
      </c>
      <c r="AT121" s="1">
        <f t="shared" ref="AT121:AT132" si="132">(AS121+AM121+AD121+AA121+U121+X121+AG121+AJ121+AP121)</f>
        <v>1.1185635814318372E-2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40</v>
      </c>
      <c r="AX121" s="1">
        <f t="shared" ref="AX121:AX132" si="136">AW121*10000*AV121*0.67*AU121*AT121</f>
        <v>28164.16476647948</v>
      </c>
      <c r="AZ121" s="1">
        <f t="shared" ref="AZ121:AZ132" si="137">$E$9/12</f>
        <v>25</v>
      </c>
      <c r="BA121" s="1">
        <f t="shared" ref="BA121:BA132" si="138">AZ121*10000*AV121*0.67*AU121*AT121</f>
        <v>17602.602979049676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14.3105401790323</v>
      </c>
      <c r="E122" s="10">
        <f t="shared" ref="E122:E133" si="139">D121</f>
        <v>15.8823808970968</v>
      </c>
      <c r="F122" s="7" t="s">
        <v>83</v>
      </c>
      <c r="G122" s="1">
        <v>2</v>
      </c>
      <c r="H122" s="9">
        <f t="shared" si="119"/>
        <v>14.3105401790323</v>
      </c>
      <c r="I122" s="9">
        <f t="shared" si="120"/>
        <v>287.46054017903225</v>
      </c>
      <c r="J122" s="9">
        <f t="shared" si="121"/>
        <v>0.10277597698703773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0.53422144836635588</v>
      </c>
      <c r="P122" s="9">
        <f t="shared" si="124"/>
        <v>5.490513128328256E-2</v>
      </c>
      <c r="Q122" s="12">
        <f t="shared" si="125"/>
        <v>1.8118693323483245E-2</v>
      </c>
      <c r="R122" s="9">
        <f t="shared" si="126"/>
        <v>9.3951000000000007E-2</v>
      </c>
      <c r="S122" s="13">
        <f t="shared" si="127"/>
        <v>0.19285258617240097</v>
      </c>
      <c r="T122" s="2">
        <f t="shared" si="128"/>
        <v>0.01</v>
      </c>
      <c r="U122" s="14">
        <f t="shared" si="129"/>
        <v>1.9285258617240098E-3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0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1"/>
        <v>7.4999999999999997E-3</v>
      </c>
      <c r="AT122" s="1">
        <f t="shared" si="132"/>
        <v>1.1878525861724009E-2</v>
      </c>
      <c r="AU122" s="9">
        <f t="shared" si="133"/>
        <v>28.47</v>
      </c>
      <c r="AV122" s="1">
        <f t="shared" si="134"/>
        <v>0.33</v>
      </c>
      <c r="AW122" s="1">
        <f t="shared" si="135"/>
        <v>40</v>
      </c>
      <c r="AX122" s="1">
        <f t="shared" si="136"/>
        <v>29908.783470693506</v>
      </c>
      <c r="AZ122" s="1">
        <f t="shared" si="137"/>
        <v>25</v>
      </c>
      <c r="BA122" s="1">
        <f t="shared" si="138"/>
        <v>18692.989669183444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12.942304990357099</v>
      </c>
      <c r="E123" s="10">
        <f t="shared" si="139"/>
        <v>14.3105401790323</v>
      </c>
      <c r="F123" s="7" t="s">
        <v>83</v>
      </c>
      <c r="G123" s="1">
        <v>3</v>
      </c>
      <c r="H123" s="9">
        <f t="shared" si="119"/>
        <v>12.942304990357099</v>
      </c>
      <c r="I123" s="9">
        <f t="shared" si="120"/>
        <v>286.09230499035709</v>
      </c>
      <c r="J123" s="9">
        <f t="shared" si="121"/>
        <v>8.740567255348633E-2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0.76401631708307327</v>
      </c>
      <c r="P123" s="9">
        <f t="shared" si="124"/>
        <v>6.6779360036483687E-2</v>
      </c>
      <c r="Q123" s="12">
        <f t="shared" si="125"/>
        <v>2.2037188812039619E-2</v>
      </c>
      <c r="R123" s="9">
        <f t="shared" si="126"/>
        <v>9.3951000000000007E-2</v>
      </c>
      <c r="S123" s="13">
        <f t="shared" si="127"/>
        <v>0.23456044972421386</v>
      </c>
      <c r="T123" s="2">
        <f t="shared" si="128"/>
        <v>0.01</v>
      </c>
      <c r="U123" s="14">
        <f t="shared" si="129"/>
        <v>2.3456044972421388E-3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0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1"/>
        <v>7.4999999999999997E-3</v>
      </c>
      <c r="AT123" s="1">
        <f t="shared" si="132"/>
        <v>1.2295604497242138E-2</v>
      </c>
      <c r="AU123" s="9">
        <f t="shared" si="133"/>
        <v>28.47</v>
      </c>
      <c r="AV123" s="1">
        <f t="shared" si="134"/>
        <v>0.33</v>
      </c>
      <c r="AW123" s="1">
        <f t="shared" si="135"/>
        <v>40</v>
      </c>
      <c r="AX123" s="1">
        <f t="shared" si="136"/>
        <v>30958.940261626612</v>
      </c>
      <c r="AZ123" s="1">
        <f t="shared" si="137"/>
        <v>25</v>
      </c>
      <c r="BA123" s="1">
        <f t="shared" si="138"/>
        <v>19349.337663516635</v>
      </c>
    </row>
    <row r="124" spans="1:53" x14ac:dyDescent="0.15">
      <c r="C124" s="7">
        <v>3</v>
      </c>
      <c r="D124" s="8">
        <v>14.6197150919355</v>
      </c>
      <c r="E124" s="10">
        <f t="shared" si="139"/>
        <v>12.942304990357099</v>
      </c>
      <c r="F124" s="7" t="s">
        <v>83</v>
      </c>
      <c r="G124" s="1">
        <v>4</v>
      </c>
      <c r="H124" s="9">
        <f t="shared" si="119"/>
        <v>14.6197150919355</v>
      </c>
      <c r="I124" s="9">
        <f t="shared" si="120"/>
        <v>287.7697150919355</v>
      </c>
      <c r="J124" s="9">
        <f t="shared" si="121"/>
        <v>0.10658500809777974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0.98193695704658968</v>
      </c>
      <c r="P124" s="9">
        <f t="shared" si="124"/>
        <v>0.10465975851831996</v>
      </c>
      <c r="Q124" s="12">
        <f t="shared" si="125"/>
        <v>3.4537720311045586E-2</v>
      </c>
      <c r="R124" s="9">
        <f t="shared" si="126"/>
        <v>9.3951000000000007E-2</v>
      </c>
      <c r="S124" s="13">
        <f t="shared" si="127"/>
        <v>0.36761418517147859</v>
      </c>
      <c r="T124" s="2">
        <f t="shared" si="128"/>
        <v>0.01</v>
      </c>
      <c r="U124" s="14">
        <f t="shared" si="129"/>
        <v>3.6761418517147859E-3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0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1"/>
        <v>7.4999999999999997E-3</v>
      </c>
      <c r="AT124" s="1">
        <f t="shared" si="132"/>
        <v>1.3626141851714787E-2</v>
      </c>
      <c r="AU124" s="9">
        <f t="shared" si="133"/>
        <v>28.47</v>
      </c>
      <c r="AV124" s="1">
        <f t="shared" si="134"/>
        <v>0.33</v>
      </c>
      <c r="AW124" s="1">
        <f t="shared" si="135"/>
        <v>40</v>
      </c>
      <c r="AX124" s="1">
        <f t="shared" si="136"/>
        <v>34309.082703360218</v>
      </c>
      <c r="AZ124" s="1">
        <f t="shared" si="137"/>
        <v>25</v>
      </c>
      <c r="BA124" s="1">
        <f t="shared" si="138"/>
        <v>21443.176689600135</v>
      </c>
    </row>
    <row r="125" spans="1:53" x14ac:dyDescent="0.15">
      <c r="C125" s="7">
        <v>4</v>
      </c>
      <c r="D125" s="8">
        <v>16.559350557999998</v>
      </c>
      <c r="E125" s="10">
        <f t="shared" si="139"/>
        <v>14.6197150919355</v>
      </c>
      <c r="F125" s="7" t="s">
        <v>83</v>
      </c>
      <c r="G125" s="1">
        <v>5</v>
      </c>
      <c r="H125" s="9">
        <f t="shared" si="119"/>
        <v>16.559350557999998</v>
      </c>
      <c r="I125" s="9">
        <f t="shared" si="120"/>
        <v>289.70935055799998</v>
      </c>
      <c r="J125" s="9">
        <f t="shared" si="121"/>
        <v>0.13368338404197758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0.83341333860185618</v>
      </c>
      <c r="O125" s="9">
        <f t="shared" si="140"/>
        <v>0.32856385992641346</v>
      </c>
      <c r="P125" s="9">
        <f t="shared" si="124"/>
        <v>4.3923528668857258E-2</v>
      </c>
      <c r="Q125" s="12">
        <f t="shared" si="125"/>
        <v>1.4494764460722896E-2</v>
      </c>
      <c r="R125" s="9">
        <f t="shared" si="126"/>
        <v>9.3951000000000007E-2</v>
      </c>
      <c r="S125" s="13">
        <f t="shared" si="127"/>
        <v>0.15428004449897176</v>
      </c>
      <c r="T125" s="2">
        <f t="shared" si="128"/>
        <v>0.01</v>
      </c>
      <c r="U125" s="14">
        <f t="shared" si="129"/>
        <v>1.5428004449897176E-3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0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1"/>
        <v>0.01</v>
      </c>
      <c r="AT125" s="1">
        <f t="shared" si="132"/>
        <v>1.6442800444989719E-2</v>
      </c>
      <c r="AU125" s="9">
        <f t="shared" si="133"/>
        <v>28.47</v>
      </c>
      <c r="AV125" s="1">
        <f t="shared" si="134"/>
        <v>0.33</v>
      </c>
      <c r="AW125" s="1">
        <f t="shared" si="135"/>
        <v>40</v>
      </c>
      <c r="AX125" s="1">
        <f t="shared" si="136"/>
        <v>41401.110195473739</v>
      </c>
      <c r="AZ125" s="1">
        <f t="shared" si="137"/>
        <v>25</v>
      </c>
      <c r="BA125" s="1">
        <f t="shared" si="138"/>
        <v>25875.693872171087</v>
      </c>
    </row>
    <row r="126" spans="1:53" x14ac:dyDescent="0.15">
      <c r="C126" s="7">
        <v>5</v>
      </c>
      <c r="D126" s="8">
        <v>18.605783389999999</v>
      </c>
      <c r="E126" s="10">
        <f t="shared" si="139"/>
        <v>16.559350557999998</v>
      </c>
      <c r="F126" s="7" t="s">
        <v>85</v>
      </c>
      <c r="G126" s="1">
        <v>6</v>
      </c>
      <c r="H126" s="9">
        <f t="shared" si="119"/>
        <v>18.605783389999999</v>
      </c>
      <c r="I126" s="9">
        <f t="shared" si="120"/>
        <v>291.75578338999998</v>
      </c>
      <c r="J126" s="9">
        <f t="shared" si="121"/>
        <v>0.16922227873743478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0.56934033125755623</v>
      </c>
      <c r="P126" s="9">
        <f t="shared" si="124"/>
        <v>9.634506823252964E-2</v>
      </c>
      <c r="Q126" s="12">
        <f t="shared" si="125"/>
        <v>3.1793872516734781E-2</v>
      </c>
      <c r="R126" s="9">
        <f t="shared" si="126"/>
        <v>9.3951000000000007E-2</v>
      </c>
      <c r="S126" s="13">
        <f t="shared" si="127"/>
        <v>0.33840909108721334</v>
      </c>
      <c r="T126" s="2">
        <f t="shared" si="128"/>
        <v>0.01</v>
      </c>
      <c r="U126" s="14">
        <f t="shared" si="129"/>
        <v>3.3840909108721336E-3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0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1"/>
        <v>0.01</v>
      </c>
      <c r="AT126" s="1">
        <f t="shared" si="132"/>
        <v>1.8284090910872134E-2</v>
      </c>
      <c r="AU126" s="9">
        <f t="shared" si="133"/>
        <v>28.47</v>
      </c>
      <c r="AV126" s="1">
        <f t="shared" si="134"/>
        <v>0.33</v>
      </c>
      <c r="AW126" s="1">
        <f t="shared" si="135"/>
        <v>40</v>
      </c>
      <c r="AX126" s="1">
        <f t="shared" si="136"/>
        <v>46037.271154484923</v>
      </c>
      <c r="AZ126" s="1">
        <f t="shared" si="137"/>
        <v>25</v>
      </c>
      <c r="BA126" s="1">
        <f t="shared" si="138"/>
        <v>28773.294471553076</v>
      </c>
    </row>
    <row r="127" spans="1:53" x14ac:dyDescent="0.15">
      <c r="C127" s="7">
        <v>6</v>
      </c>
      <c r="D127" s="8">
        <v>21.410263453666701</v>
      </c>
      <c r="E127" s="10">
        <f t="shared" si="139"/>
        <v>18.605783389999999</v>
      </c>
      <c r="F127" s="7" t="s">
        <v>83</v>
      </c>
      <c r="G127" s="1">
        <v>7</v>
      </c>
      <c r="H127" s="9">
        <f t="shared" si="119"/>
        <v>21.410263453666701</v>
      </c>
      <c r="I127" s="9">
        <f t="shared" si="120"/>
        <v>294.56026345366666</v>
      </c>
      <c r="J127" s="9">
        <f t="shared" si="121"/>
        <v>0.23251506291251994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0.75769526302502654</v>
      </c>
      <c r="P127" s="9">
        <f t="shared" si="124"/>
        <v>0.17617556175078239</v>
      </c>
      <c r="Q127" s="12">
        <f t="shared" si="125"/>
        <v>5.8137935377758194E-2</v>
      </c>
      <c r="R127" s="9">
        <f t="shared" si="126"/>
        <v>9.3951000000000007E-2</v>
      </c>
      <c r="S127" s="13">
        <f t="shared" si="127"/>
        <v>0.61881124605122018</v>
      </c>
      <c r="T127" s="2">
        <f t="shared" si="128"/>
        <v>0.01</v>
      </c>
      <c r="U127" s="14">
        <f t="shared" si="129"/>
        <v>6.1881124605122021E-3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0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1"/>
        <v>0.01</v>
      </c>
      <c r="AT127" s="1">
        <f t="shared" si="132"/>
        <v>2.1088112460512204E-2</v>
      </c>
      <c r="AU127" s="9">
        <f t="shared" si="133"/>
        <v>28.47</v>
      </c>
      <c r="AV127" s="1">
        <f t="shared" si="134"/>
        <v>0.33</v>
      </c>
      <c r="AW127" s="1">
        <f t="shared" si="135"/>
        <v>40</v>
      </c>
      <c r="AX127" s="1">
        <f t="shared" si="136"/>
        <v>53097.480001239193</v>
      </c>
      <c r="AZ127" s="1">
        <f t="shared" si="137"/>
        <v>25</v>
      </c>
      <c r="BA127" s="1">
        <f t="shared" si="138"/>
        <v>33185.925000774499</v>
      </c>
    </row>
    <row r="128" spans="1:53" x14ac:dyDescent="0.15">
      <c r="C128" s="7">
        <v>7</v>
      </c>
      <c r="D128" s="8">
        <v>24.9521809587097</v>
      </c>
      <c r="E128" s="10">
        <f t="shared" si="139"/>
        <v>21.410263453666701</v>
      </c>
      <c r="F128" s="7" t="s">
        <v>83</v>
      </c>
      <c r="G128" s="1">
        <v>8</v>
      </c>
      <c r="H128" s="9">
        <f t="shared" si="119"/>
        <v>24.9521809587097</v>
      </c>
      <c r="I128" s="9">
        <f t="shared" si="120"/>
        <v>298.10218095870965</v>
      </c>
      <c r="J128" s="9">
        <f t="shared" si="121"/>
        <v>0.34436558277223145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0.86621970127424419</v>
      </c>
      <c r="P128" s="9">
        <f t="shared" si="124"/>
        <v>0.29829625223809336</v>
      </c>
      <c r="Q128" s="12">
        <f t="shared" si="125"/>
        <v>9.8437763238570813E-2</v>
      </c>
      <c r="R128" s="9">
        <f t="shared" si="126"/>
        <v>9.3951000000000007E-2</v>
      </c>
      <c r="S128" s="13">
        <f t="shared" si="127"/>
        <v>1.0477564181176444</v>
      </c>
      <c r="T128" s="2">
        <f t="shared" si="128"/>
        <v>0.01</v>
      </c>
      <c r="U128" s="14">
        <f t="shared" si="129"/>
        <v>1.0477564181176444E-2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0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1"/>
        <v>0.01</v>
      </c>
      <c r="AT128" s="1">
        <f t="shared" si="132"/>
        <v>2.5377564181176447E-2</v>
      </c>
      <c r="AU128" s="9">
        <f t="shared" si="133"/>
        <v>28.47</v>
      </c>
      <c r="AV128" s="1">
        <f t="shared" si="134"/>
        <v>0.33</v>
      </c>
      <c r="AW128" s="1">
        <f t="shared" si="135"/>
        <v>40</v>
      </c>
      <c r="AX128" s="1">
        <f t="shared" si="136"/>
        <v>63897.833867936977</v>
      </c>
      <c r="AZ128" s="1">
        <f t="shared" si="137"/>
        <v>25</v>
      </c>
      <c r="BA128" s="1">
        <f t="shared" si="138"/>
        <v>39936.146167460618</v>
      </c>
    </row>
    <row r="129" spans="1:54" x14ac:dyDescent="0.15">
      <c r="C129" s="7">
        <v>8</v>
      </c>
      <c r="D129" s="8">
        <v>26.176429511290301</v>
      </c>
      <c r="E129" s="10">
        <f t="shared" si="139"/>
        <v>24.9521809587097</v>
      </c>
      <c r="F129" s="7" t="s">
        <v>83</v>
      </c>
      <c r="G129" s="1">
        <v>9</v>
      </c>
      <c r="H129" s="9">
        <f t="shared" si="119"/>
        <v>26.176429511290301</v>
      </c>
      <c r="I129" s="9">
        <f t="shared" si="120"/>
        <v>299.32642951129026</v>
      </c>
      <c r="J129" s="9">
        <f t="shared" si="121"/>
        <v>0.39358387696510488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0.85262344903615084</v>
      </c>
      <c r="P129" s="9">
        <f t="shared" si="124"/>
        <v>0.33557884266300775</v>
      </c>
      <c r="Q129" s="12">
        <f t="shared" si="125"/>
        <v>0.11074101807879257</v>
      </c>
      <c r="R129" s="9">
        <f t="shared" si="126"/>
        <v>9.3951000000000007E-2</v>
      </c>
      <c r="S129" s="13">
        <f t="shared" si="127"/>
        <v>1.1787103711380673</v>
      </c>
      <c r="T129" s="2">
        <f t="shared" si="128"/>
        <v>0.01</v>
      </c>
      <c r="U129" s="14">
        <f t="shared" si="129"/>
        <v>1.1787103711380673E-2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0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1"/>
        <v>0.01</v>
      </c>
      <c r="AT129" s="1">
        <f t="shared" si="132"/>
        <v>2.6687103711380673E-2</v>
      </c>
      <c r="AU129" s="9">
        <f t="shared" si="133"/>
        <v>28.47</v>
      </c>
      <c r="AV129" s="1">
        <f t="shared" si="134"/>
        <v>0.33</v>
      </c>
      <c r="AW129" s="1">
        <f t="shared" si="135"/>
        <v>40</v>
      </c>
      <c r="AX129" s="1">
        <f t="shared" si="136"/>
        <v>67195.106165116405</v>
      </c>
      <c r="AZ129" s="1">
        <f t="shared" si="137"/>
        <v>25</v>
      </c>
      <c r="BA129" s="1">
        <f t="shared" si="138"/>
        <v>41996.941353197755</v>
      </c>
    </row>
    <row r="130" spans="1:54" x14ac:dyDescent="0.15">
      <c r="C130" s="7">
        <v>9</v>
      </c>
      <c r="D130" s="8">
        <v>24.761491876333299</v>
      </c>
      <c r="E130" s="10">
        <f t="shared" si="139"/>
        <v>26.176429511290301</v>
      </c>
      <c r="F130" s="7" t="s">
        <v>83</v>
      </c>
      <c r="G130" s="1">
        <v>10</v>
      </c>
      <c r="H130" s="9">
        <f t="shared" si="119"/>
        <v>24.761491876333299</v>
      </c>
      <c r="I130" s="9">
        <f t="shared" si="120"/>
        <v>297.91149187633329</v>
      </c>
      <c r="J130" s="9">
        <f t="shared" si="121"/>
        <v>0.33724071248445653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0.80174460637314304</v>
      </c>
      <c r="P130" s="9">
        <f t="shared" si="124"/>
        <v>0.27038092228384891</v>
      </c>
      <c r="Q130" s="12">
        <f t="shared" si="125"/>
        <v>8.9225704353670152E-2</v>
      </c>
      <c r="R130" s="9">
        <f t="shared" si="126"/>
        <v>9.3951000000000007E-2</v>
      </c>
      <c r="S130" s="13">
        <f t="shared" si="127"/>
        <v>0.94970467960607274</v>
      </c>
      <c r="T130" s="2">
        <f t="shared" si="128"/>
        <v>0.01</v>
      </c>
      <c r="U130" s="14">
        <f t="shared" si="129"/>
        <v>9.4970467960607281E-3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0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1"/>
        <v>0.01</v>
      </c>
      <c r="AT130" s="1">
        <f t="shared" si="132"/>
        <v>2.439704679606073E-2</v>
      </c>
      <c r="AU130" s="9">
        <f t="shared" si="133"/>
        <v>28.47</v>
      </c>
      <c r="AV130" s="1">
        <f t="shared" si="134"/>
        <v>0.33</v>
      </c>
      <c r="AW130" s="1">
        <f t="shared" si="135"/>
        <v>40</v>
      </c>
      <c r="AX130" s="1">
        <f t="shared" si="136"/>
        <v>61429.002086783599</v>
      </c>
      <c r="AZ130" s="1">
        <f t="shared" si="137"/>
        <v>25</v>
      </c>
      <c r="BA130" s="1">
        <f t="shared" si="138"/>
        <v>38393.126304239755</v>
      </c>
    </row>
    <row r="131" spans="1:54" x14ac:dyDescent="0.15">
      <c r="C131" s="7">
        <v>10</v>
      </c>
      <c r="D131" s="8">
        <v>23.6108789080645</v>
      </c>
      <c r="E131" s="10">
        <f t="shared" si="139"/>
        <v>24.761491876333299</v>
      </c>
      <c r="F131" s="7" t="s">
        <v>83</v>
      </c>
      <c r="G131" s="1">
        <v>11</v>
      </c>
      <c r="H131" s="9">
        <f t="shared" si="119"/>
        <v>23.6108789080645</v>
      </c>
      <c r="I131" s="9">
        <f t="shared" si="120"/>
        <v>296.76087890806446</v>
      </c>
      <c r="J131" s="9">
        <f t="shared" si="121"/>
        <v>0.29710191163159061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0.50479549988482941</v>
      </c>
      <c r="O131" s="9">
        <f t="shared" si="140"/>
        <v>0.31126818420446467</v>
      </c>
      <c r="P131" s="9">
        <f t="shared" si="124"/>
        <v>9.2478372557240535E-2</v>
      </c>
      <c r="Q131" s="12">
        <f t="shared" si="125"/>
        <v>3.0517862943889376E-2</v>
      </c>
      <c r="R131" s="9">
        <f t="shared" si="126"/>
        <v>9.3951000000000007E-2</v>
      </c>
      <c r="S131" s="13">
        <f t="shared" si="127"/>
        <v>0.32482744136719538</v>
      </c>
      <c r="T131" s="2">
        <f t="shared" si="128"/>
        <v>0.01</v>
      </c>
      <c r="U131" s="14">
        <f t="shared" si="129"/>
        <v>3.2482744136719537E-3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0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1"/>
        <v>0.01</v>
      </c>
      <c r="AT131" s="1">
        <f t="shared" si="132"/>
        <v>1.8148274413671953E-2</v>
      </c>
      <c r="AU131" s="9">
        <f t="shared" si="133"/>
        <v>28.47</v>
      </c>
      <c r="AV131" s="1">
        <f t="shared" si="134"/>
        <v>0.33</v>
      </c>
      <c r="AW131" s="1">
        <f t="shared" si="135"/>
        <v>40</v>
      </c>
      <c r="AX131" s="1">
        <f t="shared" si="136"/>
        <v>45695.300588962346</v>
      </c>
      <c r="AZ131" s="1">
        <f t="shared" si="137"/>
        <v>25</v>
      </c>
      <c r="BA131" s="1">
        <f t="shared" si="138"/>
        <v>28559.562868101468</v>
      </c>
    </row>
    <row r="132" spans="1:54" x14ac:dyDescent="0.15">
      <c r="C132" s="7">
        <v>11</v>
      </c>
      <c r="D132" s="8">
        <v>18.6414521306667</v>
      </c>
      <c r="E132" s="10">
        <f t="shared" si="139"/>
        <v>23.6108789080645</v>
      </c>
      <c r="F132" s="7" t="s">
        <v>85</v>
      </c>
      <c r="G132" s="1">
        <v>12</v>
      </c>
      <c r="H132" s="9">
        <f t="shared" si="119"/>
        <v>18.6414521306667</v>
      </c>
      <c r="I132" s="9">
        <f t="shared" si="120"/>
        <v>291.7914521306667</v>
      </c>
      <c r="J132" s="9">
        <f t="shared" si="121"/>
        <v>0.16991403835099189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0.50348981164722406</v>
      </c>
      <c r="P132" s="9">
        <f t="shared" si="124"/>
        <v>8.5549987165560115E-2</v>
      </c>
      <c r="Q132" s="12">
        <f t="shared" si="125"/>
        <v>2.823149576463484E-2</v>
      </c>
      <c r="R132" s="9">
        <f t="shared" si="126"/>
        <v>9.3951000000000007E-2</v>
      </c>
      <c r="S132" s="13">
        <f t="shared" si="127"/>
        <v>0.30049170061664954</v>
      </c>
      <c r="T132" s="2">
        <f t="shared" si="128"/>
        <v>0.01</v>
      </c>
      <c r="U132" s="14">
        <f t="shared" si="129"/>
        <v>3.0049170061664954E-3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0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1"/>
        <v>0.01</v>
      </c>
      <c r="AT132" s="1">
        <f t="shared" si="132"/>
        <v>1.7904917006166497E-2</v>
      </c>
      <c r="AU132" s="9">
        <f t="shared" si="133"/>
        <v>28.47</v>
      </c>
      <c r="AV132" s="1">
        <f t="shared" si="134"/>
        <v>0.33</v>
      </c>
      <c r="AW132" s="1">
        <f t="shared" si="135"/>
        <v>40</v>
      </c>
      <c r="AX132" s="1">
        <f t="shared" si="136"/>
        <v>45082.554184922141</v>
      </c>
      <c r="AY132" s="1">
        <f>SUM(AX121:AX132)</f>
        <v>547176.62944707915</v>
      </c>
      <c r="AZ132" s="1">
        <f t="shared" si="137"/>
        <v>25</v>
      </c>
      <c r="BA132" s="1">
        <f t="shared" si="138"/>
        <v>28176.596365576337</v>
      </c>
      <c r="BB132" s="1">
        <f>SUM(BA121:BA132)</f>
        <v>341985.39340442448</v>
      </c>
    </row>
    <row r="133" spans="1:54" x14ac:dyDescent="0.15">
      <c r="C133" s="7">
        <v>12</v>
      </c>
      <c r="D133" s="8">
        <v>15.6390331780645</v>
      </c>
      <c r="E133" s="10">
        <f t="shared" si="139"/>
        <v>18.6414521306667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15.8823808970968</v>
      </c>
      <c r="E136" s="7"/>
      <c r="F136" s="7"/>
      <c r="G136" s="1">
        <v>1</v>
      </c>
      <c r="H136" s="9">
        <f t="shared" ref="H136:H147" si="141">E137</f>
        <v>15.8823808970968</v>
      </c>
      <c r="I136" s="9">
        <f t="shared" ref="I136:I147" si="142">H136+273.15</f>
        <v>289.0323808970968</v>
      </c>
      <c r="J136" s="9">
        <f t="shared" ref="J136:J147" si="143">EXP(($C$15*(I136-$C$13))/($C$16*I136*$C$13))</f>
        <v>0.1235635814318374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9.379067906170821E-2</v>
      </c>
      <c r="Q136" s="12">
        <f t="shared" ref="Q136:Q147" si="147">P136*$B$138</f>
        <v>2.4385576556044137E-2</v>
      </c>
      <c r="R136" s="9">
        <f t="shared" ref="R136:R147" si="148">L136*$B$138</f>
        <v>0.19735245833333334</v>
      </c>
      <c r="S136" s="13">
        <f t="shared" ref="S136:S147" si="149">Q136/R136</f>
        <v>0.12356358143183743</v>
      </c>
      <c r="T136" s="2">
        <f t="shared" ref="T136:T147" si="150">$B$137/100</f>
        <v>0.01</v>
      </c>
      <c r="U136" s="14">
        <f t="shared" ref="U136:U147" si="151">S136*T136</f>
        <v>1.2356358143183744E-3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3">AR136*AQ136</f>
        <v>7.4999999999999997E-3</v>
      </c>
      <c r="AT136" s="1">
        <f t="shared" ref="AT136:AT147" si="154">(AS136+AM136+AD136+AA136+U136+X136+AG136+AJ136+AP136)</f>
        <v>1.1185635814318372E-2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14.3105401790323</v>
      </c>
      <c r="E137" s="10">
        <f t="shared" ref="E137:E148" si="159">D136</f>
        <v>15.8823808970968</v>
      </c>
      <c r="F137" s="7" t="s">
        <v>83</v>
      </c>
      <c r="G137" s="1">
        <v>2</v>
      </c>
      <c r="H137" s="9">
        <f t="shared" si="141"/>
        <v>14.3105401790323</v>
      </c>
      <c r="I137" s="9">
        <f t="shared" si="142"/>
        <v>287.46054017903225</v>
      </c>
      <c r="J137" s="9">
        <f t="shared" si="143"/>
        <v>0.10277597698703773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1.4243051542716252</v>
      </c>
      <c r="P137" s="9">
        <f t="shared" si="146"/>
        <v>0.14638435375793979</v>
      </c>
      <c r="Q137" s="12">
        <f t="shared" si="147"/>
        <v>3.8059931977064344E-2</v>
      </c>
      <c r="R137" s="9">
        <f t="shared" si="148"/>
        <v>0.19735245833333334</v>
      </c>
      <c r="S137" s="13">
        <f t="shared" si="149"/>
        <v>0.192852586172401</v>
      </c>
      <c r="T137" s="2">
        <f t="shared" si="150"/>
        <v>0.01</v>
      </c>
      <c r="U137" s="14">
        <f t="shared" si="151"/>
        <v>1.92852586172401E-3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3"/>
        <v>7.4999999999999997E-3</v>
      </c>
      <c r="AT137" s="1">
        <f t="shared" si="154"/>
        <v>1.1878525861724009E-2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12.942304990357099</v>
      </c>
      <c r="E138" s="10">
        <f t="shared" si="159"/>
        <v>14.3105401790323</v>
      </c>
      <c r="F138" s="7" t="s">
        <v>83</v>
      </c>
      <c r="G138" s="1">
        <v>3</v>
      </c>
      <c r="H138" s="9">
        <f t="shared" si="141"/>
        <v>12.942304990357099</v>
      </c>
      <c r="I138" s="9">
        <f t="shared" si="142"/>
        <v>286.09230499035709</v>
      </c>
      <c r="J138" s="9">
        <f t="shared" si="143"/>
        <v>8.740567255348633E-2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2.0369687171803523</v>
      </c>
      <c r="P138" s="9">
        <f t="shared" si="146"/>
        <v>0.17804262069556098</v>
      </c>
      <c r="Q138" s="12">
        <f t="shared" si="147"/>
        <v>4.629108138084586E-2</v>
      </c>
      <c r="R138" s="9">
        <f t="shared" si="148"/>
        <v>0.19735245833333334</v>
      </c>
      <c r="S138" s="13">
        <f t="shared" si="149"/>
        <v>0.23456044972421394</v>
      </c>
      <c r="T138" s="2">
        <f t="shared" si="150"/>
        <v>0.01</v>
      </c>
      <c r="U138" s="14">
        <f t="shared" si="151"/>
        <v>2.3456044972421397E-3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3"/>
        <v>7.4999999999999997E-3</v>
      </c>
      <c r="AT138" s="1">
        <f t="shared" si="154"/>
        <v>1.2295604497242138E-2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14.6197150919355</v>
      </c>
      <c r="E139" s="10">
        <f t="shared" si="159"/>
        <v>12.942304990357099</v>
      </c>
      <c r="F139" s="7" t="s">
        <v>83</v>
      </c>
      <c r="G139" s="1">
        <v>4</v>
      </c>
      <c r="H139" s="9">
        <f t="shared" si="141"/>
        <v>14.6197150919355</v>
      </c>
      <c r="I139" s="9">
        <f t="shared" si="142"/>
        <v>287.7697150919355</v>
      </c>
      <c r="J139" s="9">
        <f t="shared" si="143"/>
        <v>0.10658500809777974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2.6179740131514579</v>
      </c>
      <c r="P139" s="9">
        <f t="shared" si="146"/>
        <v>0.27903678139152505</v>
      </c>
      <c r="Q139" s="12">
        <f t="shared" si="147"/>
        <v>7.2549563161796518E-2</v>
      </c>
      <c r="R139" s="9">
        <f t="shared" si="148"/>
        <v>0.19735245833333334</v>
      </c>
      <c r="S139" s="13">
        <f t="shared" si="149"/>
        <v>0.36761418517147859</v>
      </c>
      <c r="T139" s="2">
        <f t="shared" si="150"/>
        <v>0.01</v>
      </c>
      <c r="U139" s="14">
        <f t="shared" si="151"/>
        <v>3.6761418517147859E-3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2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3"/>
        <v>7.4999999999999997E-3</v>
      </c>
      <c r="AT139" s="1">
        <f t="shared" si="154"/>
        <v>1.3626141851714787E-2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16.559350557999998</v>
      </c>
      <c r="E140" s="10">
        <f t="shared" si="159"/>
        <v>14.6197150919355</v>
      </c>
      <c r="F140" s="7" t="s">
        <v>83</v>
      </c>
      <c r="G140" s="1">
        <v>5</v>
      </c>
      <c r="H140" s="9">
        <f t="shared" si="141"/>
        <v>16.559350557999998</v>
      </c>
      <c r="I140" s="9">
        <f t="shared" si="142"/>
        <v>289.70935055799998</v>
      </c>
      <c r="J140" s="9">
        <f t="shared" si="143"/>
        <v>0.13368338404197758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3.0979851484265999</v>
      </c>
      <c r="P140" s="9">
        <f t="shared" si="146"/>
        <v>0.41414913835345607</v>
      </c>
      <c r="Q140" s="12">
        <f t="shared" si="147"/>
        <v>0.10767877597189858</v>
      </c>
      <c r="R140" s="9">
        <f t="shared" si="148"/>
        <v>0.19735245833333334</v>
      </c>
      <c r="S140" s="13">
        <f t="shared" si="149"/>
        <v>0.5456165931818614</v>
      </c>
      <c r="T140" s="2">
        <f t="shared" si="150"/>
        <v>0.01</v>
      </c>
      <c r="U140" s="14">
        <f t="shared" si="151"/>
        <v>5.4561659318186143E-3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3"/>
        <v>0.01</v>
      </c>
      <c r="AT140" s="1">
        <f t="shared" si="154"/>
        <v>2.0356165931818614E-2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18.605783389999999</v>
      </c>
      <c r="E141" s="10">
        <f t="shared" si="159"/>
        <v>16.559350557999998</v>
      </c>
      <c r="F141" s="7" t="s">
        <v>85</v>
      </c>
      <c r="G141" s="1">
        <v>6</v>
      </c>
      <c r="H141" s="9">
        <f t="shared" si="141"/>
        <v>18.605783389999999</v>
      </c>
      <c r="I141" s="9">
        <f t="shared" si="142"/>
        <v>291.75578338999998</v>
      </c>
      <c r="J141" s="9">
        <f t="shared" si="143"/>
        <v>0.16922227873743478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3.4428839267398108</v>
      </c>
      <c r="P141" s="9">
        <f t="shared" si="146"/>
        <v>0.58261266351139829</v>
      </c>
      <c r="Q141" s="12">
        <f t="shared" si="147"/>
        <v>0.15147929251296355</v>
      </c>
      <c r="R141" s="9">
        <f t="shared" si="148"/>
        <v>0.19735245833333334</v>
      </c>
      <c r="S141" s="13">
        <f t="shared" si="149"/>
        <v>0.76755716038313115</v>
      </c>
      <c r="T141" s="2">
        <f t="shared" si="150"/>
        <v>0.01</v>
      </c>
      <c r="U141" s="14">
        <f t="shared" si="151"/>
        <v>7.6755716038313113E-3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3"/>
        <v>0.01</v>
      </c>
      <c r="AT141" s="1">
        <f t="shared" si="154"/>
        <v>2.2575571603831314E-2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21.410263453666701</v>
      </c>
      <c r="E142" s="10">
        <f t="shared" si="159"/>
        <v>18.605783389999999</v>
      </c>
      <c r="F142" s="7" t="s">
        <v>83</v>
      </c>
      <c r="G142" s="1">
        <v>7</v>
      </c>
      <c r="H142" s="9">
        <f t="shared" si="141"/>
        <v>21.410263453666701</v>
      </c>
      <c r="I142" s="9">
        <f t="shared" si="142"/>
        <v>294.56026345366666</v>
      </c>
      <c r="J142" s="9">
        <f t="shared" si="143"/>
        <v>0.23251506291251994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3.6193191798950788</v>
      </c>
      <c r="P142" s="9">
        <f t="shared" si="146"/>
        <v>0.84154622681379432</v>
      </c>
      <c r="Q142" s="12">
        <f t="shared" si="147"/>
        <v>0.21880201897158652</v>
      </c>
      <c r="R142" s="9">
        <f t="shared" si="148"/>
        <v>0.19735245833333334</v>
      </c>
      <c r="S142" s="13">
        <f t="shared" si="149"/>
        <v>1.1086865642282719</v>
      </c>
      <c r="T142" s="2">
        <f t="shared" si="150"/>
        <v>0.01</v>
      </c>
      <c r="U142" s="14">
        <f t="shared" si="151"/>
        <v>1.108686564228272E-2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3"/>
        <v>0.01</v>
      </c>
      <c r="AT142" s="1">
        <f t="shared" si="154"/>
        <v>2.5986865642282718E-2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24.9521809587097</v>
      </c>
      <c r="E143" s="10">
        <f t="shared" si="159"/>
        <v>21.410263453666701</v>
      </c>
      <c r="F143" s="7" t="s">
        <v>83</v>
      </c>
      <c r="G143" s="1">
        <v>8</v>
      </c>
      <c r="H143" s="9">
        <f t="shared" si="141"/>
        <v>24.9521809587097</v>
      </c>
      <c r="I143" s="9">
        <f t="shared" si="142"/>
        <v>298.10218095870965</v>
      </c>
      <c r="J143" s="9">
        <f t="shared" si="143"/>
        <v>0.34436558277223145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3.5368208697479506</v>
      </c>
      <c r="P143" s="9">
        <f t="shared" si="146"/>
        <v>1.2179593799717434</v>
      </c>
      <c r="Q143" s="12">
        <f t="shared" si="147"/>
        <v>0.3166694387926533</v>
      </c>
      <c r="R143" s="9">
        <f t="shared" si="148"/>
        <v>0.19735245833333334</v>
      </c>
      <c r="S143" s="13">
        <f t="shared" si="149"/>
        <v>1.6045882654159318</v>
      </c>
      <c r="T143" s="2">
        <f t="shared" si="150"/>
        <v>0.01</v>
      </c>
      <c r="U143" s="14">
        <f t="shared" si="151"/>
        <v>1.6045882654159318E-2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3"/>
        <v>0.01</v>
      </c>
      <c r="AT143" s="1">
        <f t="shared" si="154"/>
        <v>3.0945882654159318E-2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26.176429511290301</v>
      </c>
      <c r="E144" s="10">
        <f t="shared" si="159"/>
        <v>24.9521809587097</v>
      </c>
      <c r="F144" s="7" t="s">
        <v>83</v>
      </c>
      <c r="G144" s="1">
        <v>9</v>
      </c>
      <c r="H144" s="9">
        <f t="shared" si="141"/>
        <v>26.176429511290301</v>
      </c>
      <c r="I144" s="9">
        <f t="shared" si="142"/>
        <v>299.32642951129026</v>
      </c>
      <c r="J144" s="9">
        <f t="shared" si="143"/>
        <v>0.39358387696510488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3.077909406442874</v>
      </c>
      <c r="P144" s="9">
        <f t="shared" si="146"/>
        <v>1.2114155171351511</v>
      </c>
      <c r="Q144" s="12">
        <f t="shared" si="147"/>
        <v>0.31496803445513927</v>
      </c>
      <c r="R144" s="9">
        <f t="shared" si="148"/>
        <v>0.19735245833333334</v>
      </c>
      <c r="S144" s="13">
        <f t="shared" si="149"/>
        <v>1.5959671195134049</v>
      </c>
      <c r="T144" s="2">
        <f t="shared" si="150"/>
        <v>0.01</v>
      </c>
      <c r="U144" s="14">
        <f t="shared" si="151"/>
        <v>1.5959671195134049E-2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3"/>
        <v>0.01</v>
      </c>
      <c r="AT144" s="1">
        <f t="shared" si="154"/>
        <v>3.0859671195134053E-2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24.761491876333299</v>
      </c>
      <c r="E145" s="10">
        <f t="shared" si="159"/>
        <v>26.176429511290301</v>
      </c>
      <c r="F145" s="7" t="s">
        <v>83</v>
      </c>
      <c r="G145" s="1">
        <v>10</v>
      </c>
      <c r="H145" s="9">
        <f t="shared" si="141"/>
        <v>24.761491876333299</v>
      </c>
      <c r="I145" s="9">
        <f t="shared" si="142"/>
        <v>297.91149187633329</v>
      </c>
      <c r="J145" s="9">
        <f t="shared" si="143"/>
        <v>0.33724071248445653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2.6255418059743896</v>
      </c>
      <c r="P145" s="9">
        <f t="shared" si="146"/>
        <v>0.88543958930452982</v>
      </c>
      <c r="Q145" s="12">
        <f t="shared" si="147"/>
        <v>0.23021429321917777</v>
      </c>
      <c r="R145" s="9">
        <f t="shared" si="148"/>
        <v>0.19735245833333334</v>
      </c>
      <c r="S145" s="13">
        <f t="shared" si="149"/>
        <v>1.1665134306578535</v>
      </c>
      <c r="T145" s="2">
        <f t="shared" si="150"/>
        <v>0.01</v>
      </c>
      <c r="U145" s="14">
        <f t="shared" si="151"/>
        <v>1.1665134306578536E-2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3"/>
        <v>0.01</v>
      </c>
      <c r="AT145" s="1">
        <f t="shared" si="154"/>
        <v>2.6565134306578538E-2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23.6108789080645</v>
      </c>
      <c r="E146" s="10">
        <f t="shared" si="159"/>
        <v>24.761491876333299</v>
      </c>
      <c r="F146" s="7" t="s">
        <v>83</v>
      </c>
      <c r="G146" s="1">
        <v>11</v>
      </c>
      <c r="H146" s="9">
        <f t="shared" si="141"/>
        <v>23.6108789080645</v>
      </c>
      <c r="I146" s="9">
        <f t="shared" si="142"/>
        <v>296.76087890806446</v>
      </c>
      <c r="J146" s="9">
        <f t="shared" si="143"/>
        <v>0.29710191163159061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2.4991501333365265</v>
      </c>
      <c r="P146" s="9">
        <f t="shared" si="146"/>
        <v>0.74250228206862656</v>
      </c>
      <c r="Q146" s="12">
        <f t="shared" si="147"/>
        <v>0.19305059333784291</v>
      </c>
      <c r="R146" s="9">
        <f t="shared" si="148"/>
        <v>0.19735245833333334</v>
      </c>
      <c r="S146" s="13">
        <f t="shared" si="149"/>
        <v>0.97820212105883941</v>
      </c>
      <c r="T146" s="2">
        <f t="shared" si="150"/>
        <v>0.01</v>
      </c>
      <c r="U146" s="14">
        <f t="shared" si="151"/>
        <v>9.7820212105883941E-3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3"/>
        <v>0.01</v>
      </c>
      <c r="AT146" s="1">
        <f t="shared" si="154"/>
        <v>2.4682021210588392E-2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18.6414521306667</v>
      </c>
      <c r="E147" s="10">
        <f t="shared" si="159"/>
        <v>23.6108789080645</v>
      </c>
      <c r="F147" s="7" t="s">
        <v>85</v>
      </c>
      <c r="G147" s="1">
        <v>12</v>
      </c>
      <c r="H147" s="9">
        <f t="shared" si="141"/>
        <v>18.6414521306667</v>
      </c>
      <c r="I147" s="9">
        <f t="shared" si="142"/>
        <v>291.7914521306667</v>
      </c>
      <c r="J147" s="9">
        <f t="shared" si="143"/>
        <v>0.16991403835099189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2.5156957679345666</v>
      </c>
      <c r="P147" s="9">
        <f t="shared" si="146"/>
        <v>0.42745202719226194</v>
      </c>
      <c r="Q147" s="12">
        <f t="shared" si="147"/>
        <v>0.11113752706998811</v>
      </c>
      <c r="R147" s="9">
        <f t="shared" si="148"/>
        <v>0.19735245833333334</v>
      </c>
      <c r="S147" s="13">
        <f t="shared" si="149"/>
        <v>0.56314234952307507</v>
      </c>
      <c r="T147" s="2">
        <f t="shared" si="150"/>
        <v>0.01</v>
      </c>
      <c r="U147" s="14">
        <f t="shared" si="151"/>
        <v>5.6314234952307505E-3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3"/>
        <v>0.01</v>
      </c>
      <c r="AT147" s="1">
        <f t="shared" si="154"/>
        <v>2.0531423495230752E-2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15.6390331780645</v>
      </c>
      <c r="E148" s="10">
        <f t="shared" si="159"/>
        <v>18.6414521306667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3999220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412550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1">
        <v>1033570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12212300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137000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18199078.302683435</v>
      </c>
      <c r="J13" s="6" t="s">
        <v>37</v>
      </c>
      <c r="K13" s="6">
        <f>I13/(10000*1000)</f>
        <v>1.8199078302683436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6.3364331526774196</v>
      </c>
      <c r="E26" s="7"/>
      <c r="F26" s="7"/>
      <c r="G26" s="1">
        <v>1</v>
      </c>
      <c r="H26" s="9">
        <f t="shared" ref="H26:H37" si="0">E27</f>
        <v>6.3364331526774196</v>
      </c>
      <c r="I26" s="9">
        <f t="shared" ref="I26:I37" si="1">H26+273.15</f>
        <v>279.48643315267742</v>
      </c>
      <c r="J26" s="9">
        <f t="shared" ref="J26:J37" si="2">EXP(($C$15*(I26-$C$13))/($C$16*I26*$C$13))</f>
        <v>3.9100972265290655E-2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1.5848442898649826</v>
      </c>
      <c r="Q26" s="12">
        <f t="shared" ref="Q26:Q37" si="6">P26*$B$28</f>
        <v>0.15848442898649828</v>
      </c>
      <c r="R26" s="9">
        <f t="shared" ref="R26:R37" si="7">L26*$B$28</f>
        <v>4.0532094166666672</v>
      </c>
      <c r="S26" s="13">
        <f t="shared" ref="S26:S37" si="8">Q26/R26</f>
        <v>3.9100972265290655E-2</v>
      </c>
      <c r="T26" s="2">
        <f t="shared" ref="T26:T37" si="9">$B$27/100</f>
        <v>0.34</v>
      </c>
      <c r="U26" s="14">
        <f t="shared" ref="U26:U37" si="10">S26*T26</f>
        <v>1.3294330570198824E-2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2.6194330570198824E-2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2.1551460808064502</v>
      </c>
      <c r="E27" s="10">
        <f t="shared" ref="E27:E38" si="18">D26</f>
        <v>6.3364331526774196</v>
      </c>
      <c r="F27" s="7" t="s">
        <v>83</v>
      </c>
      <c r="G27" s="1">
        <v>2</v>
      </c>
      <c r="H27" s="9">
        <f t="shared" si="0"/>
        <v>2.1551460808064502</v>
      </c>
      <c r="I27" s="9">
        <f t="shared" si="1"/>
        <v>275.30514608080642</v>
      </c>
      <c r="J27" s="9">
        <f t="shared" si="2"/>
        <v>2.3035386621859107E-2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79.479344043468345</v>
      </c>
      <c r="P27" s="9">
        <f t="shared" si="5"/>
        <v>1.830837418493048</v>
      </c>
      <c r="Q27" s="12">
        <f t="shared" si="6"/>
        <v>0.18308374184930482</v>
      </c>
      <c r="R27" s="9">
        <f t="shared" si="7"/>
        <v>4.0532094166666672</v>
      </c>
      <c r="S27" s="13">
        <f t="shared" si="8"/>
        <v>4.5170067230296644E-2</v>
      </c>
      <c r="T27" s="2">
        <f t="shared" si="9"/>
        <v>0.34</v>
      </c>
      <c r="U27" s="14">
        <f t="shared" si="10"/>
        <v>1.5357822858300859E-2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2.8257822858300859E-2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1.6877175798928601</v>
      </c>
      <c r="E28" s="10">
        <f t="shared" si="18"/>
        <v>2.1551460808064502</v>
      </c>
      <c r="F28" s="7" t="s">
        <v>83</v>
      </c>
      <c r="G28" s="1">
        <v>3</v>
      </c>
      <c r="H28" s="9">
        <f t="shared" si="0"/>
        <v>1.6877175798928601</v>
      </c>
      <c r="I28" s="9">
        <f t="shared" si="1"/>
        <v>274.83771757989285</v>
      </c>
      <c r="J28" s="9">
        <f t="shared" si="2"/>
        <v>2.1690642296868255E-2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118.18060079164196</v>
      </c>
      <c r="P28" s="9">
        <f t="shared" si="5"/>
        <v>2.5634131382004912</v>
      </c>
      <c r="Q28" s="12">
        <f t="shared" si="6"/>
        <v>0.25634131382004915</v>
      </c>
      <c r="R28" s="9">
        <f t="shared" si="7"/>
        <v>4.0532094166666672</v>
      </c>
      <c r="S28" s="13">
        <f t="shared" si="8"/>
        <v>6.3244033916920725E-2</v>
      </c>
      <c r="T28" s="2">
        <f t="shared" si="9"/>
        <v>0.34</v>
      </c>
      <c r="U28" s="14">
        <f t="shared" si="10"/>
        <v>2.1502971531753047E-2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3.4402971531753049E-2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2.0435386825483901</v>
      </c>
      <c r="E29" s="10">
        <f t="shared" si="18"/>
        <v>1.6877175798928601</v>
      </c>
      <c r="F29" s="7" t="s">
        <v>83</v>
      </c>
      <c r="G29" s="1">
        <v>4</v>
      </c>
      <c r="H29" s="9">
        <f t="shared" si="0"/>
        <v>2.0435386825483901</v>
      </c>
      <c r="I29" s="9">
        <f t="shared" si="1"/>
        <v>275.19353868254836</v>
      </c>
      <c r="J29" s="9">
        <f t="shared" si="2"/>
        <v>2.2707336082434897E-2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156.14928182010814</v>
      </c>
      <c r="P29" s="9">
        <f t="shared" si="5"/>
        <v>3.5457342213200373</v>
      </c>
      <c r="Q29" s="12">
        <f t="shared" si="6"/>
        <v>0.35457342213200377</v>
      </c>
      <c r="R29" s="9">
        <f t="shared" si="7"/>
        <v>4.0532094166666672</v>
      </c>
      <c r="S29" s="13">
        <f t="shared" si="8"/>
        <v>8.7479669980536717E-2</v>
      </c>
      <c r="T29" s="2">
        <f t="shared" si="9"/>
        <v>0.34</v>
      </c>
      <c r="U29" s="14">
        <f t="shared" si="10"/>
        <v>2.9743087793382486E-2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4.2643087793382488E-2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7.6161778822666699</v>
      </c>
      <c r="E30" s="10">
        <f t="shared" si="18"/>
        <v>2.0435386825483901</v>
      </c>
      <c r="F30" s="7" t="s">
        <v>83</v>
      </c>
      <c r="G30" s="1">
        <v>5</v>
      </c>
      <c r="H30" s="9">
        <f t="shared" si="0"/>
        <v>7.6161778822666699</v>
      </c>
      <c r="I30" s="9">
        <f t="shared" si="1"/>
        <v>280.76617788226667</v>
      </c>
      <c r="J30" s="9">
        <f t="shared" si="2"/>
        <v>4.5830103259043742E-2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144.97337021884871</v>
      </c>
      <c r="O30" s="9">
        <f t="shared" si="19"/>
        <v>48.162271546606064</v>
      </c>
      <c r="P30" s="9">
        <f t="shared" si="5"/>
        <v>2.2072818781710604</v>
      </c>
      <c r="Q30" s="12">
        <f t="shared" si="6"/>
        <v>0.22072818781710604</v>
      </c>
      <c r="R30" s="9">
        <f t="shared" si="7"/>
        <v>4.0532094166666672</v>
      </c>
      <c r="S30" s="13">
        <f t="shared" si="8"/>
        <v>5.4457632243100691E-2</v>
      </c>
      <c r="T30" s="2">
        <f t="shared" si="9"/>
        <v>0.34</v>
      </c>
      <c r="U30" s="14">
        <f t="shared" si="10"/>
        <v>1.8515594962654237E-2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3.1415594962654239E-2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11.1531589863548</v>
      </c>
      <c r="E31" s="10">
        <f t="shared" si="18"/>
        <v>7.6161778822666699</v>
      </c>
      <c r="F31" s="7" t="s">
        <v>85</v>
      </c>
      <c r="G31" s="1">
        <v>6</v>
      </c>
      <c r="H31" s="9">
        <f t="shared" si="0"/>
        <v>11.1531589863548</v>
      </c>
      <c r="I31" s="9">
        <f t="shared" si="1"/>
        <v>284.30315898635479</v>
      </c>
      <c r="J31" s="9">
        <f t="shared" si="2"/>
        <v>7.0554309632798656E-2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86.487083835101672</v>
      </c>
      <c r="P31" s="9">
        <f t="shared" si="5"/>
        <v>6.1020364921395789</v>
      </c>
      <c r="Q31" s="12">
        <f t="shared" si="6"/>
        <v>0.61020364921395798</v>
      </c>
      <c r="R31" s="9">
        <f t="shared" si="7"/>
        <v>4.0532094166666672</v>
      </c>
      <c r="S31" s="13">
        <f t="shared" si="8"/>
        <v>0.15054826595063658</v>
      </c>
      <c r="T31" s="2">
        <f t="shared" si="9"/>
        <v>0.34</v>
      </c>
      <c r="U31" s="14">
        <f t="shared" si="10"/>
        <v>5.1186410423216443E-2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6.4086410423216444E-2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14.717997566333301</v>
      </c>
      <c r="E32" s="10">
        <f t="shared" si="18"/>
        <v>11.1531589863548</v>
      </c>
      <c r="F32" s="7" t="s">
        <v>83</v>
      </c>
      <c r="G32" s="1">
        <v>7</v>
      </c>
      <c r="H32" s="9">
        <f t="shared" si="0"/>
        <v>14.717997566333301</v>
      </c>
      <c r="I32" s="9">
        <f t="shared" si="1"/>
        <v>287.86799756633326</v>
      </c>
      <c r="J32" s="9">
        <f t="shared" si="2"/>
        <v>0.10782340647166501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120.91714150962876</v>
      </c>
      <c r="P32" s="9">
        <f t="shared" si="5"/>
        <v>13.03769809838454</v>
      </c>
      <c r="Q32" s="12">
        <f t="shared" si="6"/>
        <v>1.303769809838454</v>
      </c>
      <c r="R32" s="9">
        <f t="shared" si="7"/>
        <v>4.0532094166666672</v>
      </c>
      <c r="S32" s="13">
        <f t="shared" si="8"/>
        <v>0.32166356973251725</v>
      </c>
      <c r="T32" s="2">
        <f t="shared" si="9"/>
        <v>0.34</v>
      </c>
      <c r="U32" s="14">
        <f t="shared" si="10"/>
        <v>0.10936561370905587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0.13501561370905588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18.5833425316129</v>
      </c>
      <c r="E33" s="10">
        <f t="shared" si="18"/>
        <v>14.717997566333301</v>
      </c>
      <c r="F33" s="7" t="s">
        <v>83</v>
      </c>
      <c r="G33" s="1">
        <v>8</v>
      </c>
      <c r="H33" s="9">
        <f t="shared" si="0"/>
        <v>18.5833425316129</v>
      </c>
      <c r="I33" s="9">
        <f t="shared" si="1"/>
        <v>291.73334253161289</v>
      </c>
      <c r="J33" s="9">
        <f t="shared" si="2"/>
        <v>0.16878841845096398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148.41153757791088</v>
      </c>
      <c r="P33" s="9">
        <f t="shared" si="5"/>
        <v>25.050148707651388</v>
      </c>
      <c r="Q33" s="12">
        <f t="shared" si="6"/>
        <v>2.5050148707651392</v>
      </c>
      <c r="R33" s="9">
        <f t="shared" si="7"/>
        <v>4.0532094166666672</v>
      </c>
      <c r="S33" s="13">
        <f t="shared" si="8"/>
        <v>0.61803243140228536</v>
      </c>
      <c r="T33" s="2">
        <f t="shared" si="9"/>
        <v>0.34</v>
      </c>
      <c r="U33" s="14">
        <f t="shared" si="10"/>
        <v>0.21013102667677705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0.23578102667677706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18.077904092258098</v>
      </c>
      <c r="E34" s="10">
        <f t="shared" si="18"/>
        <v>18.5833425316129</v>
      </c>
      <c r="F34" s="7" t="s">
        <v>83</v>
      </c>
      <c r="G34" s="1">
        <v>9</v>
      </c>
      <c r="H34" s="9">
        <f t="shared" si="0"/>
        <v>18.077904092258098</v>
      </c>
      <c r="I34" s="9">
        <f t="shared" si="1"/>
        <v>291.22790409225809</v>
      </c>
      <c r="J34" s="9">
        <f t="shared" si="2"/>
        <v>0.1592891510194783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163.89348303692617</v>
      </c>
      <c r="P34" s="9">
        <f t="shared" si="5"/>
        <v>26.106453770577236</v>
      </c>
      <c r="Q34" s="12">
        <f t="shared" si="6"/>
        <v>2.6106453770577236</v>
      </c>
      <c r="R34" s="9">
        <f t="shared" si="7"/>
        <v>4.0532094166666672</v>
      </c>
      <c r="S34" s="13">
        <f t="shared" si="8"/>
        <v>0.64409338592840371</v>
      </c>
      <c r="T34" s="2">
        <f t="shared" si="9"/>
        <v>0.34</v>
      </c>
      <c r="U34" s="14">
        <f t="shared" si="10"/>
        <v>0.21899175121565728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0.24464175121565729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14.5955478606667</v>
      </c>
      <c r="E35" s="10">
        <f t="shared" si="18"/>
        <v>18.077904092258098</v>
      </c>
      <c r="F35" s="7" t="s">
        <v>83</v>
      </c>
      <c r="G35" s="1">
        <v>10</v>
      </c>
      <c r="H35" s="9">
        <f t="shared" si="0"/>
        <v>14.5955478606667</v>
      </c>
      <c r="I35" s="9">
        <f t="shared" si="1"/>
        <v>287.7455478606667</v>
      </c>
      <c r="J35" s="9">
        <f t="shared" si="2"/>
        <v>0.10628254795755017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178.31912343301559</v>
      </c>
      <c r="P35" s="9">
        <f t="shared" si="5"/>
        <v>18.952210788017787</v>
      </c>
      <c r="Q35" s="12">
        <f t="shared" si="6"/>
        <v>1.8952210788017787</v>
      </c>
      <c r="R35" s="9">
        <f t="shared" si="7"/>
        <v>4.0532094166666672</v>
      </c>
      <c r="S35" s="13">
        <f t="shared" si="8"/>
        <v>0.467585284641028</v>
      </c>
      <c r="T35" s="2">
        <f t="shared" si="9"/>
        <v>0.34</v>
      </c>
      <c r="U35" s="14">
        <f t="shared" si="10"/>
        <v>0.15897899677794952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0.18462899677794953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12.3494464207097</v>
      </c>
      <c r="E36" s="10">
        <f t="shared" si="18"/>
        <v>14.5955478606667</v>
      </c>
      <c r="F36" s="7" t="s">
        <v>83</v>
      </c>
      <c r="G36" s="1">
        <v>11</v>
      </c>
      <c r="H36" s="9">
        <f t="shared" si="0"/>
        <v>12.3494464207097</v>
      </c>
      <c r="I36" s="9">
        <f t="shared" si="1"/>
        <v>285.49944642070966</v>
      </c>
      <c r="J36" s="9">
        <f t="shared" si="2"/>
        <v>8.1441655139007696E-2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151.39856701274789</v>
      </c>
      <c r="O36" s="9">
        <f t="shared" si="19"/>
        <v>48.500439798916574</v>
      </c>
      <c r="P36" s="9">
        <f t="shared" si="5"/>
        <v>3.9499560921935672</v>
      </c>
      <c r="Q36" s="12">
        <f t="shared" si="6"/>
        <v>0.39499560921935672</v>
      </c>
      <c r="R36" s="9">
        <f t="shared" si="7"/>
        <v>4.0532094166666672</v>
      </c>
      <c r="S36" s="13">
        <f t="shared" si="8"/>
        <v>9.7452553918173451E-2</v>
      </c>
      <c r="T36" s="2">
        <f t="shared" si="9"/>
        <v>0.34</v>
      </c>
      <c r="U36" s="14">
        <f t="shared" si="10"/>
        <v>3.3133868332178976E-2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4.6033868332178977E-2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7.2549899106</v>
      </c>
      <c r="E37" s="10">
        <f t="shared" si="18"/>
        <v>12.3494464207097</v>
      </c>
      <c r="F37" s="7" t="s">
        <v>85</v>
      </c>
      <c r="G37" s="1">
        <v>12</v>
      </c>
      <c r="H37" s="9">
        <f t="shared" si="0"/>
        <v>7.2549899106</v>
      </c>
      <c r="I37" s="9">
        <f t="shared" si="1"/>
        <v>280.40498991059997</v>
      </c>
      <c r="J37" s="9">
        <f t="shared" si="2"/>
        <v>4.3827912581173745E-2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85.082577873389667</v>
      </c>
      <c r="P37" s="9">
        <f t="shared" si="5"/>
        <v>3.7289917852158299</v>
      </c>
      <c r="Q37" s="12">
        <f t="shared" si="6"/>
        <v>0.372899178521583</v>
      </c>
      <c r="R37" s="9">
        <f t="shared" si="7"/>
        <v>4.0532094166666672</v>
      </c>
      <c r="S37" s="13">
        <f t="shared" si="8"/>
        <v>9.2000965207529997E-2</v>
      </c>
      <c r="T37" s="2">
        <f t="shared" si="9"/>
        <v>0.34</v>
      </c>
      <c r="U37" s="14">
        <f t="shared" si="10"/>
        <v>3.1280328170560201E-2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4.4180328170560203E-2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6.1525416863225804</v>
      </c>
      <c r="E38" s="10">
        <f t="shared" si="18"/>
        <v>7.2549899106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6.3364331526774196</v>
      </c>
      <c r="E42" s="7"/>
      <c r="F42" s="7"/>
      <c r="G42" s="1">
        <v>1</v>
      </c>
      <c r="H42" s="9">
        <f t="shared" ref="H42:H53" si="20">E43</f>
        <v>6.3364331526774196</v>
      </c>
      <c r="I42" s="9">
        <f t="shared" ref="I42:I53" si="21">H42+273.15</f>
        <v>279.48643315267742</v>
      </c>
      <c r="J42" s="9">
        <f t="shared" ref="J42:J53" si="22">EXP(($C$15*(I42-$C$13))/($C$16*I42*$C$13))</f>
        <v>3.9100972265290655E-2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2.3013365988890131</v>
      </c>
      <c r="Q42" s="12">
        <f t="shared" ref="Q42:Q53" si="26">P42*$B$44</f>
        <v>0.55232078373336313</v>
      </c>
      <c r="R42" s="9">
        <f t="shared" ref="R42:R53" si="27">L42*$B$44</f>
        <v>14.125500000000001</v>
      </c>
      <c r="S42" s="13">
        <f t="shared" ref="S42:S53" si="28">Q42/R42</f>
        <v>3.9100972265290655E-2</v>
      </c>
      <c r="T42" s="2">
        <f t="shared" ref="T42:T53" si="29">$B$43/100</f>
        <v>0.43</v>
      </c>
      <c r="U42" s="14">
        <f t="shared" ref="U42:U53" si="30">S42*T42</f>
        <v>1.6813418074074982E-2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2.5233418074074983E-2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333268.33333333331</v>
      </c>
      <c r="AU42" s="1">
        <f t="shared" ref="AU42:AU53" si="38">AT42*10000*AS42*0.67*AR42*AQ42</f>
        <v>1850888723.3096948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2.1551460808064502</v>
      </c>
      <c r="E43" s="10">
        <f t="shared" ref="E43:E54" si="39">D42</f>
        <v>6.3364331526774196</v>
      </c>
      <c r="F43" s="7" t="s">
        <v>83</v>
      </c>
      <c r="G43" s="1">
        <v>2</v>
      </c>
      <c r="H43" s="9">
        <f t="shared" si="20"/>
        <v>2.1551460808064502</v>
      </c>
      <c r="I43" s="9">
        <f t="shared" si="21"/>
        <v>275.30514608080642</v>
      </c>
      <c r="J43" s="9">
        <f t="shared" si="22"/>
        <v>2.3035386621859107E-2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115.411163401111</v>
      </c>
      <c r="P43" s="9">
        <f t="shared" si="25"/>
        <v>2.6585407694231478</v>
      </c>
      <c r="Q43" s="12">
        <f t="shared" si="26"/>
        <v>0.63804978466155549</v>
      </c>
      <c r="R43" s="9">
        <f t="shared" si="27"/>
        <v>14.125500000000001</v>
      </c>
      <c r="S43" s="13">
        <f t="shared" si="28"/>
        <v>4.5170067230296658E-2</v>
      </c>
      <c r="T43" s="2">
        <f t="shared" si="29"/>
        <v>0.43</v>
      </c>
      <c r="U43" s="14">
        <f t="shared" si="30"/>
        <v>1.9423128909027563E-2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2.7843128909027563E-2</v>
      </c>
      <c r="AR43" s="9">
        <f t="shared" si="35"/>
        <v>136.875</v>
      </c>
      <c r="AS43" s="1">
        <f t="shared" si="36"/>
        <v>0.24</v>
      </c>
      <c r="AT43" s="1">
        <f t="shared" si="37"/>
        <v>333268.33333333331</v>
      </c>
      <c r="AU43" s="1">
        <f t="shared" si="38"/>
        <v>2042312823.7360866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1.6877175798928601</v>
      </c>
      <c r="E44" s="10">
        <f t="shared" si="39"/>
        <v>2.1551460808064502</v>
      </c>
      <c r="F44" s="7" t="s">
        <v>83</v>
      </c>
      <c r="G44" s="1">
        <v>3</v>
      </c>
      <c r="H44" s="9">
        <f t="shared" si="20"/>
        <v>1.6877175798928601</v>
      </c>
      <c r="I44" s="9">
        <f t="shared" si="21"/>
        <v>274.83771757989285</v>
      </c>
      <c r="J44" s="9">
        <f t="shared" si="22"/>
        <v>2.1690642296868255E-2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171.60887263168786</v>
      </c>
      <c r="P44" s="9">
        <f t="shared" si="25"/>
        <v>3.7223066712227659</v>
      </c>
      <c r="Q44" s="12">
        <f t="shared" si="26"/>
        <v>0.89335360109346384</v>
      </c>
      <c r="R44" s="9">
        <f t="shared" si="27"/>
        <v>14.125500000000001</v>
      </c>
      <c r="S44" s="13">
        <f t="shared" si="28"/>
        <v>6.3244033916920739E-2</v>
      </c>
      <c r="T44" s="2">
        <f t="shared" si="29"/>
        <v>0.43</v>
      </c>
      <c r="U44" s="14">
        <f t="shared" si="30"/>
        <v>2.7194934584275916E-2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3.5614934584275913E-2</v>
      </c>
      <c r="AR44" s="9">
        <f t="shared" si="35"/>
        <v>136.875</v>
      </c>
      <c r="AS44" s="1">
        <f t="shared" si="36"/>
        <v>0.24</v>
      </c>
      <c r="AT44" s="1">
        <f t="shared" si="37"/>
        <v>333268.33333333331</v>
      </c>
      <c r="AU44" s="1">
        <f t="shared" si="38"/>
        <v>2612380162.2886257</v>
      </c>
    </row>
    <row r="45" spans="1:48" x14ac:dyDescent="0.15">
      <c r="C45" s="7">
        <v>3</v>
      </c>
      <c r="D45" s="8">
        <v>2.0435386825483901</v>
      </c>
      <c r="E45" s="10">
        <f t="shared" si="39"/>
        <v>1.6877175798928601</v>
      </c>
      <c r="F45" s="7" t="s">
        <v>83</v>
      </c>
      <c r="G45" s="1">
        <v>4</v>
      </c>
      <c r="H45" s="9">
        <f t="shared" si="20"/>
        <v>2.0435386825483901</v>
      </c>
      <c r="I45" s="9">
        <f t="shared" si="21"/>
        <v>275.19353868254836</v>
      </c>
      <c r="J45" s="9">
        <f t="shared" si="22"/>
        <v>2.2707336082434897E-2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226.74281596046509</v>
      </c>
      <c r="P45" s="9">
        <f t="shared" si="25"/>
        <v>5.1487253262919648</v>
      </c>
      <c r="Q45" s="12">
        <f t="shared" si="26"/>
        <v>1.2356940783100716</v>
      </c>
      <c r="R45" s="9">
        <f t="shared" si="27"/>
        <v>14.125500000000001</v>
      </c>
      <c r="S45" s="13">
        <f t="shared" si="28"/>
        <v>8.7479669980536731E-2</v>
      </c>
      <c r="T45" s="2">
        <f t="shared" si="29"/>
        <v>0.43</v>
      </c>
      <c r="U45" s="14">
        <f t="shared" si="30"/>
        <v>3.7616258091630793E-2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4.603625809163079E-2</v>
      </c>
      <c r="AR45" s="9">
        <f t="shared" si="35"/>
        <v>136.875</v>
      </c>
      <c r="AS45" s="1">
        <f t="shared" si="36"/>
        <v>0.24</v>
      </c>
      <c r="AT45" s="1">
        <f t="shared" si="37"/>
        <v>333268.33333333331</v>
      </c>
      <c r="AU45" s="1">
        <f t="shared" si="38"/>
        <v>3376791472.1278882</v>
      </c>
    </row>
    <row r="46" spans="1:48" x14ac:dyDescent="0.15">
      <c r="C46" s="7">
        <v>4</v>
      </c>
      <c r="D46" s="8">
        <v>7.6161778822666699</v>
      </c>
      <c r="E46" s="10">
        <f t="shared" si="39"/>
        <v>2.0435386825483901</v>
      </c>
      <c r="F46" s="7" t="s">
        <v>83</v>
      </c>
      <c r="G46" s="1">
        <v>5</v>
      </c>
      <c r="H46" s="9">
        <f t="shared" si="20"/>
        <v>7.6161778822666699</v>
      </c>
      <c r="I46" s="9">
        <f t="shared" si="21"/>
        <v>280.76617788226667</v>
      </c>
      <c r="J46" s="9">
        <f t="shared" si="22"/>
        <v>4.5830103259043742E-2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210.5143861024645</v>
      </c>
      <c r="O46" s="9">
        <f t="shared" si="40"/>
        <v>69.935954531708632</v>
      </c>
      <c r="P46" s="9">
        <f t="shared" si="25"/>
        <v>3.2051720177079948</v>
      </c>
      <c r="Q46" s="12">
        <f t="shared" si="26"/>
        <v>0.76924128424991867</v>
      </c>
      <c r="R46" s="9">
        <f t="shared" si="27"/>
        <v>14.125500000000001</v>
      </c>
      <c r="S46" s="13">
        <f t="shared" si="28"/>
        <v>5.4457632243100677E-2</v>
      </c>
      <c r="T46" s="2">
        <f t="shared" si="29"/>
        <v>0.43</v>
      </c>
      <c r="U46" s="14">
        <f t="shared" si="30"/>
        <v>2.341678186453329E-2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3.1836781864533287E-2</v>
      </c>
      <c r="AR46" s="9">
        <f t="shared" si="35"/>
        <v>136.875</v>
      </c>
      <c r="AS46" s="1">
        <f t="shared" si="36"/>
        <v>0.24</v>
      </c>
      <c r="AT46" s="1">
        <f t="shared" si="37"/>
        <v>333268.33333333331</v>
      </c>
      <c r="AU46" s="1">
        <f t="shared" si="38"/>
        <v>2335250038.9186931</v>
      </c>
    </row>
    <row r="47" spans="1:48" x14ac:dyDescent="0.15">
      <c r="C47" s="7">
        <v>5</v>
      </c>
      <c r="D47" s="8">
        <v>11.1531589863548</v>
      </c>
      <c r="E47" s="10">
        <f t="shared" si="39"/>
        <v>7.6161778822666699</v>
      </c>
      <c r="F47" s="7" t="s">
        <v>85</v>
      </c>
      <c r="G47" s="1">
        <v>6</v>
      </c>
      <c r="H47" s="9">
        <f t="shared" si="20"/>
        <v>11.1531589863548</v>
      </c>
      <c r="I47" s="9">
        <f t="shared" si="21"/>
        <v>284.30315898635479</v>
      </c>
      <c r="J47" s="9">
        <f t="shared" si="22"/>
        <v>7.0554309632798656E-2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125.58703251400065</v>
      </c>
      <c r="P47" s="9">
        <f t="shared" si="25"/>
        <v>8.860706377857154</v>
      </c>
      <c r="Q47" s="12">
        <f t="shared" si="26"/>
        <v>2.1265695306857171</v>
      </c>
      <c r="R47" s="9">
        <f t="shared" si="27"/>
        <v>14.125500000000001</v>
      </c>
      <c r="S47" s="13">
        <f t="shared" si="28"/>
        <v>0.15054826595063658</v>
      </c>
      <c r="T47" s="2">
        <f t="shared" si="29"/>
        <v>0.43</v>
      </c>
      <c r="U47" s="14">
        <f t="shared" si="30"/>
        <v>6.4735754358773726E-2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7.3155754358773736E-2</v>
      </c>
      <c r="AR47" s="9">
        <f t="shared" si="35"/>
        <v>136.875</v>
      </c>
      <c r="AS47" s="1">
        <f t="shared" si="36"/>
        <v>0.24</v>
      </c>
      <c r="AT47" s="1">
        <f t="shared" si="37"/>
        <v>333268.33333333331</v>
      </c>
      <c r="AU47" s="1">
        <f t="shared" si="38"/>
        <v>5366025339.5073204</v>
      </c>
    </row>
    <row r="48" spans="1:48" x14ac:dyDescent="0.15">
      <c r="C48" s="7">
        <v>6</v>
      </c>
      <c r="D48" s="8">
        <v>14.717997566333301</v>
      </c>
      <c r="E48" s="10">
        <f t="shared" si="39"/>
        <v>11.1531589863548</v>
      </c>
      <c r="F48" s="7" t="s">
        <v>83</v>
      </c>
      <c r="G48" s="1">
        <v>7</v>
      </c>
      <c r="H48" s="9">
        <f t="shared" si="20"/>
        <v>14.717997566333301</v>
      </c>
      <c r="I48" s="9">
        <f t="shared" si="21"/>
        <v>287.86799756633326</v>
      </c>
      <c r="J48" s="9">
        <f t="shared" si="22"/>
        <v>0.10782340647166501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175.5825761361435</v>
      </c>
      <c r="P48" s="9">
        <f t="shared" si="25"/>
        <v>18.93191147606947</v>
      </c>
      <c r="Q48" s="12">
        <f t="shared" si="26"/>
        <v>4.5436587542566729</v>
      </c>
      <c r="R48" s="9">
        <f t="shared" si="27"/>
        <v>14.125500000000001</v>
      </c>
      <c r="S48" s="13">
        <f t="shared" si="28"/>
        <v>0.32166356973251725</v>
      </c>
      <c r="T48" s="2">
        <f t="shared" si="29"/>
        <v>0.43</v>
      </c>
      <c r="U48" s="14">
        <f t="shared" si="30"/>
        <v>0.13831533498498241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0.15391533498498239</v>
      </c>
      <c r="AR48" s="9">
        <f t="shared" si="35"/>
        <v>136.875</v>
      </c>
      <c r="AS48" s="1">
        <f t="shared" si="36"/>
        <v>0.24</v>
      </c>
      <c r="AT48" s="1">
        <f t="shared" si="37"/>
        <v>333268.33333333331</v>
      </c>
      <c r="AU48" s="1">
        <f t="shared" si="38"/>
        <v>11289796611.455751</v>
      </c>
    </row>
    <row r="49" spans="1:48" x14ac:dyDescent="0.15">
      <c r="C49" s="7">
        <v>7</v>
      </c>
      <c r="D49" s="8">
        <v>18.5833425316129</v>
      </c>
      <c r="E49" s="10">
        <f t="shared" si="39"/>
        <v>14.717997566333301</v>
      </c>
      <c r="F49" s="7" t="s">
        <v>83</v>
      </c>
      <c r="G49" s="1">
        <v>8</v>
      </c>
      <c r="H49" s="9">
        <f t="shared" si="20"/>
        <v>18.5833425316129</v>
      </c>
      <c r="I49" s="9">
        <f t="shared" si="21"/>
        <v>291.73334253161289</v>
      </c>
      <c r="J49" s="9">
        <f t="shared" si="22"/>
        <v>0.16878841845096398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215.50691466007405</v>
      </c>
      <c r="P49" s="9">
        <f t="shared" si="25"/>
        <v>36.375071290720761</v>
      </c>
      <c r="Q49" s="12">
        <f t="shared" si="26"/>
        <v>8.730017109772982</v>
      </c>
      <c r="R49" s="9">
        <f t="shared" si="27"/>
        <v>14.125500000000001</v>
      </c>
      <c r="S49" s="13">
        <f t="shared" si="28"/>
        <v>0.61803243140228536</v>
      </c>
      <c r="T49" s="2">
        <f t="shared" si="29"/>
        <v>0.43</v>
      </c>
      <c r="U49" s="14">
        <f t="shared" si="30"/>
        <v>0.2657539455029827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0.28135394550298271</v>
      </c>
      <c r="AR49" s="9">
        <f t="shared" si="35"/>
        <v>136.875</v>
      </c>
      <c r="AS49" s="1">
        <f t="shared" si="36"/>
        <v>0.24</v>
      </c>
      <c r="AT49" s="1">
        <f t="shared" si="37"/>
        <v>333268.33333333331</v>
      </c>
      <c r="AU49" s="1">
        <f t="shared" si="38"/>
        <v>20637507113.045017</v>
      </c>
    </row>
    <row r="50" spans="1:48" x14ac:dyDescent="0.15">
      <c r="C50" s="7">
        <v>8</v>
      </c>
      <c r="D50" s="8">
        <v>18.077904092258098</v>
      </c>
      <c r="E50" s="10">
        <f t="shared" si="39"/>
        <v>18.5833425316129</v>
      </c>
      <c r="F50" s="7" t="s">
        <v>83</v>
      </c>
      <c r="G50" s="1">
        <v>9</v>
      </c>
      <c r="H50" s="9">
        <f t="shared" si="20"/>
        <v>18.077904092258098</v>
      </c>
      <c r="I50" s="9">
        <f t="shared" si="21"/>
        <v>291.22790409225809</v>
      </c>
      <c r="J50" s="9">
        <f t="shared" si="22"/>
        <v>0.1592891510194783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237.98809336935329</v>
      </c>
      <c r="P50" s="9">
        <f t="shared" si="25"/>
        <v>37.90892134554862</v>
      </c>
      <c r="Q50" s="12">
        <f t="shared" si="26"/>
        <v>9.0981411229316684</v>
      </c>
      <c r="R50" s="9">
        <f t="shared" si="27"/>
        <v>14.125500000000001</v>
      </c>
      <c r="S50" s="13">
        <f t="shared" si="28"/>
        <v>0.64409338592840382</v>
      </c>
      <c r="T50" s="2">
        <f t="shared" si="29"/>
        <v>0.43</v>
      </c>
      <c r="U50" s="14">
        <f t="shared" si="30"/>
        <v>0.27696015594921364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0.29256015594921364</v>
      </c>
      <c r="AR50" s="9">
        <f t="shared" si="35"/>
        <v>136.875</v>
      </c>
      <c r="AS50" s="1">
        <f t="shared" si="36"/>
        <v>0.24</v>
      </c>
      <c r="AT50" s="1">
        <f t="shared" si="37"/>
        <v>333268.33333333331</v>
      </c>
      <c r="AU50" s="1">
        <f t="shared" si="38"/>
        <v>21459490424.425018</v>
      </c>
    </row>
    <row r="51" spans="1:48" x14ac:dyDescent="0.15">
      <c r="C51" s="7">
        <v>9</v>
      </c>
      <c r="D51" s="8">
        <v>14.5955478606667</v>
      </c>
      <c r="E51" s="10">
        <f t="shared" si="39"/>
        <v>18.077904092258098</v>
      </c>
      <c r="F51" s="7" t="s">
        <v>83</v>
      </c>
      <c r="G51" s="1">
        <v>10</v>
      </c>
      <c r="H51" s="9">
        <f t="shared" si="20"/>
        <v>14.5955478606667</v>
      </c>
      <c r="I51" s="9">
        <f t="shared" si="21"/>
        <v>287.7455478606667</v>
      </c>
      <c r="J51" s="9">
        <f t="shared" si="22"/>
        <v>0.10628254795755017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258.93542202380468</v>
      </c>
      <c r="P51" s="9">
        <f t="shared" si="25"/>
        <v>27.520316409153512</v>
      </c>
      <c r="Q51" s="12">
        <f t="shared" si="26"/>
        <v>6.6048759381968427</v>
      </c>
      <c r="R51" s="9">
        <f t="shared" si="27"/>
        <v>14.125500000000001</v>
      </c>
      <c r="S51" s="13">
        <f t="shared" si="28"/>
        <v>0.46758528464102811</v>
      </c>
      <c r="T51" s="2">
        <f t="shared" si="29"/>
        <v>0.43</v>
      </c>
      <c r="U51" s="14">
        <f t="shared" si="30"/>
        <v>0.20106167239564207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0.21666167239564205</v>
      </c>
      <c r="AR51" s="9">
        <f t="shared" si="35"/>
        <v>136.875</v>
      </c>
      <c r="AS51" s="1">
        <f t="shared" si="36"/>
        <v>0.24</v>
      </c>
      <c r="AT51" s="1">
        <f t="shared" si="37"/>
        <v>333268.33333333331</v>
      </c>
      <c r="AU51" s="1">
        <f t="shared" si="38"/>
        <v>15892283995.50519</v>
      </c>
    </row>
    <row r="52" spans="1:48" x14ac:dyDescent="0.15">
      <c r="C52" s="7">
        <v>10</v>
      </c>
      <c r="D52" s="8">
        <v>12.3494464207097</v>
      </c>
      <c r="E52" s="10">
        <f t="shared" si="39"/>
        <v>14.5955478606667</v>
      </c>
      <c r="F52" s="7" t="s">
        <v>83</v>
      </c>
      <c r="G52" s="1">
        <v>11</v>
      </c>
      <c r="H52" s="9">
        <f t="shared" si="20"/>
        <v>12.3494464207097</v>
      </c>
      <c r="I52" s="9">
        <f t="shared" si="21"/>
        <v>285.49944642070966</v>
      </c>
      <c r="J52" s="9">
        <f t="shared" si="22"/>
        <v>8.1441655139007696E-2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219.84435033391858</v>
      </c>
      <c r="O52" s="9">
        <f t="shared" si="40"/>
        <v>70.427005280732573</v>
      </c>
      <c r="P52" s="9">
        <f t="shared" si="25"/>
        <v>5.7356918765464959</v>
      </c>
      <c r="Q52" s="12">
        <f t="shared" si="26"/>
        <v>1.376566050371159</v>
      </c>
      <c r="R52" s="9">
        <f t="shared" si="27"/>
        <v>14.125500000000001</v>
      </c>
      <c r="S52" s="13">
        <f t="shared" si="28"/>
        <v>9.7452553918173437E-2</v>
      </c>
      <c r="T52" s="2">
        <f t="shared" si="29"/>
        <v>0.43</v>
      </c>
      <c r="U52" s="14">
        <f t="shared" si="30"/>
        <v>4.1904598184814575E-2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5.0324598184814572E-2</v>
      </c>
      <c r="AR52" s="9">
        <f t="shared" si="35"/>
        <v>136.875</v>
      </c>
      <c r="AS52" s="1">
        <f t="shared" si="36"/>
        <v>0.24</v>
      </c>
      <c r="AT52" s="1">
        <f t="shared" si="37"/>
        <v>333268.33333333331</v>
      </c>
      <c r="AU52" s="1">
        <f t="shared" si="38"/>
        <v>3691344193.3204837</v>
      </c>
    </row>
    <row r="53" spans="1:48" x14ac:dyDescent="0.15">
      <c r="C53" s="7">
        <v>11</v>
      </c>
      <c r="D53" s="8">
        <v>7.2549899106</v>
      </c>
      <c r="E53" s="10">
        <f t="shared" si="39"/>
        <v>12.3494464207097</v>
      </c>
      <c r="F53" s="7" t="s">
        <v>85</v>
      </c>
      <c r="G53" s="1">
        <v>12</v>
      </c>
      <c r="H53" s="9">
        <f t="shared" si="20"/>
        <v>7.2549899106</v>
      </c>
      <c r="I53" s="9">
        <f t="shared" si="21"/>
        <v>280.40498991059997</v>
      </c>
      <c r="J53" s="9">
        <f t="shared" si="22"/>
        <v>4.3827912581173745E-2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123.54756340418609</v>
      </c>
      <c r="P53" s="9">
        <f t="shared" si="25"/>
        <v>5.4148318084956886</v>
      </c>
      <c r="Q53" s="12">
        <f t="shared" si="26"/>
        <v>1.2995596340389652</v>
      </c>
      <c r="R53" s="9">
        <f t="shared" si="27"/>
        <v>14.125500000000001</v>
      </c>
      <c r="S53" s="13">
        <f t="shared" si="28"/>
        <v>9.2000965207530011E-2</v>
      </c>
      <c r="T53" s="2">
        <f t="shared" si="29"/>
        <v>0.43</v>
      </c>
      <c r="U53" s="14">
        <f t="shared" si="30"/>
        <v>3.9560415039237906E-2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4.7980415039237903E-2</v>
      </c>
      <c r="AR53" s="9">
        <f t="shared" si="35"/>
        <v>136.875</v>
      </c>
      <c r="AS53" s="1">
        <f t="shared" si="36"/>
        <v>0.24</v>
      </c>
      <c r="AT53" s="1">
        <f t="shared" si="37"/>
        <v>333268.33333333331</v>
      </c>
      <c r="AU53" s="1">
        <f t="shared" si="38"/>
        <v>3519396733.139564</v>
      </c>
      <c r="AV53" s="1">
        <f>SUM(AU42:AU53)</f>
        <v>94073467630.779327</v>
      </c>
    </row>
    <row r="54" spans="1:48" x14ac:dyDescent="0.15">
      <c r="C54" s="7">
        <v>12</v>
      </c>
      <c r="D54" s="8">
        <v>6.1525416863225804</v>
      </c>
      <c r="E54" s="10">
        <f t="shared" si="39"/>
        <v>7.2549899106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6.3364331526774196</v>
      </c>
      <c r="E58" s="7"/>
      <c r="F58" s="7"/>
      <c r="G58" s="1">
        <v>1</v>
      </c>
      <c r="H58" s="9">
        <f t="shared" ref="H58:H69" si="41">E59</f>
        <v>6.3364331526774196</v>
      </c>
      <c r="I58" s="9">
        <f t="shared" ref="I58:I69" si="42">H58+273.15</f>
        <v>279.48643315267742</v>
      </c>
      <c r="J58" s="9">
        <f t="shared" ref="J58:J69" si="43">EXP(($C$15*(I58-$C$13))/($C$16*I58*$C$13))</f>
        <v>3.9100972265290655E-2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3.9009736663338313E-3</v>
      </c>
      <c r="Q58" s="12">
        <f t="shared" ref="Q58:Q69" si="47">P58*$B$60</f>
        <v>7.4118499660342791E-4</v>
      </c>
      <c r="R58" s="9">
        <f t="shared" ref="R58:R69" si="48">L58*$B$60</f>
        <v>1.8955666666666669E-2</v>
      </c>
      <c r="S58" s="13">
        <f t="shared" ref="S58:S69" si="49">Q58/R58</f>
        <v>3.9100972265290648E-2</v>
      </c>
      <c r="T58" s="2">
        <f t="shared" ref="T58:T69" si="50">$B$59/100</f>
        <v>0.01</v>
      </c>
      <c r="U58" s="14">
        <f t="shared" ref="U58:U69" si="51">S58*T58</f>
        <v>3.9100972265290648E-4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1.2391009722652906E-2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86130.833333333328</v>
      </c>
      <c r="AU58" s="1">
        <f t="shared" ref="AU58:AU69" si="58">AT58*10000*AS58*0.67*AR58*AQ58</f>
        <v>13554366.1312245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2.1551460808064502</v>
      </c>
      <c r="E59" s="10">
        <f t="shared" ref="E59:E70" si="59">D58</f>
        <v>6.3364331526774196</v>
      </c>
      <c r="F59" s="7" t="s">
        <v>83</v>
      </c>
      <c r="G59" s="1">
        <v>2</v>
      </c>
      <c r="H59" s="9">
        <f t="shared" si="41"/>
        <v>2.1551460808064502</v>
      </c>
      <c r="I59" s="9">
        <f t="shared" si="42"/>
        <v>275.30514608080642</v>
      </c>
      <c r="J59" s="9">
        <f t="shared" si="43"/>
        <v>2.3035386621859107E-2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0.19563235966699952</v>
      </c>
      <c r="P59" s="9">
        <f t="shared" si="46"/>
        <v>4.5064670406759297E-3</v>
      </c>
      <c r="Q59" s="12">
        <f t="shared" si="47"/>
        <v>8.5622873772842664E-4</v>
      </c>
      <c r="R59" s="9">
        <f t="shared" si="48"/>
        <v>1.8955666666666669E-2</v>
      </c>
      <c r="S59" s="13">
        <f t="shared" si="49"/>
        <v>4.5170067230296651E-2</v>
      </c>
      <c r="T59" s="2">
        <f t="shared" si="50"/>
        <v>0.01</v>
      </c>
      <c r="U59" s="14">
        <f t="shared" si="51"/>
        <v>4.5170067230296653E-4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1.2451700672302966E-2</v>
      </c>
      <c r="AR59" s="9">
        <f t="shared" si="55"/>
        <v>9.9766666666666666</v>
      </c>
      <c r="AS59" s="1">
        <f t="shared" si="56"/>
        <v>0.19</v>
      </c>
      <c r="AT59" s="1">
        <f t="shared" si="57"/>
        <v>86130.833333333328</v>
      </c>
      <c r="AU59" s="1">
        <f t="shared" si="58"/>
        <v>13620755.180286799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1.6877175798928601</v>
      </c>
      <c r="E60" s="10">
        <f t="shared" si="59"/>
        <v>2.1551460808064502</v>
      </c>
      <c r="F60" s="7" t="s">
        <v>83</v>
      </c>
      <c r="G60" s="1">
        <v>3</v>
      </c>
      <c r="H60" s="9">
        <f t="shared" si="41"/>
        <v>1.6877175798928601</v>
      </c>
      <c r="I60" s="9">
        <f t="shared" si="42"/>
        <v>274.83771757989285</v>
      </c>
      <c r="J60" s="9">
        <f t="shared" si="43"/>
        <v>2.1690642296868255E-2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0.29089255929299029</v>
      </c>
      <c r="P60" s="9">
        <f t="shared" si="46"/>
        <v>6.3096464504447921E-3</v>
      </c>
      <c r="Q60" s="12">
        <f t="shared" si="47"/>
        <v>1.1988328255845104E-3</v>
      </c>
      <c r="R60" s="9">
        <f t="shared" si="48"/>
        <v>1.8955666666666669E-2</v>
      </c>
      <c r="S60" s="13">
        <f t="shared" si="49"/>
        <v>6.3244033916920725E-2</v>
      </c>
      <c r="T60" s="2">
        <f t="shared" si="50"/>
        <v>0.01</v>
      </c>
      <c r="U60" s="14">
        <f t="shared" si="51"/>
        <v>6.3244033916920721E-4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1.2632440339169208E-2</v>
      </c>
      <c r="AR60" s="9">
        <f t="shared" si="55"/>
        <v>9.9766666666666666</v>
      </c>
      <c r="AS60" s="1">
        <f t="shared" si="56"/>
        <v>0.19</v>
      </c>
      <c r="AT60" s="1">
        <f t="shared" si="57"/>
        <v>86130.833333333328</v>
      </c>
      <c r="AU60" s="1">
        <f t="shared" si="58"/>
        <v>13818463.976742823</v>
      </c>
    </row>
    <row r="61" spans="1:48" x14ac:dyDescent="0.15">
      <c r="C61" s="7">
        <v>3</v>
      </c>
      <c r="D61" s="8">
        <v>2.0435386825483901</v>
      </c>
      <c r="E61" s="10">
        <f t="shared" si="59"/>
        <v>1.6877175798928601</v>
      </c>
      <c r="F61" s="7" t="s">
        <v>83</v>
      </c>
      <c r="G61" s="1">
        <v>4</v>
      </c>
      <c r="H61" s="9">
        <f t="shared" si="41"/>
        <v>2.0435386825483901</v>
      </c>
      <c r="I61" s="9">
        <f t="shared" si="42"/>
        <v>275.19353868254836</v>
      </c>
      <c r="J61" s="9">
        <f t="shared" si="43"/>
        <v>2.2707336082434897E-2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0.38434957950921217</v>
      </c>
      <c r="P61" s="9">
        <f t="shared" si="46"/>
        <v>8.7275550750582145E-3</v>
      </c>
      <c r="Q61" s="12">
        <f t="shared" si="47"/>
        <v>1.6582354642610607E-3</v>
      </c>
      <c r="R61" s="9">
        <f t="shared" si="48"/>
        <v>1.8955666666666669E-2</v>
      </c>
      <c r="S61" s="13">
        <f t="shared" si="49"/>
        <v>8.7479669980536717E-2</v>
      </c>
      <c r="T61" s="2">
        <f t="shared" si="50"/>
        <v>0.01</v>
      </c>
      <c r="U61" s="14">
        <f t="shared" si="51"/>
        <v>8.7479669980536714E-4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1.2874796699805367E-2</v>
      </c>
      <c r="AR61" s="9">
        <f t="shared" si="55"/>
        <v>9.9766666666666666</v>
      </c>
      <c r="AS61" s="1">
        <f t="shared" si="56"/>
        <v>0.19</v>
      </c>
      <c r="AT61" s="1">
        <f t="shared" si="57"/>
        <v>86130.833333333328</v>
      </c>
      <c r="AU61" s="1">
        <f t="shared" si="58"/>
        <v>14083574.481844604</v>
      </c>
    </row>
    <row r="62" spans="1:48" x14ac:dyDescent="0.15">
      <c r="C62" s="7">
        <v>4</v>
      </c>
      <c r="D62" s="8">
        <v>7.6161778822666699</v>
      </c>
      <c r="E62" s="10">
        <f t="shared" si="59"/>
        <v>2.0435386825483901</v>
      </c>
      <c r="F62" s="7" t="s">
        <v>83</v>
      </c>
      <c r="G62" s="1">
        <v>5</v>
      </c>
      <c r="H62" s="9">
        <f t="shared" si="41"/>
        <v>7.6161778822666699</v>
      </c>
      <c r="I62" s="9">
        <f t="shared" si="42"/>
        <v>280.76617788226667</v>
      </c>
      <c r="J62" s="9">
        <f t="shared" si="43"/>
        <v>4.5830103259043742E-2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0.35684092321244626</v>
      </c>
      <c r="O62" s="9">
        <f t="shared" si="60"/>
        <v>0.11854776788837434</v>
      </c>
      <c r="P62" s="9">
        <f t="shared" si="46"/>
        <v>5.4330564434533464E-3</v>
      </c>
      <c r="Q62" s="12">
        <f t="shared" si="47"/>
        <v>1.0322807242561358E-3</v>
      </c>
      <c r="R62" s="9">
        <f t="shared" si="48"/>
        <v>1.8955666666666669E-2</v>
      </c>
      <c r="S62" s="13">
        <f t="shared" si="49"/>
        <v>5.4457632243100691E-2</v>
      </c>
      <c r="T62" s="2">
        <f t="shared" si="50"/>
        <v>0.01</v>
      </c>
      <c r="U62" s="14">
        <f t="shared" si="51"/>
        <v>5.4457632243100687E-4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1.2544576322431007E-2</v>
      </c>
      <c r="AR62" s="9">
        <f t="shared" si="55"/>
        <v>9.9766666666666666</v>
      </c>
      <c r="AS62" s="1">
        <f t="shared" si="56"/>
        <v>0.19</v>
      </c>
      <c r="AT62" s="1">
        <f t="shared" si="57"/>
        <v>86130.833333333328</v>
      </c>
      <c r="AU62" s="1">
        <f t="shared" si="58"/>
        <v>13722350.659161257</v>
      </c>
    </row>
    <row r="63" spans="1:48" x14ac:dyDescent="0.15">
      <c r="C63" s="7">
        <v>5</v>
      </c>
      <c r="D63" s="8">
        <v>11.1531589863548</v>
      </c>
      <c r="E63" s="10">
        <f t="shared" si="59"/>
        <v>7.6161778822666699</v>
      </c>
      <c r="F63" s="7" t="s">
        <v>85</v>
      </c>
      <c r="G63" s="1">
        <v>6</v>
      </c>
      <c r="H63" s="9">
        <f t="shared" si="41"/>
        <v>11.1531589863548</v>
      </c>
      <c r="I63" s="9">
        <f t="shared" si="42"/>
        <v>284.30315898635479</v>
      </c>
      <c r="J63" s="9">
        <f t="shared" si="43"/>
        <v>7.0554309632798656E-2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0.21288137811158767</v>
      </c>
      <c r="P63" s="9">
        <f t="shared" si="46"/>
        <v>1.5019698666341843E-2</v>
      </c>
      <c r="Q63" s="12">
        <f t="shared" si="47"/>
        <v>2.85374274660495E-3</v>
      </c>
      <c r="R63" s="9">
        <f t="shared" si="48"/>
        <v>1.8955666666666669E-2</v>
      </c>
      <c r="S63" s="13">
        <f t="shared" si="49"/>
        <v>0.15054826595063656</v>
      </c>
      <c r="T63" s="2">
        <f t="shared" si="50"/>
        <v>0.01</v>
      </c>
      <c r="U63" s="14">
        <f t="shared" si="51"/>
        <v>1.5054826595063656E-3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1.3505482659506365E-2</v>
      </c>
      <c r="AR63" s="9">
        <f t="shared" si="55"/>
        <v>9.9766666666666666</v>
      </c>
      <c r="AS63" s="1">
        <f t="shared" si="56"/>
        <v>0.19</v>
      </c>
      <c r="AT63" s="1">
        <f t="shared" si="57"/>
        <v>86130.833333333328</v>
      </c>
      <c r="AU63" s="1">
        <f t="shared" si="58"/>
        <v>14773473.739689734</v>
      </c>
    </row>
    <row r="64" spans="1:48" x14ac:dyDescent="0.15">
      <c r="C64" s="7">
        <v>6</v>
      </c>
      <c r="D64" s="8">
        <v>14.717997566333301</v>
      </c>
      <c r="E64" s="10">
        <f t="shared" si="59"/>
        <v>11.1531589863548</v>
      </c>
      <c r="F64" s="7" t="s">
        <v>83</v>
      </c>
      <c r="G64" s="1">
        <v>7</v>
      </c>
      <c r="H64" s="9">
        <f t="shared" si="41"/>
        <v>14.717997566333301</v>
      </c>
      <c r="I64" s="9">
        <f t="shared" si="42"/>
        <v>287.86799756633326</v>
      </c>
      <c r="J64" s="9">
        <f t="shared" si="43"/>
        <v>0.10782340647166501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0.29762834611191252</v>
      </c>
      <c r="P64" s="9">
        <f t="shared" si="46"/>
        <v>3.2091302140314144E-2</v>
      </c>
      <c r="Q64" s="12">
        <f t="shared" si="47"/>
        <v>6.0973474066596872E-3</v>
      </c>
      <c r="R64" s="9">
        <f t="shared" si="48"/>
        <v>1.8955666666666669E-2</v>
      </c>
      <c r="S64" s="13">
        <f t="shared" si="49"/>
        <v>0.32166356973251725</v>
      </c>
      <c r="T64" s="2">
        <f t="shared" si="50"/>
        <v>0.01</v>
      </c>
      <c r="U64" s="14">
        <f t="shared" si="51"/>
        <v>3.2166356973251727E-3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2.3316635697325172E-2</v>
      </c>
      <c r="AR64" s="9">
        <f t="shared" si="55"/>
        <v>9.9766666666666666</v>
      </c>
      <c r="AS64" s="1">
        <f t="shared" si="56"/>
        <v>0.19</v>
      </c>
      <c r="AT64" s="1">
        <f t="shared" si="57"/>
        <v>86130.833333333328</v>
      </c>
      <c r="AU64" s="1">
        <f t="shared" si="58"/>
        <v>25505767.831990696</v>
      </c>
    </row>
    <row r="65" spans="1:48" x14ac:dyDescent="0.15">
      <c r="C65" s="7">
        <v>7</v>
      </c>
      <c r="D65" s="8">
        <v>18.5833425316129</v>
      </c>
      <c r="E65" s="10">
        <f t="shared" si="59"/>
        <v>14.717997566333301</v>
      </c>
      <c r="F65" s="7" t="s">
        <v>83</v>
      </c>
      <c r="G65" s="1">
        <v>8</v>
      </c>
      <c r="H65" s="9">
        <f t="shared" si="41"/>
        <v>18.5833425316129</v>
      </c>
      <c r="I65" s="9">
        <f t="shared" si="42"/>
        <v>291.73334253161289</v>
      </c>
      <c r="J65" s="9">
        <f t="shared" si="43"/>
        <v>0.16878841845096398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0.36530371063826506</v>
      </c>
      <c r="P65" s="9">
        <f t="shared" si="46"/>
        <v>6.1659035572901345E-2</v>
      </c>
      <c r="Q65" s="12">
        <f t="shared" si="47"/>
        <v>1.1715216758851255E-2</v>
      </c>
      <c r="R65" s="9">
        <f t="shared" si="48"/>
        <v>1.8955666666666669E-2</v>
      </c>
      <c r="S65" s="13">
        <f t="shared" si="49"/>
        <v>0.61803243140228536</v>
      </c>
      <c r="T65" s="2">
        <f t="shared" si="50"/>
        <v>0.01</v>
      </c>
      <c r="U65" s="14">
        <f t="shared" si="51"/>
        <v>6.1803243140228538E-3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2.6280324314022854E-2</v>
      </c>
      <c r="AR65" s="9">
        <f t="shared" si="55"/>
        <v>9.9766666666666666</v>
      </c>
      <c r="AS65" s="1">
        <f t="shared" si="56"/>
        <v>0.19</v>
      </c>
      <c r="AT65" s="1">
        <f t="shared" si="57"/>
        <v>86130.833333333328</v>
      </c>
      <c r="AU65" s="1">
        <f t="shared" si="58"/>
        <v>28747708.683366455</v>
      </c>
    </row>
    <row r="66" spans="1:48" x14ac:dyDescent="0.15">
      <c r="C66" s="7">
        <v>8</v>
      </c>
      <c r="D66" s="8">
        <v>18.077904092258098</v>
      </c>
      <c r="E66" s="10">
        <f t="shared" si="59"/>
        <v>18.5833425316129</v>
      </c>
      <c r="F66" s="7" t="s">
        <v>83</v>
      </c>
      <c r="G66" s="1">
        <v>9</v>
      </c>
      <c r="H66" s="9">
        <f t="shared" si="41"/>
        <v>18.077904092258098</v>
      </c>
      <c r="I66" s="9">
        <f t="shared" si="42"/>
        <v>291.22790409225809</v>
      </c>
      <c r="J66" s="9">
        <f t="shared" si="43"/>
        <v>0.1592891510194783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0.40341134173203036</v>
      </c>
      <c r="P66" s="9">
        <f t="shared" si="46"/>
        <v>6.4259050136123749E-2</v>
      </c>
      <c r="Q66" s="12">
        <f t="shared" si="47"/>
        <v>1.2209219525863513E-2</v>
      </c>
      <c r="R66" s="9">
        <f t="shared" si="48"/>
        <v>1.8955666666666669E-2</v>
      </c>
      <c r="S66" s="13">
        <f t="shared" si="49"/>
        <v>0.64409338592840371</v>
      </c>
      <c r="T66" s="2">
        <f t="shared" si="50"/>
        <v>0.01</v>
      </c>
      <c r="U66" s="14">
        <f t="shared" si="51"/>
        <v>6.4409338592840374E-3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2.6540933859284035E-2</v>
      </c>
      <c r="AR66" s="9">
        <f t="shared" si="55"/>
        <v>9.9766666666666666</v>
      </c>
      <c r="AS66" s="1">
        <f t="shared" si="56"/>
        <v>0.19</v>
      </c>
      <c r="AT66" s="1">
        <f t="shared" si="57"/>
        <v>86130.833333333328</v>
      </c>
      <c r="AU66" s="1">
        <f t="shared" si="58"/>
        <v>29032786.112311099</v>
      </c>
    </row>
    <row r="67" spans="1:48" x14ac:dyDescent="0.15">
      <c r="C67" s="7">
        <v>9</v>
      </c>
      <c r="D67" s="8">
        <v>14.5955478606667</v>
      </c>
      <c r="E67" s="10">
        <f t="shared" si="59"/>
        <v>18.077904092258098</v>
      </c>
      <c r="F67" s="7" t="s">
        <v>83</v>
      </c>
      <c r="G67" s="1">
        <v>10</v>
      </c>
      <c r="H67" s="9">
        <f t="shared" si="41"/>
        <v>14.5955478606667</v>
      </c>
      <c r="I67" s="9">
        <f t="shared" si="42"/>
        <v>287.7455478606667</v>
      </c>
      <c r="J67" s="9">
        <f t="shared" si="43"/>
        <v>0.10628254795755017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0.43891895826257321</v>
      </c>
      <c r="P67" s="9">
        <f t="shared" si="46"/>
        <v>4.6649425231019899E-2</v>
      </c>
      <c r="Q67" s="12">
        <f t="shared" si="47"/>
        <v>8.8633907938937811E-3</v>
      </c>
      <c r="R67" s="9">
        <f t="shared" si="48"/>
        <v>1.8955666666666669E-2</v>
      </c>
      <c r="S67" s="13">
        <f t="shared" si="49"/>
        <v>0.467585284641028</v>
      </c>
      <c r="T67" s="2">
        <f t="shared" si="50"/>
        <v>0.01</v>
      </c>
      <c r="U67" s="14">
        <f t="shared" si="51"/>
        <v>4.6758528464102798E-3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2.477585284641028E-2</v>
      </c>
      <c r="AR67" s="9">
        <f t="shared" si="55"/>
        <v>9.9766666666666666</v>
      </c>
      <c r="AS67" s="1">
        <f t="shared" si="56"/>
        <v>0.19</v>
      </c>
      <c r="AT67" s="1">
        <f t="shared" si="57"/>
        <v>86130.833333333328</v>
      </c>
      <c r="AU67" s="1">
        <f t="shared" si="58"/>
        <v>27101986.699247509</v>
      </c>
    </row>
    <row r="68" spans="1:48" x14ac:dyDescent="0.15">
      <c r="C68" s="7">
        <v>10</v>
      </c>
      <c r="D68" s="8">
        <v>12.3494464207097</v>
      </c>
      <c r="E68" s="10">
        <f t="shared" si="59"/>
        <v>14.5955478606667</v>
      </c>
      <c r="F68" s="7" t="s">
        <v>83</v>
      </c>
      <c r="G68" s="1">
        <v>11</v>
      </c>
      <c r="H68" s="9">
        <f t="shared" si="41"/>
        <v>12.3494464207097</v>
      </c>
      <c r="I68" s="9">
        <f t="shared" si="42"/>
        <v>285.49944642070966</v>
      </c>
      <c r="J68" s="9">
        <f t="shared" si="43"/>
        <v>8.1441655139007696E-2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0.37265605637997568</v>
      </c>
      <c r="O68" s="9">
        <f t="shared" si="60"/>
        <v>0.11938014331824431</v>
      </c>
      <c r="P68" s="9">
        <f t="shared" si="46"/>
        <v>9.7225164625697677E-3</v>
      </c>
      <c r="Q68" s="12">
        <f t="shared" si="47"/>
        <v>1.8472781278882559E-3</v>
      </c>
      <c r="R68" s="9">
        <f t="shared" si="48"/>
        <v>1.8955666666666669E-2</v>
      </c>
      <c r="S68" s="13">
        <f t="shared" si="49"/>
        <v>9.745255391817341E-2</v>
      </c>
      <c r="T68" s="2">
        <f t="shared" si="50"/>
        <v>0.01</v>
      </c>
      <c r="U68" s="14">
        <f t="shared" si="51"/>
        <v>9.7452553918173416E-4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1.2974525539181735E-2</v>
      </c>
      <c r="AR68" s="9">
        <f t="shared" si="55"/>
        <v>9.9766666666666666</v>
      </c>
      <c r="AS68" s="1">
        <f t="shared" si="56"/>
        <v>0.19</v>
      </c>
      <c r="AT68" s="1">
        <f t="shared" si="57"/>
        <v>86130.833333333328</v>
      </c>
      <c r="AU68" s="1">
        <f t="shared" si="58"/>
        <v>14192666.576274818</v>
      </c>
    </row>
    <row r="69" spans="1:48" x14ac:dyDescent="0.15">
      <c r="C69" s="7">
        <v>11</v>
      </c>
      <c r="D69" s="8">
        <v>7.2549899106</v>
      </c>
      <c r="E69" s="10">
        <f t="shared" si="59"/>
        <v>12.3494464207097</v>
      </c>
      <c r="F69" s="7" t="s">
        <v>85</v>
      </c>
      <c r="G69" s="1">
        <v>12</v>
      </c>
      <c r="H69" s="9">
        <f t="shared" si="41"/>
        <v>7.2549899106</v>
      </c>
      <c r="I69" s="9">
        <f t="shared" si="42"/>
        <v>280.40498991059997</v>
      </c>
      <c r="J69" s="9">
        <f t="shared" si="43"/>
        <v>4.3827912581173745E-2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0.20942429352234121</v>
      </c>
      <c r="P69" s="9">
        <f t="shared" si="46"/>
        <v>9.1786296288712422E-3</v>
      </c>
      <c r="Q69" s="12">
        <f t="shared" si="47"/>
        <v>1.7439396294855361E-3</v>
      </c>
      <c r="R69" s="9">
        <f t="shared" si="48"/>
        <v>1.8955666666666669E-2</v>
      </c>
      <c r="S69" s="13">
        <f t="shared" si="49"/>
        <v>9.2000965207529983E-2</v>
      </c>
      <c r="T69" s="2">
        <f t="shared" si="50"/>
        <v>0.01</v>
      </c>
      <c r="U69" s="14">
        <f t="shared" si="51"/>
        <v>9.2000965207529985E-4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1.29200096520753E-2</v>
      </c>
      <c r="AR69" s="9">
        <f t="shared" si="55"/>
        <v>9.9766666666666666</v>
      </c>
      <c r="AS69" s="1">
        <f t="shared" si="56"/>
        <v>0.19</v>
      </c>
      <c r="AT69" s="1">
        <f t="shared" si="57"/>
        <v>86130.833333333328</v>
      </c>
      <c r="AU69" s="1">
        <f t="shared" si="58"/>
        <v>14133032.348689778</v>
      </c>
      <c r="AV69" s="1">
        <f>SUM(AU58:AU69)</f>
        <v>222286932.42083004</v>
      </c>
    </row>
    <row r="70" spans="1:48" x14ac:dyDescent="0.15">
      <c r="C70" s="7">
        <v>12</v>
      </c>
      <c r="D70" s="8">
        <v>6.1525416863225804</v>
      </c>
      <c r="E70" s="10">
        <f t="shared" si="59"/>
        <v>7.2549899106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6.3364331526774196</v>
      </c>
      <c r="E73" s="7"/>
      <c r="F73" s="7"/>
      <c r="G73" s="1">
        <v>1</v>
      </c>
      <c r="H73" s="9">
        <f t="shared" ref="H73:H84" si="61">E74</f>
        <v>6.3364331526774196</v>
      </c>
      <c r="I73" s="9">
        <f t="shared" ref="I73:I84" si="62">H73+273.15</f>
        <v>279.48643315267742</v>
      </c>
      <c r="J73" s="9">
        <f t="shared" ref="J73:J84" si="63">EXP(($C$15*(I73-$C$13))/($C$16*I73*$C$13))</f>
        <v>3.9100972265290655E-2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4.2815564630493269E-3</v>
      </c>
      <c r="Q73" s="12">
        <f t="shared" ref="Q73:Q84" si="67">P73*$B$75</f>
        <v>7.7068016334887884E-4</v>
      </c>
      <c r="R73" s="9">
        <f t="shared" ref="R73:R84" si="68">L73*$B$75</f>
        <v>1.9710000000000002E-2</v>
      </c>
      <c r="S73" s="13">
        <f t="shared" ref="S73:S84" si="69">Q73/R73</f>
        <v>3.9100972265290655E-2</v>
      </c>
      <c r="T73" s="2">
        <f t="shared" ref="T73:T84" si="70">$B$74/100</f>
        <v>0.01</v>
      </c>
      <c r="U73" s="14">
        <f t="shared" ref="U73:U84" si="71">S73*T73</f>
        <v>3.9100972265290659E-4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1.2991009722652908E-2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34379.166666666664</v>
      </c>
      <c r="AU73" s="1">
        <f t="shared" ref="AU73:AU84" si="78">AT73*10000*AS73*0.67*AR73*AQ73</f>
        <v>5897930.9016925171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2.1551460808064502</v>
      </c>
      <c r="E74" s="10">
        <f t="shared" ref="E74:E85" si="79">D73</f>
        <v>6.3364331526774196</v>
      </c>
      <c r="F74" s="7" t="s">
        <v>83</v>
      </c>
      <c r="G74" s="1">
        <v>2</v>
      </c>
      <c r="H74" s="9">
        <f t="shared" si="61"/>
        <v>2.1551460808064502</v>
      </c>
      <c r="I74" s="9">
        <f t="shared" si="62"/>
        <v>275.30514608080642</v>
      </c>
      <c r="J74" s="9">
        <f t="shared" si="63"/>
        <v>2.3035386621859107E-2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0.21471844353695069</v>
      </c>
      <c r="P74" s="9">
        <f t="shared" si="66"/>
        <v>4.9461223617174839E-3</v>
      </c>
      <c r="Q74" s="12">
        <f t="shared" si="67"/>
        <v>8.9030202510914712E-4</v>
      </c>
      <c r="R74" s="9">
        <f t="shared" si="68"/>
        <v>1.9710000000000002E-2</v>
      </c>
      <c r="S74" s="13">
        <f t="shared" si="69"/>
        <v>4.5170067230296651E-2</v>
      </c>
      <c r="T74" s="2">
        <f t="shared" si="70"/>
        <v>0.01</v>
      </c>
      <c r="U74" s="14">
        <f t="shared" si="71"/>
        <v>4.5170067230296653E-4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1.3051700672302966E-2</v>
      </c>
      <c r="AR74" s="9">
        <f t="shared" si="75"/>
        <v>10.950000000000001</v>
      </c>
      <c r="AS74" s="1">
        <f t="shared" si="76"/>
        <v>0.18</v>
      </c>
      <c r="AT74" s="1">
        <f t="shared" si="77"/>
        <v>34379.166666666664</v>
      </c>
      <c r="AU74" s="1">
        <f t="shared" si="78"/>
        <v>5925484.6511728186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1.6877175798928601</v>
      </c>
      <c r="E75" s="10">
        <f t="shared" si="79"/>
        <v>2.1551460808064502</v>
      </c>
      <c r="F75" s="7" t="s">
        <v>83</v>
      </c>
      <c r="G75" s="1">
        <v>3</v>
      </c>
      <c r="H75" s="9">
        <f t="shared" si="61"/>
        <v>1.6877175798928601</v>
      </c>
      <c r="I75" s="9">
        <f t="shared" si="62"/>
        <v>274.83771757989285</v>
      </c>
      <c r="J75" s="9">
        <f t="shared" si="63"/>
        <v>2.1690642296868255E-2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0.31927232117523324</v>
      </c>
      <c r="P75" s="9">
        <f t="shared" si="66"/>
        <v>6.9252217139028202E-3</v>
      </c>
      <c r="Q75" s="12">
        <f t="shared" si="67"/>
        <v>1.2465399085025077E-3</v>
      </c>
      <c r="R75" s="9">
        <f t="shared" si="68"/>
        <v>1.9710000000000002E-2</v>
      </c>
      <c r="S75" s="13">
        <f t="shared" si="69"/>
        <v>6.3244033916920725E-2</v>
      </c>
      <c r="T75" s="2">
        <f t="shared" si="70"/>
        <v>0.01</v>
      </c>
      <c r="U75" s="14">
        <f t="shared" si="71"/>
        <v>6.3244033916920721E-4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1.3232440339169208E-2</v>
      </c>
      <c r="AR75" s="9">
        <f t="shared" si="75"/>
        <v>10.950000000000001</v>
      </c>
      <c r="AS75" s="1">
        <f t="shared" si="76"/>
        <v>0.18</v>
      </c>
      <c r="AT75" s="1">
        <f t="shared" si="77"/>
        <v>34379.166666666664</v>
      </c>
      <c r="AU75" s="1">
        <f t="shared" si="78"/>
        <v>6007540.6336660972</v>
      </c>
    </row>
    <row r="76" spans="1:48" x14ac:dyDescent="0.15">
      <c r="C76" s="7">
        <v>3</v>
      </c>
      <c r="D76" s="8">
        <v>2.0435386825483901</v>
      </c>
      <c r="E76" s="10">
        <f t="shared" si="79"/>
        <v>1.6877175798928601</v>
      </c>
      <c r="F76" s="7" t="s">
        <v>83</v>
      </c>
      <c r="G76" s="1">
        <v>4</v>
      </c>
      <c r="H76" s="9">
        <f t="shared" si="61"/>
        <v>2.0435386825483901</v>
      </c>
      <c r="I76" s="9">
        <f t="shared" si="62"/>
        <v>275.19353868254836</v>
      </c>
      <c r="J76" s="9">
        <f t="shared" si="63"/>
        <v>2.2707336082434897E-2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0.42184709946133042</v>
      </c>
      <c r="P76" s="9">
        <f t="shared" si="66"/>
        <v>9.579023862868772E-3</v>
      </c>
      <c r="Q76" s="12">
        <f t="shared" si="67"/>
        <v>1.7242242953163789E-3</v>
      </c>
      <c r="R76" s="9">
        <f t="shared" si="68"/>
        <v>1.9710000000000002E-2</v>
      </c>
      <c r="S76" s="13">
        <f t="shared" si="69"/>
        <v>8.7479669980536717E-2</v>
      </c>
      <c r="T76" s="2">
        <f t="shared" si="70"/>
        <v>0.01</v>
      </c>
      <c r="U76" s="14">
        <f t="shared" si="71"/>
        <v>8.7479669980536714E-4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1.3474796699805367E-2</v>
      </c>
      <c r="AR76" s="9">
        <f t="shared" si="75"/>
        <v>10.950000000000001</v>
      </c>
      <c r="AS76" s="1">
        <f t="shared" si="76"/>
        <v>0.18</v>
      </c>
      <c r="AT76" s="1">
        <f t="shared" si="77"/>
        <v>34379.166666666664</v>
      </c>
      <c r="AU76" s="1">
        <f t="shared" si="78"/>
        <v>6117570.6543599656</v>
      </c>
    </row>
    <row r="77" spans="1:48" x14ac:dyDescent="0.15">
      <c r="C77" s="7">
        <v>4</v>
      </c>
      <c r="D77" s="8">
        <v>7.6161778822666699</v>
      </c>
      <c r="E77" s="10">
        <f t="shared" si="79"/>
        <v>2.0435386825483901</v>
      </c>
      <c r="F77" s="7" t="s">
        <v>83</v>
      </c>
      <c r="G77" s="1">
        <v>5</v>
      </c>
      <c r="H77" s="9">
        <f t="shared" si="61"/>
        <v>7.6161778822666699</v>
      </c>
      <c r="I77" s="9">
        <f t="shared" si="62"/>
        <v>280.76617788226667</v>
      </c>
      <c r="J77" s="9">
        <f t="shared" si="63"/>
        <v>4.5830103259043742E-2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0.39165467181853858</v>
      </c>
      <c r="O77" s="9">
        <f t="shared" si="80"/>
        <v>0.13011340377992303</v>
      </c>
      <c r="P77" s="9">
        <f t="shared" si="66"/>
        <v>5.9631107306195247E-3</v>
      </c>
      <c r="Q77" s="12">
        <f t="shared" si="67"/>
        <v>1.0733599315115145E-3</v>
      </c>
      <c r="R77" s="9">
        <f t="shared" si="68"/>
        <v>1.9710000000000002E-2</v>
      </c>
      <c r="S77" s="13">
        <f t="shared" si="69"/>
        <v>5.4457632243100677E-2</v>
      </c>
      <c r="T77" s="2">
        <f t="shared" si="70"/>
        <v>0.01</v>
      </c>
      <c r="U77" s="14">
        <f t="shared" si="71"/>
        <v>5.4457632243100676E-4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1.3144576322431007E-2</v>
      </c>
      <c r="AR77" s="9">
        <f t="shared" si="75"/>
        <v>10.950000000000001</v>
      </c>
      <c r="AS77" s="1">
        <f t="shared" si="76"/>
        <v>0.18</v>
      </c>
      <c r="AT77" s="1">
        <f t="shared" si="77"/>
        <v>34379.166666666664</v>
      </c>
      <c r="AU77" s="1">
        <f t="shared" si="78"/>
        <v>5967650.2856076676</v>
      </c>
    </row>
    <row r="78" spans="1:48" x14ac:dyDescent="0.15">
      <c r="C78" s="7">
        <v>5</v>
      </c>
      <c r="D78" s="8">
        <v>11.1531589863548</v>
      </c>
      <c r="E78" s="10">
        <f t="shared" si="79"/>
        <v>7.6161778822666699</v>
      </c>
      <c r="F78" s="7" t="s">
        <v>85</v>
      </c>
      <c r="G78" s="1">
        <v>6</v>
      </c>
      <c r="H78" s="9">
        <f t="shared" si="61"/>
        <v>11.1531589863548</v>
      </c>
      <c r="I78" s="9">
        <f t="shared" si="62"/>
        <v>284.30315898635479</v>
      </c>
      <c r="J78" s="9">
        <f t="shared" si="63"/>
        <v>7.0554309632798656E-2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0.23365029304930351</v>
      </c>
      <c r="P78" s="9">
        <f t="shared" si="66"/>
        <v>1.6485035121594705E-2</v>
      </c>
      <c r="Q78" s="12">
        <f t="shared" si="67"/>
        <v>2.9673063218870468E-3</v>
      </c>
      <c r="R78" s="9">
        <f t="shared" si="68"/>
        <v>1.9710000000000002E-2</v>
      </c>
      <c r="S78" s="13">
        <f t="shared" si="69"/>
        <v>0.15054826595063656</v>
      </c>
      <c r="T78" s="2">
        <f t="shared" si="70"/>
        <v>0.01</v>
      </c>
      <c r="U78" s="14">
        <f t="shared" si="71"/>
        <v>1.5054826595063656E-3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1.4105482659506365E-2</v>
      </c>
      <c r="AR78" s="9">
        <f t="shared" si="75"/>
        <v>10.950000000000001</v>
      </c>
      <c r="AS78" s="1">
        <f t="shared" si="76"/>
        <v>0.18</v>
      </c>
      <c r="AT78" s="1">
        <f t="shared" si="77"/>
        <v>34379.166666666664</v>
      </c>
      <c r="AU78" s="1">
        <f t="shared" si="78"/>
        <v>6403902.6863110969</v>
      </c>
    </row>
    <row r="79" spans="1:48" x14ac:dyDescent="0.15">
      <c r="C79" s="7">
        <v>6</v>
      </c>
      <c r="D79" s="8">
        <v>14.717997566333301</v>
      </c>
      <c r="E79" s="10">
        <f t="shared" si="79"/>
        <v>11.1531589863548</v>
      </c>
      <c r="F79" s="7" t="s">
        <v>83</v>
      </c>
      <c r="G79" s="1">
        <v>7</v>
      </c>
      <c r="H79" s="9">
        <f t="shared" si="61"/>
        <v>14.717997566333301</v>
      </c>
      <c r="I79" s="9">
        <f t="shared" si="62"/>
        <v>287.86799756633326</v>
      </c>
      <c r="J79" s="9">
        <f t="shared" si="63"/>
        <v>0.10782340647166501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0.32666525792770884</v>
      </c>
      <c r="P79" s="9">
        <f t="shared" si="66"/>
        <v>3.5222160885710639E-2</v>
      </c>
      <c r="Q79" s="12">
        <f t="shared" si="67"/>
        <v>6.3399889594279151E-3</v>
      </c>
      <c r="R79" s="9">
        <f t="shared" si="68"/>
        <v>1.9710000000000002E-2</v>
      </c>
      <c r="S79" s="13">
        <f t="shared" si="69"/>
        <v>0.32166356973251725</v>
      </c>
      <c r="T79" s="2">
        <f t="shared" si="70"/>
        <v>0.01</v>
      </c>
      <c r="U79" s="14">
        <f t="shared" si="71"/>
        <v>3.2166356973251727E-3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2.4816635697325173E-2</v>
      </c>
      <c r="AR79" s="9">
        <f t="shared" si="75"/>
        <v>10.950000000000001</v>
      </c>
      <c r="AS79" s="1">
        <f t="shared" si="76"/>
        <v>0.18</v>
      </c>
      <c r="AT79" s="1">
        <f t="shared" si="77"/>
        <v>34379.166666666664</v>
      </c>
      <c r="AU79" s="1">
        <f t="shared" si="78"/>
        <v>11266776.461576695</v>
      </c>
    </row>
    <row r="80" spans="1:48" x14ac:dyDescent="0.15">
      <c r="C80" s="7">
        <v>7</v>
      </c>
      <c r="D80" s="8">
        <v>18.5833425316129</v>
      </c>
      <c r="E80" s="10">
        <f t="shared" si="79"/>
        <v>14.717997566333301</v>
      </c>
      <c r="F80" s="7" t="s">
        <v>83</v>
      </c>
      <c r="G80" s="1">
        <v>8</v>
      </c>
      <c r="H80" s="9">
        <f t="shared" si="61"/>
        <v>18.5833425316129</v>
      </c>
      <c r="I80" s="9">
        <f t="shared" si="62"/>
        <v>291.73334253161289</v>
      </c>
      <c r="J80" s="9">
        <f t="shared" si="63"/>
        <v>0.16878841845096398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0.40094309704199826</v>
      </c>
      <c r="P80" s="9">
        <f t="shared" si="66"/>
        <v>6.7674551238550262E-2</v>
      </c>
      <c r="Q80" s="12">
        <f t="shared" si="67"/>
        <v>1.2181419222939046E-2</v>
      </c>
      <c r="R80" s="9">
        <f t="shared" si="68"/>
        <v>1.9710000000000002E-2</v>
      </c>
      <c r="S80" s="13">
        <f t="shared" si="69"/>
        <v>0.61803243140228536</v>
      </c>
      <c r="T80" s="2">
        <f t="shared" si="70"/>
        <v>0.01</v>
      </c>
      <c r="U80" s="14">
        <f t="shared" si="71"/>
        <v>6.1803243140228538E-3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2.7780324314022855E-2</v>
      </c>
      <c r="AR80" s="9">
        <f t="shared" si="75"/>
        <v>10.950000000000001</v>
      </c>
      <c r="AS80" s="1">
        <f t="shared" si="76"/>
        <v>0.18</v>
      </c>
      <c r="AT80" s="1">
        <f t="shared" si="77"/>
        <v>34379.166666666664</v>
      </c>
      <c r="AU80" s="1">
        <f t="shared" si="78"/>
        <v>12612293.942403125</v>
      </c>
    </row>
    <row r="81" spans="1:48" x14ac:dyDescent="0.15">
      <c r="C81" s="7">
        <v>8</v>
      </c>
      <c r="D81" s="8">
        <v>18.077904092258098</v>
      </c>
      <c r="E81" s="10">
        <f t="shared" si="79"/>
        <v>18.5833425316129</v>
      </c>
      <c r="F81" s="7" t="s">
        <v>83</v>
      </c>
      <c r="G81" s="1">
        <v>9</v>
      </c>
      <c r="H81" s="9">
        <f t="shared" si="61"/>
        <v>18.077904092258098</v>
      </c>
      <c r="I81" s="9">
        <f t="shared" si="62"/>
        <v>291.22790409225809</v>
      </c>
      <c r="J81" s="9">
        <f t="shared" si="63"/>
        <v>0.1592891510194783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0.44276854580344804</v>
      </c>
      <c r="P81" s="9">
        <f t="shared" si="66"/>
        <v>7.0528225759160235E-2</v>
      </c>
      <c r="Q81" s="12">
        <f t="shared" si="67"/>
        <v>1.2695080636648842E-2</v>
      </c>
      <c r="R81" s="9">
        <f t="shared" si="68"/>
        <v>1.9710000000000002E-2</v>
      </c>
      <c r="S81" s="13">
        <f t="shared" si="69"/>
        <v>0.64409338592840393</v>
      </c>
      <c r="T81" s="2">
        <f t="shared" si="70"/>
        <v>0.01</v>
      </c>
      <c r="U81" s="14">
        <f t="shared" si="71"/>
        <v>6.4409338592840391E-3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2.804093385928404E-2</v>
      </c>
      <c r="AR81" s="9">
        <f t="shared" si="75"/>
        <v>10.950000000000001</v>
      </c>
      <c r="AS81" s="1">
        <f t="shared" si="76"/>
        <v>0.18</v>
      </c>
      <c r="AT81" s="1">
        <f t="shared" si="77"/>
        <v>34379.166666666664</v>
      </c>
      <c r="AU81" s="1">
        <f t="shared" si="78"/>
        <v>12730610.926462628</v>
      </c>
    </row>
    <row r="82" spans="1:48" x14ac:dyDescent="0.15">
      <c r="C82" s="7">
        <v>9</v>
      </c>
      <c r="D82" s="8">
        <v>14.5955478606667</v>
      </c>
      <c r="E82" s="10">
        <f t="shared" si="79"/>
        <v>18.077904092258098</v>
      </c>
      <c r="F82" s="7" t="s">
        <v>83</v>
      </c>
      <c r="G82" s="1">
        <v>10</v>
      </c>
      <c r="H82" s="9">
        <f t="shared" si="61"/>
        <v>14.5955478606667</v>
      </c>
      <c r="I82" s="9">
        <f t="shared" si="62"/>
        <v>287.7455478606667</v>
      </c>
      <c r="J82" s="9">
        <f t="shared" si="63"/>
        <v>0.10628254795755017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0.48174032004428785</v>
      </c>
      <c r="P82" s="9">
        <f t="shared" si="66"/>
        <v>5.120058866819259E-2</v>
      </c>
      <c r="Q82" s="12">
        <f t="shared" si="67"/>
        <v>9.2161059602746658E-3</v>
      </c>
      <c r="R82" s="9">
        <f t="shared" si="68"/>
        <v>1.9710000000000002E-2</v>
      </c>
      <c r="S82" s="13">
        <f t="shared" si="69"/>
        <v>0.46758528464102816</v>
      </c>
      <c r="T82" s="2">
        <f t="shared" si="70"/>
        <v>0.01</v>
      </c>
      <c r="U82" s="14">
        <f t="shared" si="71"/>
        <v>4.6758528464102816E-3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2.6275852846410284E-2</v>
      </c>
      <c r="AR82" s="9">
        <f t="shared" si="75"/>
        <v>10.950000000000001</v>
      </c>
      <c r="AS82" s="1">
        <f t="shared" si="76"/>
        <v>0.18</v>
      </c>
      <c r="AT82" s="1">
        <f t="shared" si="77"/>
        <v>34379.166666666664</v>
      </c>
      <c r="AU82" s="1">
        <f t="shared" si="78"/>
        <v>11929262.449933819</v>
      </c>
    </row>
    <row r="83" spans="1:48" x14ac:dyDescent="0.15">
      <c r="C83" s="7">
        <v>10</v>
      </c>
      <c r="D83" s="8">
        <v>12.3494464207097</v>
      </c>
      <c r="E83" s="10">
        <f t="shared" si="79"/>
        <v>14.5955478606667</v>
      </c>
      <c r="F83" s="7" t="s">
        <v>83</v>
      </c>
      <c r="G83" s="1">
        <v>11</v>
      </c>
      <c r="H83" s="9">
        <f t="shared" si="61"/>
        <v>12.3494464207097</v>
      </c>
      <c r="I83" s="9">
        <f t="shared" si="62"/>
        <v>285.49944642070966</v>
      </c>
      <c r="J83" s="9">
        <f t="shared" si="63"/>
        <v>8.1441655139007696E-2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0.4090127448072905</v>
      </c>
      <c r="O83" s="9">
        <f t="shared" si="80"/>
        <v>0.13102698656880479</v>
      </c>
      <c r="P83" s="9">
        <f t="shared" si="66"/>
        <v>1.0671054654039993E-2</v>
      </c>
      <c r="Q83" s="12">
        <f t="shared" si="67"/>
        <v>1.9207898377271988E-3</v>
      </c>
      <c r="R83" s="9">
        <f t="shared" si="68"/>
        <v>1.9710000000000002E-2</v>
      </c>
      <c r="S83" s="13">
        <f t="shared" si="69"/>
        <v>9.7452553918173451E-2</v>
      </c>
      <c r="T83" s="2">
        <f t="shared" si="70"/>
        <v>0.01</v>
      </c>
      <c r="U83" s="14">
        <f t="shared" si="71"/>
        <v>9.7452553918173448E-4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1.3574525539181734E-2</v>
      </c>
      <c r="AR83" s="9">
        <f t="shared" si="75"/>
        <v>10.950000000000001</v>
      </c>
      <c r="AS83" s="1">
        <f t="shared" si="76"/>
        <v>0.18</v>
      </c>
      <c r="AT83" s="1">
        <f t="shared" si="77"/>
        <v>34379.166666666664</v>
      </c>
      <c r="AU83" s="1">
        <f t="shared" si="78"/>
        <v>6162847.6433011824</v>
      </c>
    </row>
    <row r="84" spans="1:48" x14ac:dyDescent="0.15">
      <c r="C84" s="7">
        <v>11</v>
      </c>
      <c r="D84" s="8">
        <v>7.2549899106</v>
      </c>
      <c r="E84" s="10">
        <f t="shared" si="79"/>
        <v>12.3494464207097</v>
      </c>
      <c r="F84" s="7" t="s">
        <v>85</v>
      </c>
      <c r="G84" s="1">
        <v>12</v>
      </c>
      <c r="H84" s="9">
        <f t="shared" si="61"/>
        <v>7.2549899106</v>
      </c>
      <c r="I84" s="9">
        <f t="shared" si="62"/>
        <v>280.40498991059997</v>
      </c>
      <c r="J84" s="9">
        <f t="shared" si="63"/>
        <v>4.3827912581173745E-2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0.22985593191476481</v>
      </c>
      <c r="P84" s="9">
        <f t="shared" si="66"/>
        <v>1.0074105690224535E-2</v>
      </c>
      <c r="Q84" s="12">
        <f t="shared" si="67"/>
        <v>1.8133390242404163E-3</v>
      </c>
      <c r="R84" s="9">
        <f t="shared" si="68"/>
        <v>1.9710000000000002E-2</v>
      </c>
      <c r="S84" s="13">
        <f t="shared" si="69"/>
        <v>9.2000965207529997E-2</v>
      </c>
      <c r="T84" s="2">
        <f t="shared" si="70"/>
        <v>0.01</v>
      </c>
      <c r="U84" s="14">
        <f t="shared" si="71"/>
        <v>9.2000965207529996E-4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1.35200096520753E-2</v>
      </c>
      <c r="AR84" s="9">
        <f t="shared" si="75"/>
        <v>10.950000000000001</v>
      </c>
      <c r="AS84" s="1">
        <f t="shared" si="76"/>
        <v>0.18</v>
      </c>
      <c r="AT84" s="1">
        <f t="shared" si="77"/>
        <v>34379.166666666664</v>
      </c>
      <c r="AU84" s="1">
        <f t="shared" si="78"/>
        <v>6138097.3781514652</v>
      </c>
      <c r="AV84" s="1">
        <f>SUM(AU73:AU84)</f>
        <v>97159968.614639089</v>
      </c>
    </row>
    <row r="85" spans="1:48" x14ac:dyDescent="0.15">
      <c r="C85" s="7">
        <v>12</v>
      </c>
      <c r="D85" s="8">
        <v>6.1525416863225804</v>
      </c>
      <c r="E85" s="10">
        <f t="shared" si="79"/>
        <v>7.2549899106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6.3364331526774196</v>
      </c>
      <c r="E89" s="7"/>
      <c r="F89" s="7"/>
      <c r="G89" s="1">
        <v>1</v>
      </c>
      <c r="H89" s="9">
        <f t="shared" ref="H89:H100" si="81">E90</f>
        <v>6.3364331526774196</v>
      </c>
      <c r="I89" s="9">
        <f t="shared" ref="I89:I100" si="82">H89+273.15</f>
        <v>279.48643315267742</v>
      </c>
      <c r="J89" s="9">
        <f t="shared" ref="J89:J100" si="83">EXP(($C$15*(I89-$C$13))/($C$16*I89*$C$13))</f>
        <v>3.9100972265290655E-2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0.20744141063473989</v>
      </c>
      <c r="Q89" s="12">
        <f t="shared" ref="Q89:Q100" si="87">P89*$B$91</f>
        <v>9.3348634785632947E-2</v>
      </c>
      <c r="R89" s="9">
        <f t="shared" ref="R89:R100" si="88">L89*$B$91</f>
        <v>2.3873737500000001</v>
      </c>
      <c r="S89" s="13">
        <f t="shared" ref="S89:S100" si="89">Q89/R89</f>
        <v>3.9100972265290655E-2</v>
      </c>
      <c r="T89" s="2">
        <f t="shared" ref="T89:T100" si="90">$B$90/100</f>
        <v>0.51</v>
      </c>
      <c r="U89" s="14">
        <f t="shared" ref="U89:U100" si="91">S89*T89</f>
        <v>1.9941495855298235E-2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3.6349361000372421E-2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1017691.6666666666</v>
      </c>
      <c r="AN89" s="1">
        <f t="shared" ref="AN89:AN100" si="96">AM89*10000*AK89*AJ89</f>
        <v>3848138756.0331516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2.1551460808064502</v>
      </c>
      <c r="E90" s="10">
        <f t="shared" ref="E90:E101" si="97">D89</f>
        <v>6.3364331526774196</v>
      </c>
      <c r="F90" s="7" t="s">
        <v>83</v>
      </c>
      <c r="G90" s="1">
        <v>2</v>
      </c>
      <c r="H90" s="9">
        <f t="shared" si="81"/>
        <v>2.1551460808064502</v>
      </c>
      <c r="I90" s="9">
        <f t="shared" si="82"/>
        <v>275.30514608080642</v>
      </c>
      <c r="J90" s="9">
        <f t="shared" si="83"/>
        <v>2.3035386621859107E-2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10.40310858936526</v>
      </c>
      <c r="P90" s="9">
        <f t="shared" si="86"/>
        <v>0.23963962842521208</v>
      </c>
      <c r="Q90" s="12">
        <f t="shared" si="87"/>
        <v>0.10783783279134544</v>
      </c>
      <c r="R90" s="9">
        <f t="shared" si="88"/>
        <v>2.3873737500000001</v>
      </c>
      <c r="S90" s="13">
        <f t="shared" si="89"/>
        <v>4.5170067230296658E-2</v>
      </c>
      <c r="T90" s="2">
        <f t="shared" si="90"/>
        <v>0.51</v>
      </c>
      <c r="U90" s="14">
        <f t="shared" si="91"/>
        <v>2.3036734287451295E-2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3.7282575387666564E-2</v>
      </c>
      <c r="AK90" s="9">
        <f t="shared" si="93"/>
        <v>10.4025</v>
      </c>
      <c r="AL90" s="1">
        <f t="shared" si="94"/>
        <v>0.45</v>
      </c>
      <c r="AM90" s="17">
        <f t="shared" si="95"/>
        <v>1017691.6666666666</v>
      </c>
      <c r="AN90" s="1">
        <f t="shared" si="96"/>
        <v>3946933847.6827002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1.6877175798928601</v>
      </c>
      <c r="E91" s="10">
        <f t="shared" si="97"/>
        <v>2.1551460808064502</v>
      </c>
      <c r="F91" s="7" t="s">
        <v>83</v>
      </c>
      <c r="G91" s="1">
        <v>3</v>
      </c>
      <c r="H91" s="9">
        <f t="shared" si="81"/>
        <v>1.6877175798928601</v>
      </c>
      <c r="I91" s="9">
        <f t="shared" si="82"/>
        <v>274.83771757989285</v>
      </c>
      <c r="J91" s="9">
        <f t="shared" si="83"/>
        <v>2.1690642296868255E-2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15.468743960940047</v>
      </c>
      <c r="P91" s="9">
        <f t="shared" si="86"/>
        <v>0.3355269920385916</v>
      </c>
      <c r="Q91" s="12">
        <f t="shared" si="87"/>
        <v>0.15098714641736621</v>
      </c>
      <c r="R91" s="9">
        <f t="shared" si="88"/>
        <v>2.3873737500000001</v>
      </c>
      <c r="S91" s="13">
        <f t="shared" si="89"/>
        <v>6.3244033916920725E-2</v>
      </c>
      <c r="T91" s="2">
        <f t="shared" si="90"/>
        <v>0.51</v>
      </c>
      <c r="U91" s="14">
        <f t="shared" si="91"/>
        <v>3.2254457297629567E-2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4.0061718875235311E-2</v>
      </c>
      <c r="AK91" s="9">
        <f t="shared" si="93"/>
        <v>10.4025</v>
      </c>
      <c r="AL91" s="1">
        <f t="shared" si="94"/>
        <v>0.45</v>
      </c>
      <c r="AM91" s="17">
        <f t="shared" si="95"/>
        <v>1017691.6666666666</v>
      </c>
      <c r="AN91" s="1">
        <f t="shared" si="96"/>
        <v>4241148916.9099379</v>
      </c>
    </row>
    <row r="92" spans="1:48" x14ac:dyDescent="0.15">
      <c r="C92" s="7">
        <v>3</v>
      </c>
      <c r="D92" s="8">
        <v>2.0435386825483901</v>
      </c>
      <c r="E92" s="10">
        <f t="shared" si="97"/>
        <v>1.6877175798928601</v>
      </c>
      <c r="F92" s="7" t="s">
        <v>83</v>
      </c>
      <c r="G92" s="1">
        <v>4</v>
      </c>
      <c r="H92" s="9">
        <f t="shared" si="81"/>
        <v>2.0435386825483901</v>
      </c>
      <c r="I92" s="9">
        <f t="shared" si="82"/>
        <v>275.19353868254836</v>
      </c>
      <c r="J92" s="9">
        <f t="shared" si="83"/>
        <v>2.2707336082434897E-2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20.438491968901456</v>
      </c>
      <c r="P92" s="9">
        <f t="shared" si="86"/>
        <v>0.46410370615599189</v>
      </c>
      <c r="Q92" s="12">
        <f t="shared" si="87"/>
        <v>0.20884666777019636</v>
      </c>
      <c r="R92" s="9">
        <f t="shared" si="88"/>
        <v>2.3873737500000001</v>
      </c>
      <c r="S92" s="13">
        <f t="shared" si="89"/>
        <v>8.7479669980536717E-2</v>
      </c>
      <c r="T92" s="2">
        <f t="shared" si="90"/>
        <v>0.51</v>
      </c>
      <c r="U92" s="14">
        <f t="shared" si="91"/>
        <v>4.4614631690073729E-2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4.3788311454557229E-2</v>
      </c>
      <c r="AK92" s="9">
        <f t="shared" si="93"/>
        <v>10.4025</v>
      </c>
      <c r="AL92" s="1">
        <f t="shared" si="94"/>
        <v>0.45</v>
      </c>
      <c r="AM92" s="17">
        <f t="shared" si="95"/>
        <v>1017691.6666666666</v>
      </c>
      <c r="AN92" s="1">
        <f t="shared" si="96"/>
        <v>4635666040.1211901</v>
      </c>
    </row>
    <row r="93" spans="1:48" x14ac:dyDescent="0.15">
      <c r="C93" s="7">
        <v>4</v>
      </c>
      <c r="D93" s="8">
        <v>7.6161778822666699</v>
      </c>
      <c r="E93" s="10">
        <f t="shared" si="97"/>
        <v>2.0435386825483901</v>
      </c>
      <c r="F93" s="7" t="s">
        <v>83</v>
      </c>
      <c r="G93" s="1">
        <v>5</v>
      </c>
      <c r="H93" s="9">
        <f t="shared" si="81"/>
        <v>7.6161778822666699</v>
      </c>
      <c r="I93" s="9">
        <f t="shared" si="82"/>
        <v>280.76617788226667</v>
      </c>
      <c r="J93" s="9">
        <f t="shared" si="83"/>
        <v>4.5830103259043742E-2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18.975668849608191</v>
      </c>
      <c r="O93" s="9">
        <f t="shared" si="98"/>
        <v>6.3039944131372714</v>
      </c>
      <c r="P93" s="9">
        <f t="shared" si="86"/>
        <v>0.288912714898516</v>
      </c>
      <c r="Q93" s="12">
        <f t="shared" si="87"/>
        <v>0.1300107217043322</v>
      </c>
      <c r="R93" s="9">
        <f t="shared" si="88"/>
        <v>2.3873737500000001</v>
      </c>
      <c r="S93" s="13">
        <f t="shared" si="89"/>
        <v>5.4457632243100684E-2</v>
      </c>
      <c r="T93" s="2">
        <f t="shared" si="90"/>
        <v>0.51</v>
      </c>
      <c r="U93" s="14">
        <f t="shared" si="91"/>
        <v>2.7773392443981349E-2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3.1284677821860382E-2</v>
      </c>
      <c r="AK93" s="9">
        <f t="shared" si="93"/>
        <v>10.4025</v>
      </c>
      <c r="AL93" s="1">
        <f t="shared" si="94"/>
        <v>0.45</v>
      </c>
      <c r="AM93" s="17">
        <f t="shared" si="95"/>
        <v>1017691.6666666666</v>
      </c>
      <c r="AN93" s="1">
        <f t="shared" si="96"/>
        <v>3311964168.9183559</v>
      </c>
    </row>
    <row r="94" spans="1:48" x14ac:dyDescent="0.15">
      <c r="C94" s="7">
        <v>5</v>
      </c>
      <c r="D94" s="8">
        <v>11.1531589863548</v>
      </c>
      <c r="E94" s="10">
        <f t="shared" si="97"/>
        <v>7.6161778822666699</v>
      </c>
      <c r="F94" s="7" t="s">
        <v>85</v>
      </c>
      <c r="G94" s="1">
        <v>6</v>
      </c>
      <c r="H94" s="9">
        <f t="shared" si="81"/>
        <v>11.1531589863548</v>
      </c>
      <c r="I94" s="9">
        <f t="shared" si="82"/>
        <v>284.30315898635479</v>
      </c>
      <c r="J94" s="9">
        <f t="shared" si="83"/>
        <v>7.0554309632798656E-2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11.320356698238756</v>
      </c>
      <c r="P94" s="9">
        <f t="shared" si="86"/>
        <v>0.79869995164126351</v>
      </c>
      <c r="Q94" s="12">
        <f t="shared" si="87"/>
        <v>0.35941497823856861</v>
      </c>
      <c r="R94" s="9">
        <f t="shared" si="88"/>
        <v>2.3873737500000001</v>
      </c>
      <c r="S94" s="13">
        <f t="shared" si="89"/>
        <v>0.15054826595063658</v>
      </c>
      <c r="T94" s="2">
        <f t="shared" si="90"/>
        <v>0.51</v>
      </c>
      <c r="U94" s="14">
        <f t="shared" si="91"/>
        <v>7.6779615634824661E-2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4.9278054113899641E-2</v>
      </c>
      <c r="AK94" s="9">
        <f t="shared" si="93"/>
        <v>10.4025</v>
      </c>
      <c r="AL94" s="1">
        <f t="shared" si="94"/>
        <v>0.45</v>
      </c>
      <c r="AM94" s="17">
        <f t="shared" si="95"/>
        <v>1017691.6666666666</v>
      </c>
      <c r="AN94" s="1">
        <f t="shared" si="96"/>
        <v>5216839708.8370609</v>
      </c>
    </row>
    <row r="95" spans="1:48" x14ac:dyDescent="0.15">
      <c r="C95" s="7">
        <v>6</v>
      </c>
      <c r="D95" s="8">
        <v>14.717997566333301</v>
      </c>
      <c r="E95" s="10">
        <f t="shared" si="97"/>
        <v>11.1531589863548</v>
      </c>
      <c r="F95" s="7" t="s">
        <v>83</v>
      </c>
      <c r="G95" s="1">
        <v>7</v>
      </c>
      <c r="H95" s="9">
        <f t="shared" si="81"/>
        <v>14.717997566333301</v>
      </c>
      <c r="I95" s="9">
        <f t="shared" si="82"/>
        <v>287.86799756633326</v>
      </c>
      <c r="J95" s="9">
        <f t="shared" si="83"/>
        <v>0.10782340647166501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15.826931746597493</v>
      </c>
      <c r="P95" s="9">
        <f t="shared" si="86"/>
        <v>1.7065136949126805</v>
      </c>
      <c r="Q95" s="12">
        <f t="shared" si="87"/>
        <v>0.76793116271070627</v>
      </c>
      <c r="R95" s="9">
        <f t="shared" si="88"/>
        <v>2.3873737500000001</v>
      </c>
      <c r="S95" s="13">
        <f t="shared" si="89"/>
        <v>0.32166356973251725</v>
      </c>
      <c r="T95" s="2">
        <f t="shared" si="90"/>
        <v>0.51</v>
      </c>
      <c r="U95" s="14">
        <f t="shared" si="91"/>
        <v>0.16404842056358379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9.591559879992051E-2</v>
      </c>
      <c r="AK95" s="9">
        <f t="shared" si="93"/>
        <v>10.4025</v>
      </c>
      <c r="AL95" s="1">
        <f t="shared" si="94"/>
        <v>0.45</v>
      </c>
      <c r="AM95" s="17">
        <f t="shared" si="95"/>
        <v>1017691.6666666666</v>
      </c>
      <c r="AN95" s="1">
        <f t="shared" si="96"/>
        <v>10154140895.250383</v>
      </c>
    </row>
    <row r="96" spans="1:48" x14ac:dyDescent="0.15">
      <c r="C96" s="7">
        <v>7</v>
      </c>
      <c r="D96" s="8">
        <v>18.5833425316129</v>
      </c>
      <c r="E96" s="10">
        <f t="shared" si="97"/>
        <v>14.717997566333301</v>
      </c>
      <c r="F96" s="7" t="s">
        <v>83</v>
      </c>
      <c r="G96" s="1">
        <v>8</v>
      </c>
      <c r="H96" s="9">
        <f t="shared" si="81"/>
        <v>18.5833425316129</v>
      </c>
      <c r="I96" s="9">
        <f t="shared" si="82"/>
        <v>291.73334253161289</v>
      </c>
      <c r="J96" s="9">
        <f t="shared" si="83"/>
        <v>0.16878841845096398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19.425693051684814</v>
      </c>
      <c r="P96" s="9">
        <f t="shared" si="86"/>
        <v>3.2788320075077597</v>
      </c>
      <c r="Q96" s="12">
        <f t="shared" si="87"/>
        <v>1.4754744033784919</v>
      </c>
      <c r="R96" s="9">
        <f t="shared" si="88"/>
        <v>2.3873737500000001</v>
      </c>
      <c r="S96" s="13">
        <f t="shared" si="89"/>
        <v>0.61803243140228536</v>
      </c>
      <c r="T96" s="2">
        <f t="shared" si="90"/>
        <v>0.51</v>
      </c>
      <c r="U96" s="14">
        <f t="shared" si="91"/>
        <v>0.31519654001516556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0.14148675681457243</v>
      </c>
      <c r="AK96" s="9">
        <f t="shared" si="93"/>
        <v>10.4025</v>
      </c>
      <c r="AL96" s="1">
        <f t="shared" si="94"/>
        <v>0.45</v>
      </c>
      <c r="AM96" s="17">
        <f t="shared" si="95"/>
        <v>1017691.6666666666</v>
      </c>
      <c r="AN96" s="1">
        <f t="shared" si="96"/>
        <v>14978548656.137737</v>
      </c>
    </row>
    <row r="97" spans="1:50" x14ac:dyDescent="0.15">
      <c r="C97" s="7">
        <v>8</v>
      </c>
      <c r="D97" s="8">
        <v>18.077904092258098</v>
      </c>
      <c r="E97" s="10">
        <f t="shared" si="97"/>
        <v>18.5833425316129</v>
      </c>
      <c r="F97" s="7" t="s">
        <v>83</v>
      </c>
      <c r="G97" s="1">
        <v>9</v>
      </c>
      <c r="H97" s="9">
        <f t="shared" si="81"/>
        <v>18.077904092258098</v>
      </c>
      <c r="I97" s="9">
        <f t="shared" si="82"/>
        <v>291.22790409225809</v>
      </c>
      <c r="J97" s="9">
        <f t="shared" si="83"/>
        <v>0.1592891510194783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21.452136044177053</v>
      </c>
      <c r="P97" s="9">
        <f t="shared" si="86"/>
        <v>3.4170925380313122</v>
      </c>
      <c r="Q97" s="12">
        <f t="shared" si="87"/>
        <v>1.5376916421140905</v>
      </c>
      <c r="R97" s="9">
        <f t="shared" si="88"/>
        <v>2.3873737500000001</v>
      </c>
      <c r="S97" s="13">
        <f t="shared" si="89"/>
        <v>0.64409338592840371</v>
      </c>
      <c r="T97" s="2">
        <f t="shared" si="90"/>
        <v>0.51</v>
      </c>
      <c r="U97" s="14">
        <f t="shared" si="91"/>
        <v>0.32848762682348592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0.14549401948728102</v>
      </c>
      <c r="AK97" s="9">
        <f t="shared" si="93"/>
        <v>10.4025</v>
      </c>
      <c r="AL97" s="1">
        <f t="shared" si="94"/>
        <v>0.45</v>
      </c>
      <c r="AM97" s="17">
        <f t="shared" si="95"/>
        <v>1017691.6666666666</v>
      </c>
      <c r="AN97" s="1">
        <f t="shared" si="96"/>
        <v>15402779024.212072</v>
      </c>
    </row>
    <row r="98" spans="1:50" x14ac:dyDescent="0.15">
      <c r="C98" s="7">
        <v>9</v>
      </c>
      <c r="D98" s="8">
        <v>14.5955478606667</v>
      </c>
      <c r="E98" s="10">
        <f t="shared" si="97"/>
        <v>18.077904092258098</v>
      </c>
      <c r="F98" s="7" t="s">
        <v>83</v>
      </c>
      <c r="G98" s="1">
        <v>10</v>
      </c>
      <c r="H98" s="9">
        <f t="shared" si="81"/>
        <v>14.5955478606667</v>
      </c>
      <c r="I98" s="9">
        <f t="shared" si="82"/>
        <v>287.7455478606667</v>
      </c>
      <c r="J98" s="9">
        <f t="shared" si="83"/>
        <v>0.10628254795755017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23.340318506145742</v>
      </c>
      <c r="P98" s="9">
        <f t="shared" si="86"/>
        <v>2.4806685209739308</v>
      </c>
      <c r="Q98" s="12">
        <f t="shared" si="87"/>
        <v>1.1163008344382688</v>
      </c>
      <c r="R98" s="9">
        <f t="shared" si="88"/>
        <v>2.3873737500000001</v>
      </c>
      <c r="S98" s="13">
        <f t="shared" si="89"/>
        <v>0.46758528464102811</v>
      </c>
      <c r="T98" s="2">
        <f t="shared" si="90"/>
        <v>0.51</v>
      </c>
      <c r="U98" s="14">
        <f t="shared" si="91"/>
        <v>0.23846849516692434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0.11514725129282768</v>
      </c>
      <c r="AK98" s="9">
        <f t="shared" si="93"/>
        <v>10.4025</v>
      </c>
      <c r="AL98" s="1">
        <f t="shared" si="94"/>
        <v>0.45</v>
      </c>
      <c r="AM98" s="17">
        <f t="shared" si="95"/>
        <v>1017691.6666666666</v>
      </c>
      <c r="AN98" s="1">
        <f t="shared" si="96"/>
        <v>12190107010.301468</v>
      </c>
    </row>
    <row r="99" spans="1:50" x14ac:dyDescent="0.15">
      <c r="C99" s="7">
        <v>10</v>
      </c>
      <c r="D99" s="8">
        <v>12.3494464207097</v>
      </c>
      <c r="E99" s="10">
        <f t="shared" si="97"/>
        <v>14.5955478606667</v>
      </c>
      <c r="F99" s="7" t="s">
        <v>83</v>
      </c>
      <c r="G99" s="1">
        <v>11</v>
      </c>
      <c r="H99" s="9">
        <f t="shared" si="81"/>
        <v>12.3494464207097</v>
      </c>
      <c r="I99" s="9">
        <f t="shared" si="82"/>
        <v>285.49944642070966</v>
      </c>
      <c r="J99" s="9">
        <f t="shared" si="83"/>
        <v>8.1441655139007696E-2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19.816667485913218</v>
      </c>
      <c r="O99" s="9">
        <f t="shared" si="98"/>
        <v>6.3482574992585938</v>
      </c>
      <c r="P99" s="9">
        <f t="shared" si="86"/>
        <v>0.51701259798823784</v>
      </c>
      <c r="Q99" s="12">
        <f t="shared" si="87"/>
        <v>0.23265566909470703</v>
      </c>
      <c r="R99" s="9">
        <f t="shared" si="88"/>
        <v>2.3873737500000001</v>
      </c>
      <c r="S99" s="13">
        <f t="shared" si="89"/>
        <v>9.7452553918173479E-2</v>
      </c>
      <c r="T99" s="2">
        <f t="shared" si="90"/>
        <v>0.51</v>
      </c>
      <c r="U99" s="14">
        <f t="shared" si="91"/>
        <v>4.9700802498268477E-2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4.5321791953227948E-2</v>
      </c>
      <c r="AK99" s="9">
        <f t="shared" si="93"/>
        <v>10.4025</v>
      </c>
      <c r="AL99" s="1">
        <f t="shared" si="94"/>
        <v>0.45</v>
      </c>
      <c r="AM99" s="17">
        <f t="shared" si="95"/>
        <v>1017691.6666666666</v>
      </c>
      <c r="AN99" s="1">
        <f t="shared" si="96"/>
        <v>4798008529.1265783</v>
      </c>
    </row>
    <row r="100" spans="1:50" x14ac:dyDescent="0.15">
      <c r="C100" s="7">
        <v>11</v>
      </c>
      <c r="D100" s="8">
        <v>7.2549899106</v>
      </c>
      <c r="E100" s="10">
        <f t="shared" si="97"/>
        <v>12.3494464207097</v>
      </c>
      <c r="F100" s="7" t="s">
        <v>85</v>
      </c>
      <c r="G100" s="1">
        <v>12</v>
      </c>
      <c r="H100" s="9">
        <f t="shared" si="81"/>
        <v>7.2549899106</v>
      </c>
      <c r="I100" s="9">
        <f t="shared" si="82"/>
        <v>280.40498991059997</v>
      </c>
      <c r="J100" s="9">
        <f t="shared" si="83"/>
        <v>4.3827912581173745E-2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11.136519901270356</v>
      </c>
      <c r="P100" s="9">
        <f t="shared" si="86"/>
        <v>0.48809042069137881</v>
      </c>
      <c r="Q100" s="12">
        <f t="shared" si="87"/>
        <v>0.21964068931112046</v>
      </c>
      <c r="R100" s="9">
        <f t="shared" si="88"/>
        <v>2.3873737500000001</v>
      </c>
      <c r="S100" s="13">
        <f t="shared" si="89"/>
        <v>9.2000965207530011E-2</v>
      </c>
      <c r="T100" s="2">
        <f t="shared" si="90"/>
        <v>0.51</v>
      </c>
      <c r="U100" s="14">
        <f t="shared" si="91"/>
        <v>4.6920492255840308E-2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4.4483528415135851E-2</v>
      </c>
      <c r="AK100" s="9">
        <f t="shared" si="93"/>
        <v>10.4025</v>
      </c>
      <c r="AL100" s="1">
        <f t="shared" si="94"/>
        <v>0.45</v>
      </c>
      <c r="AM100" s="17">
        <f t="shared" si="95"/>
        <v>1017691.6666666666</v>
      </c>
      <c r="AN100" s="1">
        <f t="shared" si="96"/>
        <v>4709265444.7937174</v>
      </c>
      <c r="AO100" s="1">
        <f>SUM(AN89:AN100)</f>
        <v>87433540998.324341</v>
      </c>
    </row>
    <row r="101" spans="1:50" x14ac:dyDescent="0.15">
      <c r="C101" s="7">
        <v>12</v>
      </c>
      <c r="D101" s="8">
        <v>6.1525416863225804</v>
      </c>
      <c r="E101" s="10">
        <f t="shared" si="97"/>
        <v>7.2549899106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6.3364331526774196</v>
      </c>
      <c r="E105" s="7"/>
      <c r="F105" s="7"/>
      <c r="G105" s="1">
        <v>1</v>
      </c>
      <c r="H105" s="9">
        <f t="shared" ref="H105:H116" si="99">E106</f>
        <v>6.3364331526774196</v>
      </c>
      <c r="I105" s="9">
        <f t="shared" ref="I105:I116" si="100">H105+273.15</f>
        <v>279.48643315267742</v>
      </c>
      <c r="J105" s="9">
        <f t="shared" ref="J105:J116" si="101">EXP(($C$15*(I105-$C$13))/($C$16*I105*$C$13))</f>
        <v>3.9100972265290655E-2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2.5333137066995054E-2</v>
      </c>
      <c r="Q105" s="12">
        <f t="shared" ref="Q105:Q116" si="105">P105*$B$107</f>
        <v>7.599941120098516E-3</v>
      </c>
      <c r="R105" s="9">
        <f t="shared" ref="R105:R116" si="106">L105*$B$107</f>
        <v>0.19436706250000002</v>
      </c>
      <c r="S105" s="13">
        <f t="shared" ref="S105:S116" si="107">Q105/R105</f>
        <v>3.9100972265290655E-2</v>
      </c>
      <c r="T105" s="2">
        <f t="shared" ref="T105:T116" si="108">$B$106/100</f>
        <v>0.01</v>
      </c>
      <c r="U105" s="14">
        <f t="shared" ref="U105:U116" si="109">S105*T105</f>
        <v>3.9100972265290659E-4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5.8810097226529067E-3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11416.666666666666</v>
      </c>
      <c r="AX105" s="1">
        <f t="shared" ref="AX105:AX116" si="116">AW105*10000*AV105*0.67*AU105*AT105</f>
        <v>8743568.0079401806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2.1551460808064502</v>
      </c>
      <c r="E106" s="10">
        <f t="shared" ref="E106:E117" si="117">D105</f>
        <v>6.3364331526774196</v>
      </c>
      <c r="F106" s="7" t="s">
        <v>83</v>
      </c>
      <c r="G106" s="1">
        <v>2</v>
      </c>
      <c r="H106" s="9">
        <f t="shared" si="99"/>
        <v>2.1551460808064502</v>
      </c>
      <c r="I106" s="9">
        <f t="shared" si="100"/>
        <v>275.30514608080642</v>
      </c>
      <c r="J106" s="9">
        <f t="shared" si="101"/>
        <v>2.3035386621859107E-2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1.2704472795996717</v>
      </c>
      <c r="P106" s="9">
        <f t="shared" si="104"/>
        <v>2.9265244268267574E-2</v>
      </c>
      <c r="Q106" s="12">
        <f t="shared" si="105"/>
        <v>8.7795732804802715E-3</v>
      </c>
      <c r="R106" s="9">
        <f t="shared" si="106"/>
        <v>0.19436706250000002</v>
      </c>
      <c r="S106" s="13">
        <f t="shared" si="107"/>
        <v>4.5170067230296651E-2</v>
      </c>
      <c r="T106" s="2">
        <f t="shared" si="108"/>
        <v>0.01</v>
      </c>
      <c r="U106" s="14">
        <f t="shared" si="109"/>
        <v>4.5170067230296653E-4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5.941700672302967E-3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11416.666666666666</v>
      </c>
      <c r="AX106" s="1">
        <f t="shared" si="116"/>
        <v>8833800.0379413832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1.6877175798928601</v>
      </c>
      <c r="E107" s="10">
        <f t="shared" si="117"/>
        <v>2.1551460808064502</v>
      </c>
      <c r="F107" s="7" t="s">
        <v>83</v>
      </c>
      <c r="G107" s="1">
        <v>3</v>
      </c>
      <c r="H107" s="9">
        <f t="shared" si="99"/>
        <v>1.6877175798928601</v>
      </c>
      <c r="I107" s="9">
        <f t="shared" si="100"/>
        <v>274.83771757989285</v>
      </c>
      <c r="J107" s="9">
        <f t="shared" si="101"/>
        <v>2.1690642296868255E-2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1.8890722436647378</v>
      </c>
      <c r="P107" s="9">
        <f t="shared" si="104"/>
        <v>4.0975190310274176E-2</v>
      </c>
      <c r="Q107" s="12">
        <f t="shared" si="105"/>
        <v>1.2292557093082253E-2</v>
      </c>
      <c r="R107" s="9">
        <f t="shared" si="106"/>
        <v>0.19436706250000002</v>
      </c>
      <c r="S107" s="13">
        <f t="shared" si="107"/>
        <v>6.3244033916920725E-2</v>
      </c>
      <c r="T107" s="2">
        <f t="shared" si="108"/>
        <v>0.01</v>
      </c>
      <c r="U107" s="14">
        <f t="shared" si="109"/>
        <v>6.3244033916920721E-4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6.1224403391692073E-3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11416.666666666666</v>
      </c>
      <c r="AX107" s="1">
        <f t="shared" si="116"/>
        <v>9102514.0247403271</v>
      </c>
    </row>
    <row r="108" spans="1:50" x14ac:dyDescent="0.15">
      <c r="C108" s="7">
        <v>3</v>
      </c>
      <c r="D108" s="8">
        <v>2.0435386825483901</v>
      </c>
      <c r="E108" s="10">
        <f t="shared" si="117"/>
        <v>1.6877175798928601</v>
      </c>
      <c r="F108" s="7" t="s">
        <v>83</v>
      </c>
      <c r="G108" s="1">
        <v>4</v>
      </c>
      <c r="H108" s="9">
        <f t="shared" si="99"/>
        <v>2.0435386825483901</v>
      </c>
      <c r="I108" s="9">
        <f t="shared" si="100"/>
        <v>275.19353868254836</v>
      </c>
      <c r="J108" s="9">
        <f t="shared" si="101"/>
        <v>2.2707336082434897E-2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2.4959872616877972</v>
      </c>
      <c r="P108" s="9">
        <f t="shared" si="104"/>
        <v>5.6677221608621188E-2</v>
      </c>
      <c r="Q108" s="12">
        <f t="shared" si="105"/>
        <v>1.7003166482586356E-2</v>
      </c>
      <c r="R108" s="9">
        <f t="shared" si="106"/>
        <v>0.19436706250000002</v>
      </c>
      <c r="S108" s="13">
        <f t="shared" si="107"/>
        <v>8.7479669980536717E-2</v>
      </c>
      <c r="T108" s="2">
        <f t="shared" si="108"/>
        <v>0.01</v>
      </c>
      <c r="U108" s="14">
        <f t="shared" si="109"/>
        <v>8.7479669980536714E-4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6.3647966998053671E-3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11416.666666666666</v>
      </c>
      <c r="AX108" s="1">
        <f t="shared" si="116"/>
        <v>9462836.387959145</v>
      </c>
    </row>
    <row r="109" spans="1:50" x14ac:dyDescent="0.15">
      <c r="C109" s="7">
        <v>4</v>
      </c>
      <c r="D109" s="8">
        <v>7.6161778822666699</v>
      </c>
      <c r="E109" s="10">
        <f t="shared" si="117"/>
        <v>2.0435386825483901</v>
      </c>
      <c r="F109" s="7" t="s">
        <v>83</v>
      </c>
      <c r="G109" s="1">
        <v>5</v>
      </c>
      <c r="H109" s="9">
        <f t="shared" si="99"/>
        <v>7.6161778822666699</v>
      </c>
      <c r="I109" s="9">
        <f t="shared" si="100"/>
        <v>280.76617788226667</v>
      </c>
      <c r="J109" s="9">
        <f t="shared" si="101"/>
        <v>4.5830103259043742E-2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2.3173445380752171</v>
      </c>
      <c r="O109" s="9">
        <f t="shared" si="118"/>
        <v>0.76985571033729228</v>
      </c>
      <c r="P109" s="9">
        <f t="shared" si="104"/>
        <v>3.5282566699322573E-2</v>
      </c>
      <c r="Q109" s="12">
        <f t="shared" si="105"/>
        <v>1.0584770009796771E-2</v>
      </c>
      <c r="R109" s="9">
        <f t="shared" si="106"/>
        <v>0.19436706250000002</v>
      </c>
      <c r="S109" s="13">
        <f t="shared" si="107"/>
        <v>5.4457632243100705E-2</v>
      </c>
      <c r="T109" s="2">
        <f t="shared" si="108"/>
        <v>0.01</v>
      </c>
      <c r="U109" s="14">
        <f t="shared" si="109"/>
        <v>5.4457632243100709E-4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6.0345763224310071E-3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11416.666666666666</v>
      </c>
      <c r="AX109" s="1">
        <f t="shared" si="116"/>
        <v>8971882.544428017</v>
      </c>
    </row>
    <row r="110" spans="1:50" x14ac:dyDescent="0.15">
      <c r="C110" s="7">
        <v>5</v>
      </c>
      <c r="D110" s="8">
        <v>11.1531589863548</v>
      </c>
      <c r="E110" s="10">
        <f t="shared" si="117"/>
        <v>7.6161778822666699</v>
      </c>
      <c r="F110" s="7" t="s">
        <v>85</v>
      </c>
      <c r="G110" s="1">
        <v>6</v>
      </c>
      <c r="H110" s="9">
        <f t="shared" si="99"/>
        <v>11.1531589863548</v>
      </c>
      <c r="I110" s="9">
        <f t="shared" si="100"/>
        <v>284.30315898635479</v>
      </c>
      <c r="J110" s="9">
        <f t="shared" si="101"/>
        <v>7.0554309632798656E-2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1.3824633519713032</v>
      </c>
      <c r="P110" s="9">
        <f t="shared" si="104"/>
        <v>9.7538747390980035E-2</v>
      </c>
      <c r="Q110" s="12">
        <f t="shared" si="105"/>
        <v>2.9261624217294009E-2</v>
      </c>
      <c r="R110" s="9">
        <f t="shared" si="106"/>
        <v>0.19436706250000002</v>
      </c>
      <c r="S110" s="13">
        <f t="shared" si="107"/>
        <v>0.15054826595063661</v>
      </c>
      <c r="T110" s="2">
        <f t="shared" si="108"/>
        <v>0.01</v>
      </c>
      <c r="U110" s="14">
        <f t="shared" si="109"/>
        <v>1.5054826595063662E-3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6.9954826595063661E-3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11416.666666666666</v>
      </c>
      <c r="AX110" s="1">
        <f t="shared" si="116"/>
        <v>10400506.250849826</v>
      </c>
    </row>
    <row r="111" spans="1:50" x14ac:dyDescent="0.15">
      <c r="C111" s="7">
        <v>6</v>
      </c>
      <c r="D111" s="8">
        <v>14.717997566333301</v>
      </c>
      <c r="E111" s="10">
        <f t="shared" si="117"/>
        <v>11.1531589863548</v>
      </c>
      <c r="F111" s="7" t="s">
        <v>83</v>
      </c>
      <c r="G111" s="1">
        <v>7</v>
      </c>
      <c r="H111" s="9">
        <f t="shared" si="99"/>
        <v>14.717997566333301</v>
      </c>
      <c r="I111" s="9">
        <f t="shared" si="100"/>
        <v>287.86799756633326</v>
      </c>
      <c r="J111" s="9">
        <f t="shared" si="101"/>
        <v>0.10782340647166501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1.9328148129136566</v>
      </c>
      <c r="P111" s="9">
        <f t="shared" si="104"/>
        <v>0.20840267720724437</v>
      </c>
      <c r="Q111" s="12">
        <f t="shared" si="105"/>
        <v>6.2520803162173302E-2</v>
      </c>
      <c r="R111" s="9">
        <f t="shared" si="106"/>
        <v>0.19436706250000002</v>
      </c>
      <c r="S111" s="13">
        <f t="shared" si="107"/>
        <v>0.32166356973251731</v>
      </c>
      <c r="T111" s="2">
        <f t="shared" si="108"/>
        <v>0.01</v>
      </c>
      <c r="U111" s="14">
        <f t="shared" si="109"/>
        <v>3.2166356973251731E-3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1.3166635697325173E-2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11416.666666666666</v>
      </c>
      <c r="AX111" s="1">
        <f t="shared" si="116"/>
        <v>19575443.688163757</v>
      </c>
    </row>
    <row r="112" spans="1:50" x14ac:dyDescent="0.15">
      <c r="C112" s="7">
        <v>7</v>
      </c>
      <c r="D112" s="8">
        <v>18.5833425316129</v>
      </c>
      <c r="E112" s="10">
        <f t="shared" si="117"/>
        <v>14.717997566333301</v>
      </c>
      <c r="F112" s="7" t="s">
        <v>83</v>
      </c>
      <c r="G112" s="1">
        <v>8</v>
      </c>
      <c r="H112" s="9">
        <f t="shared" si="99"/>
        <v>18.5833425316129</v>
      </c>
      <c r="I112" s="9">
        <f t="shared" si="100"/>
        <v>291.73334253161289</v>
      </c>
      <c r="J112" s="9">
        <f t="shared" si="101"/>
        <v>0.16878841845096398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2.3723023440397455</v>
      </c>
      <c r="P112" s="9">
        <f t="shared" si="104"/>
        <v>0.40041716073798328</v>
      </c>
      <c r="Q112" s="12">
        <f t="shared" si="105"/>
        <v>0.12012514822139497</v>
      </c>
      <c r="R112" s="9">
        <f t="shared" si="106"/>
        <v>0.19436706250000002</v>
      </c>
      <c r="S112" s="13">
        <f t="shared" si="107"/>
        <v>0.61803243140228536</v>
      </c>
      <c r="T112" s="2">
        <f t="shared" si="108"/>
        <v>0.01</v>
      </c>
      <c r="U112" s="14">
        <f t="shared" si="109"/>
        <v>6.1803243140228538E-3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1.6130324314022854E-2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11416.666666666666</v>
      </c>
      <c r="AX112" s="1">
        <f t="shared" si="116"/>
        <v>23981696.048985388</v>
      </c>
    </row>
    <row r="113" spans="1:53" x14ac:dyDescent="0.15">
      <c r="C113" s="7">
        <v>8</v>
      </c>
      <c r="D113" s="8">
        <v>18.077904092258098</v>
      </c>
      <c r="E113" s="10">
        <f t="shared" si="117"/>
        <v>18.5833425316129</v>
      </c>
      <c r="F113" s="7" t="s">
        <v>83</v>
      </c>
      <c r="G113" s="1">
        <v>9</v>
      </c>
      <c r="H113" s="9">
        <f t="shared" si="99"/>
        <v>18.077904092258098</v>
      </c>
      <c r="I113" s="9">
        <f t="shared" si="100"/>
        <v>291.22790409225809</v>
      </c>
      <c r="J113" s="9">
        <f t="shared" si="101"/>
        <v>0.1592891510194783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2.6197753916350957</v>
      </c>
      <c r="P113" s="9">
        <f t="shared" si="104"/>
        <v>0.41730179799527567</v>
      </c>
      <c r="Q113" s="12">
        <f t="shared" si="105"/>
        <v>0.12519053939858268</v>
      </c>
      <c r="R113" s="9">
        <f t="shared" si="106"/>
        <v>0.19436706250000002</v>
      </c>
      <c r="S113" s="13">
        <f t="shared" si="107"/>
        <v>0.64409338592840371</v>
      </c>
      <c r="T113" s="2">
        <f t="shared" si="108"/>
        <v>0.01</v>
      </c>
      <c r="U113" s="14">
        <f t="shared" si="109"/>
        <v>6.4409338592840374E-3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1.6390933859284036E-2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11416.666666666666</v>
      </c>
      <c r="AX113" s="1">
        <f t="shared" si="116"/>
        <v>24369156.262447104</v>
      </c>
    </row>
    <row r="114" spans="1:53" x14ac:dyDescent="0.15">
      <c r="C114" s="7">
        <v>9</v>
      </c>
      <c r="D114" s="8">
        <v>14.5955478606667</v>
      </c>
      <c r="E114" s="10">
        <f t="shared" si="117"/>
        <v>18.077904092258098</v>
      </c>
      <c r="F114" s="7" t="s">
        <v>83</v>
      </c>
      <c r="G114" s="1">
        <v>10</v>
      </c>
      <c r="H114" s="9">
        <f t="shared" si="99"/>
        <v>14.5955478606667</v>
      </c>
      <c r="I114" s="9">
        <f t="shared" si="100"/>
        <v>287.7455478606667</v>
      </c>
      <c r="J114" s="9">
        <f t="shared" si="101"/>
        <v>0.10628254795755017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2.8503638019731534</v>
      </c>
      <c r="P114" s="9">
        <f t="shared" si="104"/>
        <v>0.30294392747967669</v>
      </c>
      <c r="Q114" s="12">
        <f t="shared" si="105"/>
        <v>9.0883178243903004E-2</v>
      </c>
      <c r="R114" s="9">
        <f t="shared" si="106"/>
        <v>0.19436706250000002</v>
      </c>
      <c r="S114" s="13">
        <f t="shared" si="107"/>
        <v>0.46758528464102805</v>
      </c>
      <c r="T114" s="2">
        <f t="shared" si="108"/>
        <v>0.01</v>
      </c>
      <c r="U114" s="14">
        <f t="shared" si="109"/>
        <v>4.6758528464102807E-3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1.462585284641028E-2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11416.666666666666</v>
      </c>
      <c r="AX114" s="1">
        <f t="shared" si="116"/>
        <v>21744929.028790399</v>
      </c>
    </row>
    <row r="115" spans="1:53" x14ac:dyDescent="0.15">
      <c r="C115" s="7">
        <v>10</v>
      </c>
      <c r="D115" s="8">
        <v>12.3494464207097</v>
      </c>
      <c r="E115" s="10">
        <f t="shared" si="117"/>
        <v>14.5955478606667</v>
      </c>
      <c r="F115" s="7" t="s">
        <v>83</v>
      </c>
      <c r="G115" s="1">
        <v>11</v>
      </c>
      <c r="H115" s="9">
        <f t="shared" si="99"/>
        <v>12.3494464207097</v>
      </c>
      <c r="I115" s="9">
        <f t="shared" si="100"/>
        <v>285.49944642070966</v>
      </c>
      <c r="J115" s="9">
        <f t="shared" si="101"/>
        <v>8.1441655139007696E-2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2.4200488807688028</v>
      </c>
      <c r="O115" s="9">
        <f t="shared" si="118"/>
        <v>0.77526120205800764</v>
      </c>
      <c r="P115" s="9">
        <f t="shared" si="104"/>
        <v>6.3138555460660828E-2</v>
      </c>
      <c r="Q115" s="12">
        <f t="shared" si="105"/>
        <v>1.8941566638198248E-2</v>
      </c>
      <c r="R115" s="9">
        <f t="shared" si="106"/>
        <v>0.19436706250000002</v>
      </c>
      <c r="S115" s="13">
        <f t="shared" si="107"/>
        <v>9.7452553918173479E-2</v>
      </c>
      <c r="T115" s="2">
        <f t="shared" si="108"/>
        <v>0.01</v>
      </c>
      <c r="U115" s="14">
        <f t="shared" si="109"/>
        <v>9.7452553918173481E-4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6.4645255391817353E-3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11416.666666666666</v>
      </c>
      <c r="AX115" s="1">
        <f t="shared" si="116"/>
        <v>9611107.8465288263</v>
      </c>
    </row>
    <row r="116" spans="1:53" x14ac:dyDescent="0.15">
      <c r="C116" s="7">
        <v>11</v>
      </c>
      <c r="D116" s="8">
        <v>7.2549899106</v>
      </c>
      <c r="E116" s="10">
        <f t="shared" si="117"/>
        <v>12.3494464207097</v>
      </c>
      <c r="F116" s="7" t="s">
        <v>85</v>
      </c>
      <c r="G116" s="1">
        <v>12</v>
      </c>
      <c r="H116" s="9">
        <f t="shared" si="99"/>
        <v>7.2549899106</v>
      </c>
      <c r="I116" s="9">
        <f t="shared" si="100"/>
        <v>280.40498991059997</v>
      </c>
      <c r="J116" s="9">
        <f t="shared" si="101"/>
        <v>4.3827912581173745E-2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1.3600128549306802</v>
      </c>
      <c r="P116" s="9">
        <f t="shared" si="104"/>
        <v>5.9606524515174383E-2</v>
      </c>
      <c r="Q116" s="12">
        <f t="shared" si="105"/>
        <v>1.7881957354552315E-2</v>
      </c>
      <c r="R116" s="9">
        <f t="shared" si="106"/>
        <v>0.19436706250000002</v>
      </c>
      <c r="S116" s="13">
        <f t="shared" si="107"/>
        <v>9.2000965207530025E-2</v>
      </c>
      <c r="T116" s="2">
        <f t="shared" si="108"/>
        <v>0.01</v>
      </c>
      <c r="U116" s="14">
        <f t="shared" si="109"/>
        <v>9.2000965207530028E-4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6.4100096520753004E-3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11416.666666666666</v>
      </c>
      <c r="AX116" s="1">
        <f t="shared" si="116"/>
        <v>9530056.5664072763</v>
      </c>
      <c r="AY116" s="1">
        <f>SUM(AX105:AX116)</f>
        <v>164327496.69518161</v>
      </c>
    </row>
    <row r="117" spans="1:53" x14ac:dyDescent="0.15">
      <c r="C117" s="7">
        <v>12</v>
      </c>
      <c r="D117" s="8">
        <v>6.1525416863225804</v>
      </c>
      <c r="E117" s="10">
        <f t="shared" si="117"/>
        <v>7.2549899106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6.3364331526774196</v>
      </c>
      <c r="E121" s="7"/>
      <c r="F121" s="7"/>
      <c r="G121" s="1">
        <v>1</v>
      </c>
      <c r="H121" s="9">
        <f t="shared" ref="H121:H132" si="119">E122</f>
        <v>6.3364331526774196</v>
      </c>
      <c r="I121" s="9">
        <f t="shared" ref="I121:I132" si="120">H121+273.15</f>
        <v>279.48643315267742</v>
      </c>
      <c r="J121" s="9">
        <f t="shared" ref="J121:J132" si="121">EXP(($C$15*(I121-$C$13))/($C$16*I121*$C$13))</f>
        <v>3.9100972265290655E-2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1.113204680392825E-2</v>
      </c>
      <c r="Q121" s="12">
        <f t="shared" ref="Q121:Q132" si="125">P121*$B$123</f>
        <v>3.6735754452963225E-3</v>
      </c>
      <c r="R121" s="9">
        <f t="shared" ref="R121:R132" si="126">L121*$B$123</f>
        <v>9.3951000000000007E-2</v>
      </c>
      <c r="S121" s="13">
        <f t="shared" ref="S121:S132" si="127">Q121/R121</f>
        <v>3.9100972265290655E-2</v>
      </c>
      <c r="T121" s="2">
        <f t="shared" ref="T121:T132" si="128">$B$122/100</f>
        <v>0.01</v>
      </c>
      <c r="U121" s="14">
        <f t="shared" ref="U121:U132" si="129">S121*T121</f>
        <v>3.9100972265290659E-4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5.8810097226529067E-3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2.1551460808064502</v>
      </c>
      <c r="E122" s="10">
        <f t="shared" ref="E122:E133" si="139">D121</f>
        <v>6.3364331526774196</v>
      </c>
      <c r="F122" s="7" t="s">
        <v>83</v>
      </c>
      <c r="G122" s="1">
        <v>2</v>
      </c>
      <c r="H122" s="9">
        <f t="shared" si="119"/>
        <v>2.1551460808064502</v>
      </c>
      <c r="I122" s="9">
        <f t="shared" si="120"/>
        <v>275.30514608080642</v>
      </c>
      <c r="J122" s="9">
        <f t="shared" si="121"/>
        <v>2.3035386621859107E-2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0.55826795319607181</v>
      </c>
      <c r="P122" s="9">
        <f t="shared" si="124"/>
        <v>1.2859918140465458E-2</v>
      </c>
      <c r="Q122" s="12">
        <f t="shared" si="125"/>
        <v>4.243772986353601E-3</v>
      </c>
      <c r="R122" s="9">
        <f t="shared" si="126"/>
        <v>9.3951000000000007E-2</v>
      </c>
      <c r="S122" s="13">
        <f t="shared" si="127"/>
        <v>4.5170067230296651E-2</v>
      </c>
      <c r="T122" s="2">
        <f t="shared" si="128"/>
        <v>0.01</v>
      </c>
      <c r="U122" s="14">
        <f t="shared" si="129"/>
        <v>4.5170067230296653E-4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5.941700672302967E-3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1.6877175798928601</v>
      </c>
      <c r="E123" s="10">
        <f t="shared" si="139"/>
        <v>2.1551460808064502</v>
      </c>
      <c r="F123" s="7" t="s">
        <v>83</v>
      </c>
      <c r="G123" s="1">
        <v>3</v>
      </c>
      <c r="H123" s="9">
        <f t="shared" si="119"/>
        <v>1.6877175798928601</v>
      </c>
      <c r="I123" s="9">
        <f t="shared" si="120"/>
        <v>274.83771757989285</v>
      </c>
      <c r="J123" s="9">
        <f t="shared" si="121"/>
        <v>2.1690642296868255E-2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0.83010803505560637</v>
      </c>
      <c r="P123" s="9">
        <f t="shared" si="124"/>
        <v>1.8005576456147331E-2</v>
      </c>
      <c r="Q123" s="12">
        <f t="shared" si="125"/>
        <v>5.9418402305286191E-3</v>
      </c>
      <c r="R123" s="9">
        <f t="shared" si="126"/>
        <v>9.3951000000000007E-2</v>
      </c>
      <c r="S123" s="13">
        <f t="shared" si="127"/>
        <v>6.3244033916920725E-2</v>
      </c>
      <c r="T123" s="2">
        <f t="shared" si="128"/>
        <v>0.01</v>
      </c>
      <c r="U123" s="14">
        <f t="shared" si="129"/>
        <v>6.3244033916920721E-4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6.1224403391692073E-3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2.0435386825483901</v>
      </c>
      <c r="E124" s="10">
        <f t="shared" si="139"/>
        <v>1.6877175798928601</v>
      </c>
      <c r="F124" s="7" t="s">
        <v>83</v>
      </c>
      <c r="G124" s="1">
        <v>4</v>
      </c>
      <c r="H124" s="9">
        <f t="shared" si="119"/>
        <v>2.0435386825483901</v>
      </c>
      <c r="I124" s="9">
        <f t="shared" si="120"/>
        <v>275.19353868254836</v>
      </c>
      <c r="J124" s="9">
        <f t="shared" si="121"/>
        <v>2.2707336082434897E-2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1.0968024585994591</v>
      </c>
      <c r="P124" s="9">
        <f t="shared" si="124"/>
        <v>2.4905462043458806E-2</v>
      </c>
      <c r="Q124" s="12">
        <f t="shared" si="125"/>
        <v>8.2188024743414054E-3</v>
      </c>
      <c r="R124" s="9">
        <f t="shared" si="126"/>
        <v>9.3951000000000007E-2</v>
      </c>
      <c r="S124" s="13">
        <f t="shared" si="127"/>
        <v>8.7479669980536717E-2</v>
      </c>
      <c r="T124" s="2">
        <f t="shared" si="128"/>
        <v>0.01</v>
      </c>
      <c r="U124" s="14">
        <f t="shared" si="129"/>
        <v>8.7479669980536714E-4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6.3647966998053671E-3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7.6161778822666699</v>
      </c>
      <c r="E125" s="10">
        <f t="shared" si="139"/>
        <v>2.0435386825483901</v>
      </c>
      <c r="F125" s="7" t="s">
        <v>83</v>
      </c>
      <c r="G125" s="1">
        <v>5</v>
      </c>
      <c r="H125" s="9">
        <f t="shared" si="119"/>
        <v>7.6161778822666699</v>
      </c>
      <c r="I125" s="9">
        <f t="shared" si="120"/>
        <v>280.76617788226667</v>
      </c>
      <c r="J125" s="9">
        <f t="shared" si="121"/>
        <v>4.5830103259043742E-2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1.0183021467282003</v>
      </c>
      <c r="O125" s="9">
        <f t="shared" si="140"/>
        <v>0.3382948498278</v>
      </c>
      <c r="P125" s="9">
        <f t="shared" si="124"/>
        <v>1.5504087899610771E-2</v>
      </c>
      <c r="Q125" s="12">
        <f t="shared" si="125"/>
        <v>5.1163490068715546E-3</v>
      </c>
      <c r="R125" s="9">
        <f t="shared" si="126"/>
        <v>9.3951000000000007E-2</v>
      </c>
      <c r="S125" s="13">
        <f t="shared" si="127"/>
        <v>5.4457632243100705E-2</v>
      </c>
      <c r="T125" s="2">
        <f t="shared" si="128"/>
        <v>0.01</v>
      </c>
      <c r="U125" s="14">
        <f t="shared" si="129"/>
        <v>5.4457632243100709E-4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6.0345763224310071E-3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11.1531589863548</v>
      </c>
      <c r="E126" s="10">
        <f t="shared" si="139"/>
        <v>7.6161778822666699</v>
      </c>
      <c r="F126" s="7" t="s">
        <v>85</v>
      </c>
      <c r="G126" s="1">
        <v>6</v>
      </c>
      <c r="H126" s="9">
        <f t="shared" si="119"/>
        <v>11.1531589863548</v>
      </c>
      <c r="I126" s="9">
        <f t="shared" si="120"/>
        <v>284.30315898635479</v>
      </c>
      <c r="J126" s="9">
        <f t="shared" si="121"/>
        <v>7.0554309632798656E-2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0.60749076192818918</v>
      </c>
      <c r="P126" s="9">
        <f t="shared" si="124"/>
        <v>4.2861091316146231E-2</v>
      </c>
      <c r="Q126" s="12">
        <f t="shared" si="125"/>
        <v>1.4144160134328256E-2</v>
      </c>
      <c r="R126" s="9">
        <f t="shared" si="126"/>
        <v>9.3951000000000007E-2</v>
      </c>
      <c r="S126" s="13">
        <f t="shared" si="127"/>
        <v>0.15054826595063656</v>
      </c>
      <c r="T126" s="2">
        <f t="shared" si="128"/>
        <v>0.01</v>
      </c>
      <c r="U126" s="14">
        <f t="shared" si="129"/>
        <v>1.5054826595063656E-3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6.9954826595063661E-3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14.717997566333301</v>
      </c>
      <c r="E127" s="10">
        <f t="shared" si="139"/>
        <v>11.1531589863548</v>
      </c>
      <c r="F127" s="7" t="s">
        <v>83</v>
      </c>
      <c r="G127" s="1">
        <v>7</v>
      </c>
      <c r="H127" s="9">
        <f t="shared" si="119"/>
        <v>14.717997566333301</v>
      </c>
      <c r="I127" s="9">
        <f t="shared" si="120"/>
        <v>287.86799756633326</v>
      </c>
      <c r="J127" s="9">
        <f t="shared" si="121"/>
        <v>0.10782340647166501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0.84932967061204301</v>
      </c>
      <c r="P127" s="9">
        <f t="shared" si="124"/>
        <v>9.1577618302847663E-2</v>
      </c>
      <c r="Q127" s="12">
        <f t="shared" si="125"/>
        <v>3.0220614039939732E-2</v>
      </c>
      <c r="R127" s="9">
        <f t="shared" si="126"/>
        <v>9.3951000000000007E-2</v>
      </c>
      <c r="S127" s="13">
        <f t="shared" si="127"/>
        <v>0.32166356973251725</v>
      </c>
      <c r="T127" s="2">
        <f t="shared" si="128"/>
        <v>0.01</v>
      </c>
      <c r="U127" s="14">
        <f t="shared" si="129"/>
        <v>3.2166356973251727E-3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1.3166635697325173E-2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18.5833425316129</v>
      </c>
      <c r="E128" s="10">
        <f t="shared" si="139"/>
        <v>14.717997566333301</v>
      </c>
      <c r="F128" s="7" t="s">
        <v>83</v>
      </c>
      <c r="G128" s="1">
        <v>8</v>
      </c>
      <c r="H128" s="9">
        <f t="shared" si="119"/>
        <v>18.5833425316129</v>
      </c>
      <c r="I128" s="9">
        <f t="shared" si="120"/>
        <v>291.73334253161289</v>
      </c>
      <c r="J128" s="9">
        <f t="shared" si="121"/>
        <v>0.16878841845096398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1.0424520523091954</v>
      </c>
      <c r="P128" s="9">
        <f t="shared" si="124"/>
        <v>0.17595383322023067</v>
      </c>
      <c r="Q128" s="12">
        <f t="shared" si="125"/>
        <v>5.8064764962676124E-2</v>
      </c>
      <c r="R128" s="9">
        <f t="shared" si="126"/>
        <v>9.3951000000000007E-2</v>
      </c>
      <c r="S128" s="13">
        <f t="shared" si="127"/>
        <v>0.61803243140228548</v>
      </c>
      <c r="T128" s="2">
        <f t="shared" si="128"/>
        <v>0.01</v>
      </c>
      <c r="U128" s="14">
        <f t="shared" si="129"/>
        <v>6.1803243140228547E-3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1.6130324314022854E-2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18.077904092258098</v>
      </c>
      <c r="E129" s="10">
        <f t="shared" si="139"/>
        <v>18.5833425316129</v>
      </c>
      <c r="F129" s="7" t="s">
        <v>83</v>
      </c>
      <c r="G129" s="1">
        <v>9</v>
      </c>
      <c r="H129" s="9">
        <f t="shared" si="119"/>
        <v>18.077904092258098</v>
      </c>
      <c r="I129" s="9">
        <f t="shared" si="120"/>
        <v>291.22790409225809</v>
      </c>
      <c r="J129" s="9">
        <f t="shared" si="121"/>
        <v>0.1592891510194783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1.1511982190889647</v>
      </c>
      <c r="P129" s="9">
        <f t="shared" si="124"/>
        <v>0.18337338697381655</v>
      </c>
      <c r="Q129" s="12">
        <f t="shared" si="125"/>
        <v>6.0513217701359465E-2</v>
      </c>
      <c r="R129" s="9">
        <f t="shared" si="126"/>
        <v>9.3951000000000007E-2</v>
      </c>
      <c r="S129" s="13">
        <f t="shared" si="127"/>
        <v>0.64409338592840371</v>
      </c>
      <c r="T129" s="2">
        <f t="shared" si="128"/>
        <v>0.01</v>
      </c>
      <c r="U129" s="14">
        <f t="shared" si="129"/>
        <v>6.4409338592840374E-3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1.6390933859284036E-2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14.5955478606667</v>
      </c>
      <c r="E130" s="10">
        <f t="shared" si="139"/>
        <v>18.077904092258098</v>
      </c>
      <c r="F130" s="7" t="s">
        <v>83</v>
      </c>
      <c r="G130" s="1">
        <v>10</v>
      </c>
      <c r="H130" s="9">
        <f t="shared" si="119"/>
        <v>14.5955478606667</v>
      </c>
      <c r="I130" s="9">
        <f t="shared" si="120"/>
        <v>287.7455478606667</v>
      </c>
      <c r="J130" s="9">
        <f t="shared" si="121"/>
        <v>0.10628254795755017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1.2525248321151481</v>
      </c>
      <c r="P130" s="9">
        <f t="shared" si="124"/>
        <v>0.13312153053730069</v>
      </c>
      <c r="Q130" s="12">
        <f t="shared" si="125"/>
        <v>4.3930105077309232E-2</v>
      </c>
      <c r="R130" s="9">
        <f t="shared" si="126"/>
        <v>9.3951000000000007E-2</v>
      </c>
      <c r="S130" s="13">
        <f t="shared" si="127"/>
        <v>0.46758528464102811</v>
      </c>
      <c r="T130" s="2">
        <f t="shared" si="128"/>
        <v>0.01</v>
      </c>
      <c r="U130" s="14">
        <f t="shared" si="129"/>
        <v>4.6758528464102816E-3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1.462585284641028E-2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12.3494464207097</v>
      </c>
      <c r="E131" s="10">
        <f t="shared" si="139"/>
        <v>14.5955478606667</v>
      </c>
      <c r="F131" s="7" t="s">
        <v>83</v>
      </c>
      <c r="G131" s="1">
        <v>11</v>
      </c>
      <c r="H131" s="9">
        <f t="shared" si="119"/>
        <v>12.3494464207097</v>
      </c>
      <c r="I131" s="9">
        <f t="shared" si="120"/>
        <v>285.49944642070966</v>
      </c>
      <c r="J131" s="9">
        <f t="shared" si="121"/>
        <v>8.1441655139007696E-2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1.0634331364989549</v>
      </c>
      <c r="O131" s="9">
        <f t="shared" si="140"/>
        <v>0.34067016507889236</v>
      </c>
      <c r="P131" s="9">
        <f t="shared" si="124"/>
        <v>2.7744742100503973E-2</v>
      </c>
      <c r="Q131" s="12">
        <f t="shared" si="125"/>
        <v>9.155764893166312E-3</v>
      </c>
      <c r="R131" s="9">
        <f t="shared" si="126"/>
        <v>9.3951000000000007E-2</v>
      </c>
      <c r="S131" s="13">
        <f t="shared" si="127"/>
        <v>9.7452553918173423E-2</v>
      </c>
      <c r="T131" s="2">
        <f t="shared" si="128"/>
        <v>0.01</v>
      </c>
      <c r="U131" s="14">
        <f t="shared" si="129"/>
        <v>9.7452553918173427E-4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6.4645255391817345E-3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7.2549899106</v>
      </c>
      <c r="E132" s="10">
        <f t="shared" si="139"/>
        <v>12.3494464207097</v>
      </c>
      <c r="F132" s="7" t="s">
        <v>85</v>
      </c>
      <c r="G132" s="1">
        <v>12</v>
      </c>
      <c r="H132" s="9">
        <f t="shared" si="119"/>
        <v>7.2549899106</v>
      </c>
      <c r="I132" s="9">
        <f t="shared" si="120"/>
        <v>280.40498991059997</v>
      </c>
      <c r="J132" s="9">
        <f t="shared" si="121"/>
        <v>4.3827912581173745E-2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0.59762542297838839</v>
      </c>
      <c r="P132" s="9">
        <f t="shared" si="124"/>
        <v>2.619267479458379E-2</v>
      </c>
      <c r="Q132" s="12">
        <f t="shared" si="125"/>
        <v>8.6435826822126513E-3</v>
      </c>
      <c r="R132" s="9">
        <f t="shared" si="126"/>
        <v>9.3951000000000007E-2</v>
      </c>
      <c r="S132" s="13">
        <f t="shared" si="127"/>
        <v>9.2000965207529997E-2</v>
      </c>
      <c r="T132" s="2">
        <f t="shared" si="128"/>
        <v>0.01</v>
      </c>
      <c r="U132" s="14">
        <f t="shared" si="129"/>
        <v>9.2000965207529996E-4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6.4100096520753004E-3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6.1525416863225804</v>
      </c>
      <c r="E133" s="10">
        <f t="shared" si="139"/>
        <v>7.2549899106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6.3364331526774196</v>
      </c>
      <c r="E136" s="7"/>
      <c r="F136" s="7"/>
      <c r="G136" s="1">
        <v>1</v>
      </c>
      <c r="H136" s="9">
        <f t="shared" ref="H136:H147" si="141">E137</f>
        <v>6.3364331526774196</v>
      </c>
      <c r="I136" s="9">
        <f t="shared" ref="I136:I147" si="142">H136+273.15</f>
        <v>279.48643315267742</v>
      </c>
      <c r="J136" s="9">
        <f t="shared" ref="J136:J147" si="143">EXP(($C$15*(I136-$C$13))/($C$16*I136*$C$13))</f>
        <v>3.9100972265290655E-2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2.9679511537609986E-2</v>
      </c>
      <c r="Q136" s="12">
        <f t="shared" ref="Q136:Q147" si="147">P136*$B$138</f>
        <v>7.7166729997785967E-3</v>
      </c>
      <c r="R136" s="9">
        <f t="shared" ref="R136:R147" si="148">L136*$B$138</f>
        <v>0.19735245833333334</v>
      </c>
      <c r="S136" s="13">
        <f t="shared" ref="S136:S147" si="149">Q136/R136</f>
        <v>3.9100972265290655E-2</v>
      </c>
      <c r="T136" s="2">
        <f t="shared" ref="T136:T147" si="150">$B$137/100</f>
        <v>0.01</v>
      </c>
      <c r="U136" s="14">
        <f t="shared" ref="U136:U147" si="151">S136*T136</f>
        <v>3.9100972265290659E-4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5.8810097226529067E-3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2.1551460808064502</v>
      </c>
      <c r="E137" s="10">
        <f t="shared" ref="E137:E148" si="159">D136</f>
        <v>6.3364331526774196</v>
      </c>
      <c r="F137" s="7" t="s">
        <v>83</v>
      </c>
      <c r="G137" s="1">
        <v>2</v>
      </c>
      <c r="H137" s="9">
        <f t="shared" si="141"/>
        <v>2.1551460808064502</v>
      </c>
      <c r="I137" s="9">
        <f t="shared" si="142"/>
        <v>275.30514608080642</v>
      </c>
      <c r="J137" s="9">
        <f t="shared" si="143"/>
        <v>2.3035386621859107E-2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1.4884163217957234</v>
      </c>
      <c r="P137" s="9">
        <f t="shared" si="146"/>
        <v>3.4286245426849944E-2</v>
      </c>
      <c r="Q137" s="12">
        <f t="shared" si="147"/>
        <v>8.9144238109809849E-3</v>
      </c>
      <c r="R137" s="9">
        <f t="shared" si="148"/>
        <v>0.19735245833333334</v>
      </c>
      <c r="S137" s="13">
        <f t="shared" si="149"/>
        <v>4.5170067230296651E-2</v>
      </c>
      <c r="T137" s="2">
        <f t="shared" si="150"/>
        <v>0.01</v>
      </c>
      <c r="U137" s="14">
        <f t="shared" si="151"/>
        <v>4.5170067230296653E-4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5.941700672302967E-3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1.6877175798928601</v>
      </c>
      <c r="E138" s="10">
        <f t="shared" si="159"/>
        <v>2.1551460808064502</v>
      </c>
      <c r="F138" s="7" t="s">
        <v>83</v>
      </c>
      <c r="G138" s="1">
        <v>3</v>
      </c>
      <c r="H138" s="9">
        <f t="shared" si="141"/>
        <v>1.6877175798928601</v>
      </c>
      <c r="I138" s="9">
        <f t="shared" si="142"/>
        <v>274.83771757989285</v>
      </c>
      <c r="J138" s="9">
        <f t="shared" si="143"/>
        <v>2.1690642296868255E-2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2.2131779930355404</v>
      </c>
      <c r="P138" s="9">
        <f t="shared" si="146"/>
        <v>4.8005252186234693E-2</v>
      </c>
      <c r="Q138" s="12">
        <f t="shared" si="147"/>
        <v>1.248136556842102E-2</v>
      </c>
      <c r="R138" s="9">
        <f t="shared" si="148"/>
        <v>0.19735245833333334</v>
      </c>
      <c r="S138" s="13">
        <f t="shared" si="149"/>
        <v>6.3244033916920739E-2</v>
      </c>
      <c r="T138" s="2">
        <f t="shared" si="150"/>
        <v>0.01</v>
      </c>
      <c r="U138" s="14">
        <f t="shared" si="151"/>
        <v>6.3244033916920743E-4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6.1224403391692073E-3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2.0435386825483901</v>
      </c>
      <c r="E139" s="10">
        <f t="shared" si="159"/>
        <v>1.6877175798928601</v>
      </c>
      <c r="F139" s="7" t="s">
        <v>83</v>
      </c>
      <c r="G139" s="1">
        <v>4</v>
      </c>
      <c r="H139" s="9">
        <f t="shared" si="141"/>
        <v>2.0435386825483901</v>
      </c>
      <c r="I139" s="9">
        <f t="shared" si="142"/>
        <v>275.19353868254836</v>
      </c>
      <c r="J139" s="9">
        <f t="shared" si="143"/>
        <v>2.2707336082434897E-2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2.9242206575159724</v>
      </c>
      <c r="P139" s="9">
        <f t="shared" si="146"/>
        <v>6.6401261249413937E-2</v>
      </c>
      <c r="Q139" s="12">
        <f t="shared" si="147"/>
        <v>1.7264327924847625E-2</v>
      </c>
      <c r="R139" s="9">
        <f t="shared" si="148"/>
        <v>0.19735245833333334</v>
      </c>
      <c r="S139" s="13">
        <f t="shared" si="149"/>
        <v>8.7479669980536717E-2</v>
      </c>
      <c r="T139" s="2">
        <f t="shared" si="150"/>
        <v>0.01</v>
      </c>
      <c r="U139" s="14">
        <f t="shared" si="151"/>
        <v>8.7479669980536714E-4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6.3647966998053671E-3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7.6161778822666699</v>
      </c>
      <c r="E140" s="10">
        <f t="shared" si="159"/>
        <v>2.0435386825483901</v>
      </c>
      <c r="F140" s="7" t="s">
        <v>83</v>
      </c>
      <c r="G140" s="1">
        <v>5</v>
      </c>
      <c r="H140" s="9">
        <f t="shared" si="141"/>
        <v>7.6161778822666699</v>
      </c>
      <c r="I140" s="9">
        <f t="shared" si="142"/>
        <v>280.76617788226667</v>
      </c>
      <c r="J140" s="9">
        <f t="shared" si="143"/>
        <v>4.5830103259043742E-2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3.6168673129332252</v>
      </c>
      <c r="P140" s="9">
        <f t="shared" si="146"/>
        <v>0.16576140242598977</v>
      </c>
      <c r="Q140" s="12">
        <f t="shared" si="147"/>
        <v>4.3097964630757345E-2</v>
      </c>
      <c r="R140" s="9">
        <f t="shared" si="148"/>
        <v>0.19735245833333334</v>
      </c>
      <c r="S140" s="13">
        <f t="shared" si="149"/>
        <v>0.21838068294018301</v>
      </c>
      <c r="T140" s="2">
        <f t="shared" si="150"/>
        <v>0.01</v>
      </c>
      <c r="U140" s="14">
        <f t="shared" si="151"/>
        <v>2.1838068294018301E-3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7.6738068294018302E-3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11.1531589863548</v>
      </c>
      <c r="E141" s="10">
        <f t="shared" si="159"/>
        <v>7.6161778822666699</v>
      </c>
      <c r="F141" s="7" t="s">
        <v>85</v>
      </c>
      <c r="G141" s="1">
        <v>6</v>
      </c>
      <c r="H141" s="9">
        <f t="shared" si="141"/>
        <v>11.1531589863548</v>
      </c>
      <c r="I141" s="9">
        <f t="shared" si="142"/>
        <v>284.30315898635479</v>
      </c>
      <c r="J141" s="9">
        <f t="shared" si="143"/>
        <v>7.0554309632798656E-2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4.2101538271739019</v>
      </c>
      <c r="P141" s="9">
        <f t="shared" si="146"/>
        <v>0.29704449672413974</v>
      </c>
      <c r="Q141" s="12">
        <f t="shared" si="147"/>
        <v>7.7231569148276336E-2</v>
      </c>
      <c r="R141" s="9">
        <f t="shared" si="148"/>
        <v>0.19735245833333334</v>
      </c>
      <c r="S141" s="13">
        <f t="shared" si="149"/>
        <v>0.39133826758737528</v>
      </c>
      <c r="T141" s="2">
        <f t="shared" si="150"/>
        <v>0.01</v>
      </c>
      <c r="U141" s="14">
        <f t="shared" si="151"/>
        <v>3.9133826758737528E-3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9.4033826758737546E-3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14.717997566333301</v>
      </c>
      <c r="E142" s="10">
        <f t="shared" si="159"/>
        <v>11.1531589863548</v>
      </c>
      <c r="F142" s="7" t="s">
        <v>83</v>
      </c>
      <c r="G142" s="1">
        <v>7</v>
      </c>
      <c r="H142" s="9">
        <f t="shared" si="141"/>
        <v>14.717997566333301</v>
      </c>
      <c r="I142" s="9">
        <f t="shared" si="142"/>
        <v>287.86799756633326</v>
      </c>
      <c r="J142" s="9">
        <f t="shared" si="143"/>
        <v>0.10782340647166501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4.672157247116429</v>
      </c>
      <c r="P142" s="9">
        <f t="shared" si="146"/>
        <v>0.50376790995537013</v>
      </c>
      <c r="Q142" s="12">
        <f t="shared" si="147"/>
        <v>0.13097965658839625</v>
      </c>
      <c r="R142" s="9">
        <f t="shared" si="148"/>
        <v>0.19735245833333334</v>
      </c>
      <c r="S142" s="13">
        <f t="shared" si="149"/>
        <v>0.6636839373298723</v>
      </c>
      <c r="T142" s="2">
        <f t="shared" si="150"/>
        <v>0.01</v>
      </c>
      <c r="U142" s="14">
        <f t="shared" si="151"/>
        <v>6.6368393732987229E-3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1.6586839373298724E-2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18.5833425316129</v>
      </c>
      <c r="E143" s="10">
        <f t="shared" si="159"/>
        <v>14.717997566333301</v>
      </c>
      <c r="F143" s="7" t="s">
        <v>83</v>
      </c>
      <c r="G143" s="1">
        <v>8</v>
      </c>
      <c r="H143" s="9">
        <f t="shared" si="141"/>
        <v>18.5833425316129</v>
      </c>
      <c r="I143" s="9">
        <f t="shared" si="142"/>
        <v>291.73334253161289</v>
      </c>
      <c r="J143" s="9">
        <f t="shared" si="143"/>
        <v>0.16878841845096398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4.9274372538277253</v>
      </c>
      <c r="P143" s="9">
        <f t="shared" si="146"/>
        <v>0.83169434108994289</v>
      </c>
      <c r="Q143" s="12">
        <f t="shared" si="147"/>
        <v>0.21624052868338517</v>
      </c>
      <c r="R143" s="9">
        <f t="shared" si="148"/>
        <v>0.19735245833333334</v>
      </c>
      <c r="S143" s="13">
        <f t="shared" si="149"/>
        <v>1.0957072970337638</v>
      </c>
      <c r="T143" s="2">
        <f t="shared" si="150"/>
        <v>0.01</v>
      </c>
      <c r="U143" s="14">
        <f t="shared" si="151"/>
        <v>1.0957072970337638E-2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2.0907072970337639E-2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18.077904092258098</v>
      </c>
      <c r="E144" s="10">
        <f t="shared" si="159"/>
        <v>18.5833425316129</v>
      </c>
      <c r="F144" s="7" t="s">
        <v>83</v>
      </c>
      <c r="G144" s="1">
        <v>9</v>
      </c>
      <c r="H144" s="9">
        <f t="shared" si="141"/>
        <v>18.077904092258098</v>
      </c>
      <c r="I144" s="9">
        <f t="shared" si="142"/>
        <v>291.22790409225809</v>
      </c>
      <c r="J144" s="9">
        <f t="shared" si="143"/>
        <v>0.1592891510194783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4.8547908294044495</v>
      </c>
      <c r="P144" s="9">
        <f t="shared" si="146"/>
        <v>0.77331550959298367</v>
      </c>
      <c r="Q144" s="12">
        <f t="shared" si="147"/>
        <v>0.20106203249417576</v>
      </c>
      <c r="R144" s="9">
        <f t="shared" si="148"/>
        <v>0.19735245833333334</v>
      </c>
      <c r="S144" s="13">
        <f t="shared" si="149"/>
        <v>1.0187966959832688</v>
      </c>
      <c r="T144" s="2">
        <f t="shared" si="150"/>
        <v>0.01</v>
      </c>
      <c r="U144" s="14">
        <f t="shared" si="151"/>
        <v>1.0187966959832689E-2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2.0137966959832689E-2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14.5955478606667</v>
      </c>
      <c r="E145" s="10">
        <f t="shared" si="159"/>
        <v>18.077904092258098</v>
      </c>
      <c r="F145" s="7" t="s">
        <v>83</v>
      </c>
      <c r="G145" s="1">
        <v>10</v>
      </c>
      <c r="H145" s="9">
        <f t="shared" si="141"/>
        <v>14.5955478606667</v>
      </c>
      <c r="I145" s="9">
        <f t="shared" si="142"/>
        <v>287.7455478606667</v>
      </c>
      <c r="J145" s="9">
        <f t="shared" si="143"/>
        <v>0.10628254795755017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4.8405232364781323</v>
      </c>
      <c r="P145" s="9">
        <f t="shared" si="146"/>
        <v>0.51446314302062301</v>
      </c>
      <c r="Q145" s="12">
        <f t="shared" si="147"/>
        <v>0.133760417185362</v>
      </c>
      <c r="R145" s="9">
        <f t="shared" si="148"/>
        <v>0.19735245833333334</v>
      </c>
      <c r="S145" s="13">
        <f t="shared" si="149"/>
        <v>0.67777426394880391</v>
      </c>
      <c r="T145" s="2">
        <f t="shared" si="150"/>
        <v>0.01</v>
      </c>
      <c r="U145" s="14">
        <f t="shared" si="151"/>
        <v>6.7777426394880396E-3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1.6727742639488039E-2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12.3494464207097</v>
      </c>
      <c r="E146" s="10">
        <f t="shared" si="159"/>
        <v>14.5955478606667</v>
      </c>
      <c r="F146" s="7" t="s">
        <v>83</v>
      </c>
      <c r="G146" s="1">
        <v>11</v>
      </c>
      <c r="H146" s="9">
        <f t="shared" si="141"/>
        <v>12.3494464207097</v>
      </c>
      <c r="I146" s="9">
        <f t="shared" si="142"/>
        <v>285.49944642070966</v>
      </c>
      <c r="J146" s="9">
        <f t="shared" si="143"/>
        <v>8.1441655139007696E-2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5.0851080101241761</v>
      </c>
      <c r="P146" s="9">
        <f t="shared" si="146"/>
        <v>0.41413961290513879</v>
      </c>
      <c r="Q146" s="12">
        <f t="shared" si="147"/>
        <v>0.10767629935533608</v>
      </c>
      <c r="R146" s="9">
        <f t="shared" si="148"/>
        <v>0.19735245833333334</v>
      </c>
      <c r="S146" s="13">
        <f t="shared" si="149"/>
        <v>0.54560404397632623</v>
      </c>
      <c r="T146" s="2">
        <f t="shared" si="150"/>
        <v>0.01</v>
      </c>
      <c r="U146" s="14">
        <f t="shared" si="151"/>
        <v>5.4560404397632619E-3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1.0946040439763261E-2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7.2549899106</v>
      </c>
      <c r="E147" s="10">
        <f t="shared" si="159"/>
        <v>12.3494464207097</v>
      </c>
      <c r="F147" s="7" t="s">
        <v>85</v>
      </c>
      <c r="G147" s="1">
        <v>12</v>
      </c>
      <c r="H147" s="9">
        <f t="shared" si="141"/>
        <v>7.2549899106</v>
      </c>
      <c r="I147" s="9">
        <f t="shared" si="142"/>
        <v>280.40498991059997</v>
      </c>
      <c r="J147" s="9">
        <f t="shared" si="143"/>
        <v>4.3827912581173745E-2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5.4300163138857043</v>
      </c>
      <c r="P147" s="9">
        <f t="shared" si="146"/>
        <v>0.23798628031932995</v>
      </c>
      <c r="Q147" s="12">
        <f t="shared" si="147"/>
        <v>6.1876432883025786E-2</v>
      </c>
      <c r="R147" s="9">
        <f t="shared" si="148"/>
        <v>0.19735245833333334</v>
      </c>
      <c r="S147" s="13">
        <f t="shared" si="149"/>
        <v>0.31353261776204944</v>
      </c>
      <c r="T147" s="2">
        <f t="shared" si="150"/>
        <v>0.01</v>
      </c>
      <c r="U147" s="14">
        <f t="shared" si="151"/>
        <v>3.1353261776204946E-3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8.6253261776204938E-3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6.1525416863225804</v>
      </c>
      <c r="E148" s="10">
        <f t="shared" si="159"/>
        <v>7.2549899106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5859540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81727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249481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 s="1">
        <v>11162472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207065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21523526.308807123</v>
      </c>
      <c r="J13" s="6" t="s">
        <v>37</v>
      </c>
      <c r="K13" s="6">
        <f>I13/(10000*1000)</f>
        <v>2.1523526308807122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2.7813910501935499</v>
      </c>
      <c r="E26" s="7"/>
      <c r="F26" s="7"/>
      <c r="G26" s="1">
        <v>1</v>
      </c>
      <c r="H26" s="9">
        <f t="shared" ref="H26:H37" si="0">E27</f>
        <v>2.7813910501935499</v>
      </c>
      <c r="I26" s="9">
        <f t="shared" ref="I26:I37" si="1">H26+273.15</f>
        <v>275.93139105019355</v>
      </c>
      <c r="J26" s="9">
        <f t="shared" ref="J26:J37" si="2">EXP(($C$15*(I26-$C$13))/($C$16*I26*$C$13))</f>
        <v>2.4960634817690047E-2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1.0117068008903916</v>
      </c>
      <c r="Q26" s="12">
        <f t="shared" ref="Q26:Q37" si="6">P26*$B$28</f>
        <v>0.10117068008903916</v>
      </c>
      <c r="R26" s="9">
        <f t="shared" ref="R26:R37" si="7">L26*$B$28</f>
        <v>4.0532094166666672</v>
      </c>
      <c r="S26" s="13">
        <f t="shared" ref="S26:S37" si="8">Q26/R26</f>
        <v>2.4960634817690043E-2</v>
      </c>
      <c r="T26" s="2">
        <f t="shared" ref="T26:T37" si="9">$B$27/100</f>
        <v>0.34</v>
      </c>
      <c r="U26" s="14">
        <f t="shared" ref="U26:U37" si="10">S26*T26</f>
        <v>8.4866158380146155E-3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2.1386615838014614E-2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-2.99833316167742</v>
      </c>
      <c r="E27" s="10">
        <f t="shared" ref="E27:E38" si="18">D26</f>
        <v>2.7813910501935499</v>
      </c>
      <c r="F27" s="7" t="s">
        <v>83</v>
      </c>
      <c r="G27" s="1">
        <v>2</v>
      </c>
      <c r="H27" s="9">
        <f t="shared" si="0"/>
        <v>-2.99833316167742</v>
      </c>
      <c r="I27" s="9">
        <f t="shared" si="1"/>
        <v>270.15166683832257</v>
      </c>
      <c r="J27" s="9">
        <f t="shared" si="2"/>
        <v>1.1732432941229306E-2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80.05248153244294</v>
      </c>
      <c r="P27" s="9">
        <f t="shared" si="5"/>
        <v>0.93921037135838414</v>
      </c>
      <c r="Q27" s="12">
        <f t="shared" si="6"/>
        <v>9.3921037135838423E-2</v>
      </c>
      <c r="R27" s="9">
        <f t="shared" si="7"/>
        <v>4.0532094166666672</v>
      </c>
      <c r="S27" s="13">
        <f t="shared" si="8"/>
        <v>2.3172016908289548E-2</v>
      </c>
      <c r="T27" s="2">
        <f t="shared" si="9"/>
        <v>0.34</v>
      </c>
      <c r="U27" s="14">
        <f t="shared" si="10"/>
        <v>7.8784857488184475E-3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2.0778485748818448E-2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-0.54564794674999995</v>
      </c>
      <c r="E28" s="10">
        <f t="shared" si="18"/>
        <v>-2.99833316167742</v>
      </c>
      <c r="F28" s="7" t="s">
        <v>83</v>
      </c>
      <c r="G28" s="1">
        <v>3</v>
      </c>
      <c r="H28" s="9">
        <f t="shared" si="0"/>
        <v>-0.54564794674999995</v>
      </c>
      <c r="I28" s="9">
        <f t="shared" si="1"/>
        <v>272.60435205324995</v>
      </c>
      <c r="J28" s="9">
        <f t="shared" si="2"/>
        <v>1.6226322929072379E-2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119.64536532775122</v>
      </c>
      <c r="P28" s="9">
        <f t="shared" si="5"/>
        <v>1.941404334774931</v>
      </c>
      <c r="Q28" s="12">
        <f t="shared" si="6"/>
        <v>0.1941404334774931</v>
      </c>
      <c r="R28" s="9">
        <f t="shared" si="7"/>
        <v>4.0532094166666672</v>
      </c>
      <c r="S28" s="13">
        <f t="shared" si="8"/>
        <v>4.789795283687881E-2</v>
      </c>
      <c r="T28" s="2">
        <f t="shared" si="9"/>
        <v>0.34</v>
      </c>
      <c r="U28" s="14">
        <f t="shared" si="10"/>
        <v>1.6285303964538797E-2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2.9185303964538799E-2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-2.00204094293548</v>
      </c>
      <c r="E29" s="10">
        <f t="shared" si="18"/>
        <v>-0.54564794674999995</v>
      </c>
      <c r="F29" s="7" t="s">
        <v>83</v>
      </c>
      <c r="G29" s="1">
        <v>4</v>
      </c>
      <c r="H29" s="9">
        <f t="shared" si="0"/>
        <v>-2.00204094293548</v>
      </c>
      <c r="I29" s="9">
        <f t="shared" si="1"/>
        <v>271.1479590570645</v>
      </c>
      <c r="J29" s="9">
        <f t="shared" si="2"/>
        <v>1.3393743612257132E-2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158.23605515964294</v>
      </c>
      <c r="P29" s="9">
        <f t="shared" si="5"/>
        <v>2.1193731530232349</v>
      </c>
      <c r="Q29" s="12">
        <f t="shared" si="6"/>
        <v>0.21193731530232351</v>
      </c>
      <c r="R29" s="9">
        <f t="shared" si="7"/>
        <v>4.0532094166666672</v>
      </c>
      <c r="S29" s="13">
        <f t="shared" si="8"/>
        <v>5.2288765152583544E-2</v>
      </c>
      <c r="T29" s="2">
        <f t="shared" si="9"/>
        <v>0.34</v>
      </c>
      <c r="U29" s="14">
        <f t="shared" si="10"/>
        <v>1.7778180151878407E-2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3.0678180151878405E-2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7.7443208557333296</v>
      </c>
      <c r="E30" s="10">
        <f t="shared" si="18"/>
        <v>-2.00204094293548</v>
      </c>
      <c r="F30" s="7" t="s">
        <v>83</v>
      </c>
      <c r="G30" s="1">
        <v>5</v>
      </c>
      <c r="H30" s="9">
        <f t="shared" si="0"/>
        <v>7.7443208557333296</v>
      </c>
      <c r="I30" s="9">
        <f t="shared" si="1"/>
        <v>280.89432085573333</v>
      </c>
      <c r="J30" s="9">
        <f t="shared" si="2"/>
        <v>4.6560928564362107E-2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148.3108479062887</v>
      </c>
      <c r="O30" s="9">
        <f t="shared" si="19"/>
        <v>48.337928266997665</v>
      </c>
      <c r="P30" s="9">
        <f t="shared" si="5"/>
        <v>2.2506588249889381</v>
      </c>
      <c r="Q30" s="12">
        <f t="shared" si="6"/>
        <v>0.22506588249889381</v>
      </c>
      <c r="R30" s="9">
        <f t="shared" si="7"/>
        <v>4.0532094166666672</v>
      </c>
      <c r="S30" s="13">
        <f t="shared" si="8"/>
        <v>5.5527819898332942E-2</v>
      </c>
      <c r="T30" s="2">
        <f t="shared" si="9"/>
        <v>0.34</v>
      </c>
      <c r="U30" s="14">
        <f t="shared" si="10"/>
        <v>1.8879458765433201E-2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3.1779458765433199E-2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14.6148254035806</v>
      </c>
      <c r="E31" s="10">
        <f t="shared" si="18"/>
        <v>7.7443208557333296</v>
      </c>
      <c r="F31" s="7" t="s">
        <v>85</v>
      </c>
      <c r="G31" s="1">
        <v>6</v>
      </c>
      <c r="H31" s="9">
        <f t="shared" si="0"/>
        <v>14.6148254035806</v>
      </c>
      <c r="I31" s="9">
        <f t="shared" si="1"/>
        <v>287.76482540358057</v>
      </c>
      <c r="J31" s="9">
        <f t="shared" si="2"/>
        <v>0.10652374690692083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86.6193636086754</v>
      </c>
      <c r="P31" s="9">
        <f t="shared" si="5"/>
        <v>9.2270191662890877</v>
      </c>
      <c r="Q31" s="12">
        <f t="shared" si="6"/>
        <v>0.92270191662890877</v>
      </c>
      <c r="R31" s="9">
        <f t="shared" si="7"/>
        <v>4.0532094166666672</v>
      </c>
      <c r="S31" s="13">
        <f t="shared" si="8"/>
        <v>0.22764723501203468</v>
      </c>
      <c r="T31" s="2">
        <f t="shared" si="9"/>
        <v>0.34</v>
      </c>
      <c r="U31" s="14">
        <f t="shared" si="10"/>
        <v>7.7400059904091795E-2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9.030005990409179E-2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17.525341752333301</v>
      </c>
      <c r="E32" s="10">
        <f t="shared" si="18"/>
        <v>14.6148254035806</v>
      </c>
      <c r="F32" s="7" t="s">
        <v>83</v>
      </c>
      <c r="G32" s="1">
        <v>7</v>
      </c>
      <c r="H32" s="9">
        <f t="shared" si="0"/>
        <v>17.525341752333301</v>
      </c>
      <c r="I32" s="9">
        <f t="shared" si="1"/>
        <v>290.67534175233328</v>
      </c>
      <c r="J32" s="9">
        <f t="shared" si="2"/>
        <v>0.14948038959185178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117.92443860905298</v>
      </c>
      <c r="P32" s="9">
        <f t="shared" si="5"/>
        <v>17.627391025681646</v>
      </c>
      <c r="Q32" s="12">
        <f t="shared" si="6"/>
        <v>1.7627391025681647</v>
      </c>
      <c r="R32" s="9">
        <f t="shared" si="7"/>
        <v>4.0532094166666672</v>
      </c>
      <c r="S32" s="13">
        <f t="shared" si="8"/>
        <v>0.43489958730477579</v>
      </c>
      <c r="T32" s="2">
        <f t="shared" si="9"/>
        <v>0.34</v>
      </c>
      <c r="U32" s="14">
        <f t="shared" si="10"/>
        <v>0.14786585968362378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0.17351585968362379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19.1826162567742</v>
      </c>
      <c r="E33" s="10">
        <f t="shared" si="18"/>
        <v>17.525341752333301</v>
      </c>
      <c r="F33" s="7" t="s">
        <v>83</v>
      </c>
      <c r="G33" s="1">
        <v>8</v>
      </c>
      <c r="H33" s="9">
        <f t="shared" si="0"/>
        <v>19.1826162567742</v>
      </c>
      <c r="I33" s="9">
        <f t="shared" si="1"/>
        <v>292.3326162567742</v>
      </c>
      <c r="J33" s="9">
        <f t="shared" si="2"/>
        <v>0.18074100888889438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140.82914175003802</v>
      </c>
      <c r="P33" s="9">
        <f t="shared" si="5"/>
        <v>25.453601160858987</v>
      </c>
      <c r="Q33" s="12">
        <f t="shared" si="6"/>
        <v>2.5453601160858987</v>
      </c>
      <c r="R33" s="9">
        <f t="shared" si="7"/>
        <v>4.0532094166666672</v>
      </c>
      <c r="S33" s="13">
        <f t="shared" si="8"/>
        <v>0.62798633241585289</v>
      </c>
      <c r="T33" s="2">
        <f t="shared" si="9"/>
        <v>0.34</v>
      </c>
      <c r="U33" s="14">
        <f t="shared" si="10"/>
        <v>0.21351535302138999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0.23916535302139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18.6785631841935</v>
      </c>
      <c r="E34" s="10">
        <f t="shared" si="18"/>
        <v>19.1826162567742</v>
      </c>
      <c r="F34" s="7" t="s">
        <v>83</v>
      </c>
      <c r="G34" s="1">
        <v>9</v>
      </c>
      <c r="H34" s="9">
        <f t="shared" si="0"/>
        <v>18.6785631841935</v>
      </c>
      <c r="I34" s="9">
        <f t="shared" si="1"/>
        <v>291.82856318419346</v>
      </c>
      <c r="J34" s="9">
        <f t="shared" si="2"/>
        <v>0.17063659138029563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155.90763475584569</v>
      </c>
      <c r="P34" s="9">
        <f t="shared" si="5"/>
        <v>26.603547364901619</v>
      </c>
      <c r="Q34" s="12">
        <f t="shared" si="6"/>
        <v>2.6603547364901621</v>
      </c>
      <c r="R34" s="9">
        <f t="shared" si="7"/>
        <v>4.0532094166666672</v>
      </c>
      <c r="S34" s="13">
        <f t="shared" si="8"/>
        <v>0.65635758309226966</v>
      </c>
      <c r="T34" s="2">
        <f t="shared" si="9"/>
        <v>0.34</v>
      </c>
      <c r="U34" s="14">
        <f t="shared" si="10"/>
        <v>0.2231615782513717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0.24881157825137171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12.209147700100001</v>
      </c>
      <c r="E35" s="10">
        <f t="shared" si="18"/>
        <v>18.6785631841935</v>
      </c>
      <c r="F35" s="7" t="s">
        <v>83</v>
      </c>
      <c r="G35" s="1">
        <v>10</v>
      </c>
      <c r="H35" s="9">
        <f t="shared" si="0"/>
        <v>12.209147700100001</v>
      </c>
      <c r="I35" s="9">
        <f t="shared" si="1"/>
        <v>285.35914770009998</v>
      </c>
      <c r="J35" s="9">
        <f t="shared" si="2"/>
        <v>8.0087454439508099E-2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169.83618155761073</v>
      </c>
      <c r="P35" s="9">
        <f t="shared" si="5"/>
        <v>13.601747452675175</v>
      </c>
      <c r="Q35" s="12">
        <f t="shared" si="6"/>
        <v>1.3601747452675177</v>
      </c>
      <c r="R35" s="9">
        <f t="shared" si="7"/>
        <v>4.0532094166666672</v>
      </c>
      <c r="S35" s="13">
        <f t="shared" si="8"/>
        <v>0.33557968647623354</v>
      </c>
      <c r="T35" s="2">
        <f t="shared" si="9"/>
        <v>0.34</v>
      </c>
      <c r="U35" s="14">
        <f t="shared" si="10"/>
        <v>0.11409709340191941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0.1397470934019194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10.217013424806501</v>
      </c>
      <c r="E36" s="10">
        <f t="shared" si="18"/>
        <v>12.209147700100001</v>
      </c>
      <c r="F36" s="7" t="s">
        <v>83</v>
      </c>
      <c r="G36" s="1">
        <v>11</v>
      </c>
      <c r="H36" s="9">
        <f t="shared" si="0"/>
        <v>10.217013424806501</v>
      </c>
      <c r="I36" s="9">
        <f t="shared" si="1"/>
        <v>283.36701342480649</v>
      </c>
      <c r="J36" s="9">
        <f t="shared" si="2"/>
        <v>6.3006609769878985E-2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148.42271239968878</v>
      </c>
      <c r="O36" s="9">
        <f t="shared" si="19"/>
        <v>48.343815871913449</v>
      </c>
      <c r="P36" s="9">
        <f t="shared" si="5"/>
        <v>3.0459799414285325</v>
      </c>
      <c r="Q36" s="12">
        <f t="shared" si="6"/>
        <v>0.30459799414285327</v>
      </c>
      <c r="R36" s="9">
        <f t="shared" si="7"/>
        <v>4.0532094166666672</v>
      </c>
      <c r="S36" s="13">
        <f t="shared" si="8"/>
        <v>7.5149828896172027E-2</v>
      </c>
      <c r="T36" s="2">
        <f t="shared" si="9"/>
        <v>0.34</v>
      </c>
      <c r="U36" s="14">
        <f t="shared" si="10"/>
        <v>2.5550941824698491E-2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3.8450941824698492E-2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5.3232522342333297</v>
      </c>
      <c r="E37" s="10">
        <f t="shared" si="18"/>
        <v>10.217013424806501</v>
      </c>
      <c r="F37" s="7" t="s">
        <v>85</v>
      </c>
      <c r="G37" s="1">
        <v>12</v>
      </c>
      <c r="H37" s="9">
        <f t="shared" si="0"/>
        <v>5.3232522342333297</v>
      </c>
      <c r="I37" s="9">
        <f t="shared" si="1"/>
        <v>278.47325223423331</v>
      </c>
      <c r="J37" s="9">
        <f t="shared" si="2"/>
        <v>3.44460469987058E-2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85.829930097151589</v>
      </c>
      <c r="P37" s="9">
        <f t="shared" si="5"/>
        <v>2.9565018060221169</v>
      </c>
      <c r="Q37" s="12">
        <f t="shared" si="6"/>
        <v>0.29565018060221171</v>
      </c>
      <c r="R37" s="9">
        <f t="shared" si="7"/>
        <v>4.0532094166666672</v>
      </c>
      <c r="S37" s="13">
        <f t="shared" si="8"/>
        <v>7.2942241618828688E-2</v>
      </c>
      <c r="T37" s="2">
        <f t="shared" si="9"/>
        <v>0.34</v>
      </c>
      <c r="U37" s="14">
        <f t="shared" si="10"/>
        <v>2.4800362150401756E-2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3.7700362150401755E-2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2.4712377348709702</v>
      </c>
      <c r="E38" s="10">
        <f t="shared" si="18"/>
        <v>5.3232522342333297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2.7813910501935499</v>
      </c>
      <c r="E42" s="7"/>
      <c r="F42" s="7"/>
      <c r="G42" s="1">
        <v>1</v>
      </c>
      <c r="H42" s="9">
        <f t="shared" ref="H42:H53" si="20">E43</f>
        <v>2.7813910501935499</v>
      </c>
      <c r="I42" s="9">
        <f t="shared" ref="I42:I53" si="21">H42+273.15</f>
        <v>275.93139105019355</v>
      </c>
      <c r="J42" s="9">
        <f t="shared" ref="J42:J53" si="22">EXP(($C$15*(I42-$C$13))/($C$16*I42*$C$13))</f>
        <v>2.4960634817690047E-2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1.4690893629886699</v>
      </c>
      <c r="Q42" s="12">
        <f t="shared" ref="Q42:Q53" si="26">P42*$B$44</f>
        <v>0.35258144711728073</v>
      </c>
      <c r="R42" s="9">
        <f t="shared" ref="R42:R53" si="27">L42*$B$44</f>
        <v>14.125500000000001</v>
      </c>
      <c r="S42" s="13">
        <f t="shared" ref="S42:S53" si="28">Q42/R42</f>
        <v>2.4960634817690043E-2</v>
      </c>
      <c r="T42" s="2">
        <f t="shared" ref="T42:T53" si="29">$B$43/100</f>
        <v>0.43</v>
      </c>
      <c r="U42" s="14">
        <f t="shared" ref="U42:U53" si="30">S42*T42</f>
        <v>1.0733072971606718E-2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1.9153072971606719E-2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488295</v>
      </c>
      <c r="AU42" s="1">
        <f t="shared" ref="AU42:AU53" si="38">AT42*10000*AS42*0.67*AR42*AQ42</f>
        <v>2058405421.8953884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-2.99833316167742</v>
      </c>
      <c r="E43" s="10">
        <f t="shared" ref="E43:E54" si="39">D42</f>
        <v>2.7813910501935499</v>
      </c>
      <c r="F43" s="7" t="s">
        <v>83</v>
      </c>
      <c r="G43" s="1">
        <v>2</v>
      </c>
      <c r="H43" s="9">
        <f t="shared" si="20"/>
        <v>-2.99833316167742</v>
      </c>
      <c r="I43" s="9">
        <f t="shared" si="21"/>
        <v>270.15166683832257</v>
      </c>
      <c r="J43" s="9">
        <f t="shared" si="22"/>
        <v>1.1732432941229306E-2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116.24341063701134</v>
      </c>
      <c r="P43" s="9">
        <f t="shared" si="25"/>
        <v>1.3638180201585168</v>
      </c>
      <c r="Q43" s="12">
        <f t="shared" si="26"/>
        <v>0.32731632483804401</v>
      </c>
      <c r="R43" s="9">
        <f t="shared" si="27"/>
        <v>14.125500000000001</v>
      </c>
      <c r="S43" s="13">
        <f t="shared" si="28"/>
        <v>2.3172016908289548E-2</v>
      </c>
      <c r="T43" s="2">
        <f t="shared" si="29"/>
        <v>0.43</v>
      </c>
      <c r="U43" s="14">
        <f t="shared" si="30"/>
        <v>9.9639672705645055E-3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1.8383967270564502E-2</v>
      </c>
      <c r="AR43" s="9">
        <f t="shared" si="35"/>
        <v>136.875</v>
      </c>
      <c r="AS43" s="1">
        <f t="shared" si="36"/>
        <v>0.24</v>
      </c>
      <c r="AT43" s="1">
        <f t="shared" si="37"/>
        <v>488295</v>
      </c>
      <c r="AU43" s="1">
        <f t="shared" si="38"/>
        <v>1975748641.5770106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-0.54564794674999995</v>
      </c>
      <c r="E44" s="10">
        <f t="shared" si="39"/>
        <v>-2.99833316167742</v>
      </c>
      <c r="F44" s="7" t="s">
        <v>83</v>
      </c>
      <c r="G44" s="1">
        <v>3</v>
      </c>
      <c r="H44" s="9">
        <f t="shared" si="20"/>
        <v>-0.54564794674999995</v>
      </c>
      <c r="I44" s="9">
        <f t="shared" si="21"/>
        <v>272.60435205324995</v>
      </c>
      <c r="J44" s="9">
        <f t="shared" si="22"/>
        <v>1.6226322929072379E-2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173.73584261685284</v>
      </c>
      <c r="P44" s="9">
        <f t="shared" si="25"/>
        <v>2.8190938866555495</v>
      </c>
      <c r="Q44" s="12">
        <f t="shared" si="26"/>
        <v>0.67658253279733183</v>
      </c>
      <c r="R44" s="9">
        <f t="shared" si="27"/>
        <v>14.125500000000001</v>
      </c>
      <c r="S44" s="13">
        <f t="shared" si="28"/>
        <v>4.7897952836878824E-2</v>
      </c>
      <c r="T44" s="2">
        <f t="shared" si="29"/>
        <v>0.43</v>
      </c>
      <c r="U44" s="14">
        <f t="shared" si="30"/>
        <v>2.0596119719857895E-2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2.9016119719857895E-2</v>
      </c>
      <c r="AR44" s="9">
        <f t="shared" si="35"/>
        <v>136.875</v>
      </c>
      <c r="AS44" s="1">
        <f t="shared" si="36"/>
        <v>0.24</v>
      </c>
      <c r="AT44" s="1">
        <f t="shared" si="37"/>
        <v>488295</v>
      </c>
      <c r="AU44" s="1">
        <f t="shared" si="38"/>
        <v>3118399759.7807302</v>
      </c>
    </row>
    <row r="45" spans="1:48" x14ac:dyDescent="0.15">
      <c r="C45" s="7">
        <v>3</v>
      </c>
      <c r="D45" s="8">
        <v>-2.00204094293548</v>
      </c>
      <c r="E45" s="10">
        <f t="shared" si="39"/>
        <v>-0.54564794674999995</v>
      </c>
      <c r="F45" s="7" t="s">
        <v>83</v>
      </c>
      <c r="G45" s="1">
        <v>4</v>
      </c>
      <c r="H45" s="9">
        <f t="shared" si="20"/>
        <v>-2.00204094293548</v>
      </c>
      <c r="I45" s="9">
        <f t="shared" si="21"/>
        <v>271.1479590570645</v>
      </c>
      <c r="J45" s="9">
        <f t="shared" si="22"/>
        <v>1.3393743612257132E-2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229.77299873019729</v>
      </c>
      <c r="P45" s="9">
        <f t="shared" si="25"/>
        <v>3.077520634011746</v>
      </c>
      <c r="Q45" s="12">
        <f t="shared" si="26"/>
        <v>0.73860495216281907</v>
      </c>
      <c r="R45" s="9">
        <f t="shared" si="27"/>
        <v>14.125500000000001</v>
      </c>
      <c r="S45" s="13">
        <f t="shared" si="28"/>
        <v>5.2288765152583558E-2</v>
      </c>
      <c r="T45" s="2">
        <f t="shared" si="29"/>
        <v>0.43</v>
      </c>
      <c r="U45" s="14">
        <f t="shared" si="30"/>
        <v>2.2484169015610931E-2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3.0904169015610931E-2</v>
      </c>
      <c r="AR45" s="9">
        <f t="shared" si="35"/>
        <v>136.875</v>
      </c>
      <c r="AS45" s="1">
        <f t="shared" si="36"/>
        <v>0.24</v>
      </c>
      <c r="AT45" s="1">
        <f t="shared" si="37"/>
        <v>488295</v>
      </c>
      <c r="AU45" s="1">
        <f t="shared" si="38"/>
        <v>3321310849.4500031</v>
      </c>
    </row>
    <row r="46" spans="1:48" x14ac:dyDescent="0.15">
      <c r="C46" s="7">
        <v>4</v>
      </c>
      <c r="D46" s="8">
        <v>7.7443208557333296</v>
      </c>
      <c r="E46" s="10">
        <f t="shared" si="39"/>
        <v>-2.00204094293548</v>
      </c>
      <c r="F46" s="7" t="s">
        <v>83</v>
      </c>
      <c r="G46" s="1">
        <v>5</v>
      </c>
      <c r="H46" s="9">
        <f t="shared" si="20"/>
        <v>7.7443208557333296</v>
      </c>
      <c r="I46" s="9">
        <f t="shared" si="21"/>
        <v>280.89432085573333</v>
      </c>
      <c r="J46" s="9">
        <f t="shared" si="22"/>
        <v>4.6560928564362107E-2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215.36070419137627</v>
      </c>
      <c r="O46" s="9">
        <f t="shared" si="40"/>
        <v>70.191023904809242</v>
      </c>
      <c r="P46" s="9">
        <f t="shared" si="25"/>
        <v>3.2681592498912559</v>
      </c>
      <c r="Q46" s="12">
        <f t="shared" si="26"/>
        <v>0.78435821997390143</v>
      </c>
      <c r="R46" s="9">
        <f t="shared" si="27"/>
        <v>14.125500000000001</v>
      </c>
      <c r="S46" s="13">
        <f t="shared" si="28"/>
        <v>5.55278198983329E-2</v>
      </c>
      <c r="T46" s="2">
        <f t="shared" si="29"/>
        <v>0.43</v>
      </c>
      <c r="U46" s="14">
        <f t="shared" si="30"/>
        <v>2.3876962556283146E-2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3.2296962556283143E-2</v>
      </c>
      <c r="AR46" s="9">
        <f t="shared" si="35"/>
        <v>136.875</v>
      </c>
      <c r="AS46" s="1">
        <f t="shared" si="36"/>
        <v>0.24</v>
      </c>
      <c r="AT46" s="1">
        <f t="shared" si="37"/>
        <v>488295</v>
      </c>
      <c r="AU46" s="1">
        <f t="shared" si="38"/>
        <v>3470996165.218946</v>
      </c>
    </row>
    <row r="47" spans="1:48" x14ac:dyDescent="0.15">
      <c r="C47" s="7">
        <v>5</v>
      </c>
      <c r="D47" s="8">
        <v>14.6148254035806</v>
      </c>
      <c r="E47" s="10">
        <f t="shared" si="39"/>
        <v>7.7443208557333296</v>
      </c>
      <c r="F47" s="7" t="s">
        <v>85</v>
      </c>
      <c r="G47" s="1">
        <v>6</v>
      </c>
      <c r="H47" s="9">
        <f t="shared" si="20"/>
        <v>14.6148254035806</v>
      </c>
      <c r="I47" s="9">
        <f t="shared" si="21"/>
        <v>287.76482540358057</v>
      </c>
      <c r="J47" s="9">
        <f t="shared" si="22"/>
        <v>0.10652374690692083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125.77911465491798</v>
      </c>
      <c r="P47" s="9">
        <f t="shared" si="25"/>
        <v>13.39846257567706</v>
      </c>
      <c r="Q47" s="12">
        <f t="shared" si="26"/>
        <v>3.2156310181624943</v>
      </c>
      <c r="R47" s="9">
        <f t="shared" si="27"/>
        <v>14.125500000000001</v>
      </c>
      <c r="S47" s="13">
        <f t="shared" si="28"/>
        <v>0.22764723501203457</v>
      </c>
      <c r="T47" s="2">
        <f t="shared" si="29"/>
        <v>0.43</v>
      </c>
      <c r="U47" s="14">
        <f t="shared" si="30"/>
        <v>9.788831105517487E-2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0.10630831105517488</v>
      </c>
      <c r="AR47" s="9">
        <f t="shared" si="35"/>
        <v>136.875</v>
      </c>
      <c r="AS47" s="1">
        <f t="shared" si="36"/>
        <v>0.24</v>
      </c>
      <c r="AT47" s="1">
        <f t="shared" si="37"/>
        <v>488295</v>
      </c>
      <c r="AU47" s="1">
        <f t="shared" si="38"/>
        <v>11425091116.861992</v>
      </c>
    </row>
    <row r="48" spans="1:48" x14ac:dyDescent="0.15">
      <c r="C48" s="7">
        <v>6</v>
      </c>
      <c r="D48" s="8">
        <v>17.525341752333301</v>
      </c>
      <c r="E48" s="10">
        <f t="shared" si="39"/>
        <v>14.6148254035806</v>
      </c>
      <c r="F48" s="7" t="s">
        <v>83</v>
      </c>
      <c r="G48" s="1">
        <v>7</v>
      </c>
      <c r="H48" s="9">
        <f t="shared" si="20"/>
        <v>17.525341752333301</v>
      </c>
      <c r="I48" s="9">
        <f t="shared" si="21"/>
        <v>290.67534175233328</v>
      </c>
      <c r="J48" s="9">
        <f t="shared" si="22"/>
        <v>0.14948038959185178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171.23690207924091</v>
      </c>
      <c r="P48" s="9">
        <f t="shared" si="25"/>
        <v>25.596558835306706</v>
      </c>
      <c r="Q48" s="12">
        <f t="shared" si="26"/>
        <v>6.143174120473609</v>
      </c>
      <c r="R48" s="9">
        <f t="shared" si="27"/>
        <v>14.125500000000001</v>
      </c>
      <c r="S48" s="13">
        <f t="shared" si="28"/>
        <v>0.43489958730477568</v>
      </c>
      <c r="T48" s="2">
        <f t="shared" si="29"/>
        <v>0.43</v>
      </c>
      <c r="U48" s="14">
        <f t="shared" si="30"/>
        <v>0.18700682254105355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0.20260682254105356</v>
      </c>
      <c r="AR48" s="9">
        <f t="shared" si="35"/>
        <v>136.875</v>
      </c>
      <c r="AS48" s="1">
        <f t="shared" si="36"/>
        <v>0.24</v>
      </c>
      <c r="AT48" s="1">
        <f t="shared" si="37"/>
        <v>488295</v>
      </c>
      <c r="AU48" s="1">
        <f t="shared" si="38"/>
        <v>21774416181.139629</v>
      </c>
    </row>
    <row r="49" spans="1:48" x14ac:dyDescent="0.15">
      <c r="C49" s="7">
        <v>7</v>
      </c>
      <c r="D49" s="8">
        <v>19.1826162567742</v>
      </c>
      <c r="E49" s="10">
        <f t="shared" si="39"/>
        <v>17.525341752333301</v>
      </c>
      <c r="F49" s="7" t="s">
        <v>83</v>
      </c>
      <c r="G49" s="1">
        <v>8</v>
      </c>
      <c r="H49" s="9">
        <f t="shared" si="20"/>
        <v>19.1826162567742</v>
      </c>
      <c r="I49" s="9">
        <f t="shared" si="21"/>
        <v>292.3326162567742</v>
      </c>
      <c r="J49" s="9">
        <f t="shared" si="22"/>
        <v>0.18074100888889438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204.4965932439342</v>
      </c>
      <c r="P49" s="9">
        <f t="shared" si="25"/>
        <v>36.960920577250533</v>
      </c>
      <c r="Q49" s="12">
        <f t="shared" si="26"/>
        <v>8.870620938540128</v>
      </c>
      <c r="R49" s="9">
        <f t="shared" si="27"/>
        <v>14.125500000000001</v>
      </c>
      <c r="S49" s="13">
        <f t="shared" si="28"/>
        <v>0.62798633241585278</v>
      </c>
      <c r="T49" s="2">
        <f t="shared" si="29"/>
        <v>0.43</v>
      </c>
      <c r="U49" s="14">
        <f t="shared" si="30"/>
        <v>0.27003412293881668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0.28563412293881668</v>
      </c>
      <c r="AR49" s="9">
        <f t="shared" si="35"/>
        <v>136.875</v>
      </c>
      <c r="AS49" s="1">
        <f t="shared" si="36"/>
        <v>0.24</v>
      </c>
      <c r="AT49" s="1">
        <f t="shared" si="37"/>
        <v>488295</v>
      </c>
      <c r="AU49" s="1">
        <f t="shared" si="38"/>
        <v>30697467096.125828</v>
      </c>
    </row>
    <row r="50" spans="1:48" x14ac:dyDescent="0.15">
      <c r="C50" s="7">
        <v>8</v>
      </c>
      <c r="D50" s="8">
        <v>18.6785631841935</v>
      </c>
      <c r="E50" s="10">
        <f t="shared" si="39"/>
        <v>19.1826162567742</v>
      </c>
      <c r="F50" s="7" t="s">
        <v>83</v>
      </c>
      <c r="G50" s="1">
        <v>9</v>
      </c>
      <c r="H50" s="9">
        <f t="shared" si="20"/>
        <v>18.6785631841935</v>
      </c>
      <c r="I50" s="9">
        <f t="shared" si="21"/>
        <v>291.82856318419346</v>
      </c>
      <c r="J50" s="9">
        <f t="shared" si="22"/>
        <v>0.17063659138029563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226.39192266668368</v>
      </c>
      <c r="P50" s="9">
        <f t="shared" si="25"/>
        <v>38.630745999874392</v>
      </c>
      <c r="Q50" s="12">
        <f t="shared" si="26"/>
        <v>9.2713790399698546</v>
      </c>
      <c r="R50" s="9">
        <f t="shared" si="27"/>
        <v>14.125500000000001</v>
      </c>
      <c r="S50" s="13">
        <f t="shared" si="28"/>
        <v>0.65635758309226955</v>
      </c>
      <c r="T50" s="2">
        <f t="shared" si="29"/>
        <v>0.43</v>
      </c>
      <c r="U50" s="14">
        <f t="shared" si="30"/>
        <v>0.28223376072967588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0.29783376072967588</v>
      </c>
      <c r="AR50" s="9">
        <f t="shared" si="35"/>
        <v>136.875</v>
      </c>
      <c r="AS50" s="1">
        <f t="shared" si="36"/>
        <v>0.24</v>
      </c>
      <c r="AT50" s="1">
        <f t="shared" si="37"/>
        <v>488295</v>
      </c>
      <c r="AU50" s="1">
        <f t="shared" si="38"/>
        <v>32008577882.947929</v>
      </c>
    </row>
    <row r="51" spans="1:48" x14ac:dyDescent="0.15">
      <c r="C51" s="7">
        <v>9</v>
      </c>
      <c r="D51" s="8">
        <v>12.209147700100001</v>
      </c>
      <c r="E51" s="10">
        <f t="shared" si="39"/>
        <v>18.6785631841935</v>
      </c>
      <c r="F51" s="7" t="s">
        <v>83</v>
      </c>
      <c r="G51" s="1">
        <v>10</v>
      </c>
      <c r="H51" s="9">
        <f t="shared" si="20"/>
        <v>12.209147700100001</v>
      </c>
      <c r="I51" s="9">
        <f t="shared" si="21"/>
        <v>285.35914770009998</v>
      </c>
      <c r="J51" s="9">
        <f t="shared" si="22"/>
        <v>8.0087454439508099E-2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246.61742666680928</v>
      </c>
      <c r="P51" s="9">
        <f t="shared" si="25"/>
        <v>19.75096192216682</v>
      </c>
      <c r="Q51" s="12">
        <f t="shared" si="26"/>
        <v>4.7402308613200361</v>
      </c>
      <c r="R51" s="9">
        <f t="shared" si="27"/>
        <v>14.125500000000001</v>
      </c>
      <c r="S51" s="13">
        <f t="shared" si="28"/>
        <v>0.33557968647623349</v>
      </c>
      <c r="T51" s="2">
        <f t="shared" si="29"/>
        <v>0.43</v>
      </c>
      <c r="U51" s="14">
        <f t="shared" si="30"/>
        <v>0.1442992651847804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0.15989926518478037</v>
      </c>
      <c r="AR51" s="9">
        <f t="shared" si="35"/>
        <v>136.875</v>
      </c>
      <c r="AS51" s="1">
        <f t="shared" si="36"/>
        <v>0.24</v>
      </c>
      <c r="AT51" s="1">
        <f t="shared" si="37"/>
        <v>488295</v>
      </c>
      <c r="AU51" s="1">
        <f t="shared" si="38"/>
        <v>17184579983.659386</v>
      </c>
    </row>
    <row r="52" spans="1:48" x14ac:dyDescent="0.15">
      <c r="C52" s="7">
        <v>10</v>
      </c>
      <c r="D52" s="8">
        <v>10.217013424806501</v>
      </c>
      <c r="E52" s="10">
        <f t="shared" si="39"/>
        <v>12.209147700100001</v>
      </c>
      <c r="F52" s="7" t="s">
        <v>83</v>
      </c>
      <c r="G52" s="1">
        <v>11</v>
      </c>
      <c r="H52" s="9">
        <f t="shared" si="20"/>
        <v>10.217013424806501</v>
      </c>
      <c r="I52" s="9">
        <f t="shared" si="21"/>
        <v>283.36701342480649</v>
      </c>
      <c r="J52" s="9">
        <f t="shared" si="22"/>
        <v>6.3006609769878985E-2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215.52314150741032</v>
      </c>
      <c r="O52" s="9">
        <f t="shared" si="40"/>
        <v>70.199573237232158</v>
      </c>
      <c r="P52" s="9">
        <f t="shared" si="25"/>
        <v>4.4230371169703266</v>
      </c>
      <c r="Q52" s="12">
        <f t="shared" si="26"/>
        <v>1.0615289080728783</v>
      </c>
      <c r="R52" s="9">
        <f t="shared" si="27"/>
        <v>14.125500000000001</v>
      </c>
      <c r="S52" s="13">
        <f t="shared" si="28"/>
        <v>7.5149828896172041E-2</v>
      </c>
      <c r="T52" s="2">
        <f t="shared" si="29"/>
        <v>0.43</v>
      </c>
      <c r="U52" s="14">
        <f t="shared" si="30"/>
        <v>3.2314426425353975E-2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4.0734426425353971E-2</v>
      </c>
      <c r="AR52" s="9">
        <f t="shared" si="35"/>
        <v>136.875</v>
      </c>
      <c r="AS52" s="1">
        <f t="shared" si="36"/>
        <v>0.24</v>
      </c>
      <c r="AT52" s="1">
        <f t="shared" si="37"/>
        <v>488295</v>
      </c>
      <c r="AU52" s="1">
        <f t="shared" si="38"/>
        <v>4377781274.8923874</v>
      </c>
    </row>
    <row r="53" spans="1:48" x14ac:dyDescent="0.15">
      <c r="C53" s="7">
        <v>11</v>
      </c>
      <c r="D53" s="8">
        <v>5.3232522342333297</v>
      </c>
      <c r="E53" s="10">
        <f t="shared" si="39"/>
        <v>10.217013424806501</v>
      </c>
      <c r="F53" s="7" t="s">
        <v>85</v>
      </c>
      <c r="G53" s="1">
        <v>12</v>
      </c>
      <c r="H53" s="9">
        <f t="shared" si="20"/>
        <v>5.3232522342333297</v>
      </c>
      <c r="I53" s="9">
        <f t="shared" si="21"/>
        <v>278.47325223423331</v>
      </c>
      <c r="J53" s="9">
        <f t="shared" si="22"/>
        <v>3.44460469987058E-2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124.63278612026185</v>
      </c>
      <c r="P53" s="9">
        <f t="shared" si="25"/>
        <v>4.2931068082781874</v>
      </c>
      <c r="Q53" s="12">
        <f t="shared" si="26"/>
        <v>1.0303456339867649</v>
      </c>
      <c r="R53" s="9">
        <f t="shared" si="27"/>
        <v>14.125500000000001</v>
      </c>
      <c r="S53" s="13">
        <f t="shared" si="28"/>
        <v>7.2942241618828701E-2</v>
      </c>
      <c r="T53" s="2">
        <f t="shared" si="29"/>
        <v>0.43</v>
      </c>
      <c r="U53" s="14">
        <f t="shared" si="30"/>
        <v>3.1365163896096344E-2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3.9785163896096341E-2</v>
      </c>
      <c r="AR53" s="9">
        <f t="shared" si="35"/>
        <v>136.875</v>
      </c>
      <c r="AS53" s="1">
        <f t="shared" si="36"/>
        <v>0.24</v>
      </c>
      <c r="AT53" s="1">
        <f t="shared" si="37"/>
        <v>488295</v>
      </c>
      <c r="AU53" s="1">
        <f t="shared" si="38"/>
        <v>4275762808.1992011</v>
      </c>
      <c r="AV53" s="1">
        <f>SUM(AU42:AU53)</f>
        <v>135688537181.74846</v>
      </c>
    </row>
    <row r="54" spans="1:48" x14ac:dyDescent="0.15">
      <c r="C54" s="7">
        <v>12</v>
      </c>
      <c r="D54" s="8">
        <v>2.4712377348709702</v>
      </c>
      <c r="E54" s="10">
        <f t="shared" si="39"/>
        <v>5.3232522342333297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2.7813910501935499</v>
      </c>
      <c r="E58" s="7"/>
      <c r="F58" s="7"/>
      <c r="G58" s="1">
        <v>1</v>
      </c>
      <c r="H58" s="9">
        <f t="shared" ref="H58:H69" si="41">E59</f>
        <v>2.7813910501935499</v>
      </c>
      <c r="I58" s="9">
        <f t="shared" ref="I58:I69" si="42">H58+273.15</f>
        <v>275.93139105019355</v>
      </c>
      <c r="J58" s="9">
        <f t="shared" ref="J58:J69" si="43">EXP(($C$15*(I58-$C$13))/($C$16*I58*$C$13))</f>
        <v>2.4960634817690047E-2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2.4902393336448769E-3</v>
      </c>
      <c r="Q58" s="12">
        <f t="shared" ref="Q58:Q69" si="47">P58*$B$60</f>
        <v>4.7314547339252663E-4</v>
      </c>
      <c r="R58" s="9">
        <f t="shared" ref="R58:R69" si="48">L58*$B$60</f>
        <v>1.8955666666666669E-2</v>
      </c>
      <c r="S58" s="13">
        <f t="shared" ref="S58:S69" si="49">Q58/R58</f>
        <v>2.4960634817690043E-2</v>
      </c>
      <c r="T58" s="2">
        <f t="shared" ref="T58:T69" si="50">$B$59/100</f>
        <v>0.01</v>
      </c>
      <c r="U58" s="14">
        <f t="shared" ref="U58:U69" si="51">S58*T58</f>
        <v>2.4960634817690043E-4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1.22496063481769E-2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20790.083333333332</v>
      </c>
      <c r="AU58" s="1">
        <f t="shared" ref="AU58:AU69" si="58">AT58*10000*AS58*0.67*AR58*AQ58</f>
        <v>3234388.8292948212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-2.99833316167742</v>
      </c>
      <c r="E59" s="10">
        <f t="shared" ref="E59:E70" si="59">D58</f>
        <v>2.7813910501935499</v>
      </c>
      <c r="F59" s="7" t="s">
        <v>83</v>
      </c>
      <c r="G59" s="1">
        <v>2</v>
      </c>
      <c r="H59" s="9">
        <f t="shared" si="41"/>
        <v>-2.99833316167742</v>
      </c>
      <c r="I59" s="9">
        <f t="shared" si="42"/>
        <v>270.15166683832257</v>
      </c>
      <c r="J59" s="9">
        <f t="shared" si="43"/>
        <v>1.1732432941229306E-2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0.19704309399968847</v>
      </c>
      <c r="P59" s="9">
        <f t="shared" si="46"/>
        <v>2.3117948868836874E-3</v>
      </c>
      <c r="Q59" s="12">
        <f t="shared" si="47"/>
        <v>4.3924102850790062E-4</v>
      </c>
      <c r="R59" s="9">
        <f t="shared" si="48"/>
        <v>1.8955666666666669E-2</v>
      </c>
      <c r="S59" s="13">
        <f t="shared" si="49"/>
        <v>2.3172016908289548E-2</v>
      </c>
      <c r="T59" s="2">
        <f t="shared" si="50"/>
        <v>0.01</v>
      </c>
      <c r="U59" s="14">
        <f t="shared" si="51"/>
        <v>2.3172016908289548E-4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1.2231720169082895E-2</v>
      </c>
      <c r="AR59" s="9">
        <f t="shared" si="55"/>
        <v>9.9766666666666666</v>
      </c>
      <c r="AS59" s="1">
        <f t="shared" si="56"/>
        <v>0.19</v>
      </c>
      <c r="AT59" s="1">
        <f t="shared" si="57"/>
        <v>20790.083333333332</v>
      </c>
      <c r="AU59" s="1">
        <f t="shared" si="58"/>
        <v>3229666.1585235251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-0.54564794674999995</v>
      </c>
      <c r="E60" s="10">
        <f t="shared" si="59"/>
        <v>-2.99833316167742</v>
      </c>
      <c r="F60" s="7" t="s">
        <v>83</v>
      </c>
      <c r="G60" s="1">
        <v>3</v>
      </c>
      <c r="H60" s="9">
        <f t="shared" si="41"/>
        <v>-0.54564794674999995</v>
      </c>
      <c r="I60" s="9">
        <f t="shared" si="42"/>
        <v>272.60435205324995</v>
      </c>
      <c r="J60" s="9">
        <f t="shared" si="43"/>
        <v>1.6226322929072379E-2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0.2944979657794714</v>
      </c>
      <c r="P60" s="9">
        <f t="shared" si="46"/>
        <v>4.7786190946926101E-3</v>
      </c>
      <c r="Q60" s="12">
        <f t="shared" si="47"/>
        <v>9.0793762799159594E-4</v>
      </c>
      <c r="R60" s="9">
        <f t="shared" si="48"/>
        <v>1.8955666666666669E-2</v>
      </c>
      <c r="S60" s="13">
        <f t="shared" si="49"/>
        <v>4.789795283687881E-2</v>
      </c>
      <c r="T60" s="2">
        <f t="shared" si="50"/>
        <v>0.01</v>
      </c>
      <c r="U60" s="14">
        <f t="shared" si="51"/>
        <v>4.789795283687881E-4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1.2478979528368789E-2</v>
      </c>
      <c r="AR60" s="9">
        <f t="shared" si="55"/>
        <v>9.9766666666666666</v>
      </c>
      <c r="AS60" s="1">
        <f t="shared" si="56"/>
        <v>0.19</v>
      </c>
      <c r="AT60" s="1">
        <f t="shared" si="57"/>
        <v>20790.083333333332</v>
      </c>
      <c r="AU60" s="1">
        <f t="shared" si="58"/>
        <v>3294952.5756443427</v>
      </c>
    </row>
    <row r="61" spans="1:48" x14ac:dyDescent="0.15">
      <c r="C61" s="7">
        <v>3</v>
      </c>
      <c r="D61" s="8">
        <v>-2.00204094293548</v>
      </c>
      <c r="E61" s="10">
        <f t="shared" si="59"/>
        <v>-0.54564794674999995</v>
      </c>
      <c r="F61" s="7" t="s">
        <v>83</v>
      </c>
      <c r="G61" s="1">
        <v>4</v>
      </c>
      <c r="H61" s="9">
        <f t="shared" si="41"/>
        <v>-2.00204094293548</v>
      </c>
      <c r="I61" s="9">
        <f t="shared" si="42"/>
        <v>271.1479590570645</v>
      </c>
      <c r="J61" s="9">
        <f t="shared" si="43"/>
        <v>1.3393743612257132E-2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0.38948601335144545</v>
      </c>
      <c r="P61" s="9">
        <f t="shared" si="46"/>
        <v>5.2166758033894188E-3</v>
      </c>
      <c r="Q61" s="12">
        <f t="shared" si="47"/>
        <v>9.911684026439895E-4</v>
      </c>
      <c r="R61" s="9">
        <f t="shared" si="48"/>
        <v>1.8955666666666669E-2</v>
      </c>
      <c r="S61" s="13">
        <f t="shared" si="49"/>
        <v>5.2288765152583537E-2</v>
      </c>
      <c r="T61" s="2">
        <f t="shared" si="50"/>
        <v>0.01</v>
      </c>
      <c r="U61" s="14">
        <f t="shared" si="51"/>
        <v>5.2288765152583544E-4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1.2522887651525835E-2</v>
      </c>
      <c r="AR61" s="9">
        <f t="shared" si="55"/>
        <v>9.9766666666666666</v>
      </c>
      <c r="AS61" s="1">
        <f t="shared" si="56"/>
        <v>0.19</v>
      </c>
      <c r="AT61" s="1">
        <f t="shared" si="57"/>
        <v>20790.083333333332</v>
      </c>
      <c r="AU61" s="1">
        <f t="shared" si="58"/>
        <v>3306546.0864085136</v>
      </c>
    </row>
    <row r="62" spans="1:48" x14ac:dyDescent="0.15">
      <c r="C62" s="7">
        <v>4</v>
      </c>
      <c r="D62" s="8">
        <v>7.7443208557333296</v>
      </c>
      <c r="E62" s="10">
        <f t="shared" si="59"/>
        <v>-2.00204094293548</v>
      </c>
      <c r="F62" s="7" t="s">
        <v>83</v>
      </c>
      <c r="G62" s="1">
        <v>5</v>
      </c>
      <c r="H62" s="9">
        <f t="shared" si="41"/>
        <v>7.7443208557333296</v>
      </c>
      <c r="I62" s="9">
        <f t="shared" si="42"/>
        <v>280.89432085573333</v>
      </c>
      <c r="J62" s="9">
        <f t="shared" si="43"/>
        <v>4.6560928564362107E-2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0.3650558706706532</v>
      </c>
      <c r="O62" s="9">
        <f t="shared" si="60"/>
        <v>0.1189801335440695</v>
      </c>
      <c r="P62" s="9">
        <f t="shared" si="46"/>
        <v>5.5398254985236841E-3</v>
      </c>
      <c r="Q62" s="12">
        <f t="shared" si="47"/>
        <v>1.0525668447195001E-3</v>
      </c>
      <c r="R62" s="9">
        <f t="shared" si="48"/>
        <v>1.8955666666666669E-2</v>
      </c>
      <c r="S62" s="13">
        <f t="shared" si="49"/>
        <v>5.5527819898332949E-2</v>
      </c>
      <c r="T62" s="2">
        <f t="shared" si="50"/>
        <v>0.01</v>
      </c>
      <c r="U62" s="14">
        <f t="shared" si="51"/>
        <v>5.5527819898332947E-4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1.2555278198983329E-2</v>
      </c>
      <c r="AR62" s="9">
        <f t="shared" si="55"/>
        <v>9.9766666666666666</v>
      </c>
      <c r="AS62" s="1">
        <f t="shared" si="56"/>
        <v>0.19</v>
      </c>
      <c r="AT62" s="1">
        <f t="shared" si="57"/>
        <v>20790.083333333332</v>
      </c>
      <c r="AU62" s="1">
        <f t="shared" si="58"/>
        <v>3315098.493881335</v>
      </c>
    </row>
    <row r="63" spans="1:48" x14ac:dyDescent="0.15">
      <c r="C63" s="7">
        <v>5</v>
      </c>
      <c r="D63" s="8">
        <v>14.6148254035806</v>
      </c>
      <c r="E63" s="10">
        <f t="shared" si="59"/>
        <v>7.7443208557333296</v>
      </c>
      <c r="F63" s="7" t="s">
        <v>85</v>
      </c>
      <c r="G63" s="1">
        <v>6</v>
      </c>
      <c r="H63" s="9">
        <f t="shared" si="41"/>
        <v>14.6148254035806</v>
      </c>
      <c r="I63" s="9">
        <f t="shared" si="42"/>
        <v>287.76482540358057</v>
      </c>
      <c r="J63" s="9">
        <f t="shared" si="43"/>
        <v>0.10652374690692083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0.21320697471221248</v>
      </c>
      <c r="P63" s="9">
        <f t="shared" si="46"/>
        <v>2.2711605813033994E-2</v>
      </c>
      <c r="Q63" s="12">
        <f t="shared" si="47"/>
        <v>4.3152051044764586E-3</v>
      </c>
      <c r="R63" s="9">
        <f t="shared" si="48"/>
        <v>1.8955666666666669E-2</v>
      </c>
      <c r="S63" s="13">
        <f t="shared" si="49"/>
        <v>0.22764723501203465</v>
      </c>
      <c r="T63" s="2">
        <f t="shared" si="50"/>
        <v>0.01</v>
      </c>
      <c r="U63" s="14">
        <f t="shared" si="51"/>
        <v>2.2764723501203466E-3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1.4276472350120348E-2</v>
      </c>
      <c r="AR63" s="9">
        <f t="shared" si="55"/>
        <v>9.9766666666666666</v>
      </c>
      <c r="AS63" s="1">
        <f t="shared" si="56"/>
        <v>0.19</v>
      </c>
      <c r="AT63" s="1">
        <f t="shared" si="57"/>
        <v>20790.083333333332</v>
      </c>
      <c r="AU63" s="1">
        <f t="shared" si="58"/>
        <v>3769562.9866373562</v>
      </c>
    </row>
    <row r="64" spans="1:48" x14ac:dyDescent="0.15">
      <c r="C64" s="7">
        <v>6</v>
      </c>
      <c r="D64" s="8">
        <v>17.525341752333301</v>
      </c>
      <c r="E64" s="10">
        <f t="shared" si="59"/>
        <v>14.6148254035806</v>
      </c>
      <c r="F64" s="7" t="s">
        <v>83</v>
      </c>
      <c r="G64" s="1">
        <v>7</v>
      </c>
      <c r="H64" s="9">
        <f t="shared" si="41"/>
        <v>17.525341752333301</v>
      </c>
      <c r="I64" s="9">
        <f t="shared" si="42"/>
        <v>290.67534175233328</v>
      </c>
      <c r="J64" s="9">
        <f t="shared" si="43"/>
        <v>0.14948038959185178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0.29026203556584518</v>
      </c>
      <c r="P64" s="9">
        <f t="shared" si="46"/>
        <v>4.3388482160106476E-2</v>
      </c>
      <c r="Q64" s="12">
        <f t="shared" si="47"/>
        <v>8.2438116104202302E-3</v>
      </c>
      <c r="R64" s="9">
        <f t="shared" si="48"/>
        <v>1.8955666666666669E-2</v>
      </c>
      <c r="S64" s="13">
        <f t="shared" si="49"/>
        <v>0.43489958730477585</v>
      </c>
      <c r="T64" s="2">
        <f t="shared" si="50"/>
        <v>0.01</v>
      </c>
      <c r="U64" s="14">
        <f t="shared" si="51"/>
        <v>4.3489958730477587E-3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2.444899587304776E-2</v>
      </c>
      <c r="AR64" s="9">
        <f t="shared" si="55"/>
        <v>9.9766666666666666</v>
      </c>
      <c r="AS64" s="1">
        <f t="shared" si="56"/>
        <v>0.19</v>
      </c>
      <c r="AT64" s="1">
        <f t="shared" si="57"/>
        <v>20790.083333333332</v>
      </c>
      <c r="AU64" s="1">
        <f t="shared" si="58"/>
        <v>6455518.3972119978</v>
      </c>
    </row>
    <row r="65" spans="1:48" x14ac:dyDescent="0.15">
      <c r="C65" s="7">
        <v>7</v>
      </c>
      <c r="D65" s="8">
        <v>19.1826162567742</v>
      </c>
      <c r="E65" s="10">
        <f t="shared" si="59"/>
        <v>17.525341752333301</v>
      </c>
      <c r="F65" s="7" t="s">
        <v>83</v>
      </c>
      <c r="G65" s="1">
        <v>8</v>
      </c>
      <c r="H65" s="9">
        <f t="shared" si="41"/>
        <v>19.1826162567742</v>
      </c>
      <c r="I65" s="9">
        <f t="shared" si="42"/>
        <v>292.3326162567742</v>
      </c>
      <c r="J65" s="9">
        <f t="shared" si="43"/>
        <v>0.18074100888889438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0.34664022007240536</v>
      </c>
      <c r="P65" s="9">
        <f t="shared" si="46"/>
        <v>6.2652103097354916E-2</v>
      </c>
      <c r="Q65" s="12">
        <f t="shared" si="47"/>
        <v>1.1903899588497434E-2</v>
      </c>
      <c r="R65" s="9">
        <f t="shared" si="48"/>
        <v>1.8955666666666669E-2</v>
      </c>
      <c r="S65" s="13">
        <f t="shared" si="49"/>
        <v>0.62798633241585267</v>
      </c>
      <c r="T65" s="2">
        <f t="shared" si="50"/>
        <v>0.01</v>
      </c>
      <c r="U65" s="14">
        <f t="shared" si="51"/>
        <v>6.2798633241585265E-3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2.6379863324158526E-2</v>
      </c>
      <c r="AR65" s="9">
        <f t="shared" si="55"/>
        <v>9.9766666666666666</v>
      </c>
      <c r="AS65" s="1">
        <f t="shared" si="56"/>
        <v>0.19</v>
      </c>
      <c r="AT65" s="1">
        <f t="shared" si="57"/>
        <v>20790.083333333332</v>
      </c>
      <c r="AU65" s="1">
        <f t="shared" si="58"/>
        <v>6965345.0754914256</v>
      </c>
    </row>
    <row r="66" spans="1:48" x14ac:dyDescent="0.15">
      <c r="C66" s="7">
        <v>8</v>
      </c>
      <c r="D66" s="8">
        <v>18.6785631841935</v>
      </c>
      <c r="E66" s="10">
        <f t="shared" si="59"/>
        <v>19.1826162567742</v>
      </c>
      <c r="F66" s="7" t="s">
        <v>83</v>
      </c>
      <c r="G66" s="1">
        <v>9</v>
      </c>
      <c r="H66" s="9">
        <f t="shared" si="41"/>
        <v>18.6785631841935</v>
      </c>
      <c r="I66" s="9">
        <f t="shared" si="42"/>
        <v>291.82856318419346</v>
      </c>
      <c r="J66" s="9">
        <f t="shared" si="43"/>
        <v>0.17063659138029563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0.38375478364171711</v>
      </c>
      <c r="P66" s="9">
        <f t="shared" si="46"/>
        <v>6.5482608206505435E-2</v>
      </c>
      <c r="Q66" s="12">
        <f t="shared" si="47"/>
        <v>1.2441695559236033E-2</v>
      </c>
      <c r="R66" s="9">
        <f t="shared" si="48"/>
        <v>1.8955666666666669E-2</v>
      </c>
      <c r="S66" s="13">
        <f t="shared" si="49"/>
        <v>0.65635758309226955</v>
      </c>
      <c r="T66" s="2">
        <f t="shared" si="50"/>
        <v>0.01</v>
      </c>
      <c r="U66" s="14">
        <f t="shared" si="51"/>
        <v>6.5635758309226955E-3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2.6663575830922694E-2</v>
      </c>
      <c r="AR66" s="9">
        <f t="shared" si="55"/>
        <v>9.9766666666666666</v>
      </c>
      <c r="AS66" s="1">
        <f t="shared" si="56"/>
        <v>0.19</v>
      </c>
      <c r="AT66" s="1">
        <f t="shared" si="57"/>
        <v>20790.083333333332</v>
      </c>
      <c r="AU66" s="1">
        <f t="shared" si="58"/>
        <v>7040256.5899129342</v>
      </c>
    </row>
    <row r="67" spans="1:48" x14ac:dyDescent="0.15">
      <c r="C67" s="7">
        <v>9</v>
      </c>
      <c r="D67" s="8">
        <v>12.209147700100001</v>
      </c>
      <c r="E67" s="10">
        <f t="shared" si="59"/>
        <v>18.6785631841935</v>
      </c>
      <c r="F67" s="7" t="s">
        <v>83</v>
      </c>
      <c r="G67" s="1">
        <v>10</v>
      </c>
      <c r="H67" s="9">
        <f t="shared" si="41"/>
        <v>12.209147700100001</v>
      </c>
      <c r="I67" s="9">
        <f t="shared" si="42"/>
        <v>285.35914770009998</v>
      </c>
      <c r="J67" s="9">
        <f t="shared" si="43"/>
        <v>8.0087454439508099E-2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0.41803884210187836</v>
      </c>
      <c r="P67" s="9">
        <f t="shared" si="46"/>
        <v>3.34796667207789E-2</v>
      </c>
      <c r="Q67" s="12">
        <f t="shared" si="47"/>
        <v>6.3611366769479915E-3</v>
      </c>
      <c r="R67" s="9">
        <f t="shared" si="48"/>
        <v>1.8955666666666669E-2</v>
      </c>
      <c r="S67" s="13">
        <f t="shared" si="49"/>
        <v>0.33557968647623354</v>
      </c>
      <c r="T67" s="2">
        <f t="shared" si="50"/>
        <v>0.01</v>
      </c>
      <c r="U67" s="14">
        <f t="shared" si="51"/>
        <v>3.3557968647623354E-3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2.3455796864762336E-2</v>
      </c>
      <c r="AR67" s="9">
        <f t="shared" si="55"/>
        <v>9.9766666666666666</v>
      </c>
      <c r="AS67" s="1">
        <f t="shared" si="56"/>
        <v>0.19</v>
      </c>
      <c r="AT67" s="1">
        <f t="shared" si="57"/>
        <v>20790.083333333332</v>
      </c>
      <c r="AU67" s="1">
        <f t="shared" si="58"/>
        <v>6193273.9065436777</v>
      </c>
    </row>
    <row r="68" spans="1:48" x14ac:dyDescent="0.15">
      <c r="C68" s="7">
        <v>10</v>
      </c>
      <c r="D68" s="8">
        <v>10.217013424806501</v>
      </c>
      <c r="E68" s="10">
        <f t="shared" si="59"/>
        <v>12.209147700100001</v>
      </c>
      <c r="F68" s="7" t="s">
        <v>83</v>
      </c>
      <c r="G68" s="1">
        <v>11</v>
      </c>
      <c r="H68" s="9">
        <f t="shared" si="41"/>
        <v>10.217013424806501</v>
      </c>
      <c r="I68" s="9">
        <f t="shared" si="42"/>
        <v>283.36701342480649</v>
      </c>
      <c r="J68" s="9">
        <f t="shared" si="43"/>
        <v>6.3006609769878985E-2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0.36533121661204448</v>
      </c>
      <c r="O68" s="9">
        <f t="shared" si="60"/>
        <v>0.11899462543572165</v>
      </c>
      <c r="P68" s="9">
        <f t="shared" si="46"/>
        <v>7.4974479295414299E-3</v>
      </c>
      <c r="Q68" s="12">
        <f t="shared" si="47"/>
        <v>1.4245151066128716E-3</v>
      </c>
      <c r="R68" s="9">
        <f t="shared" si="48"/>
        <v>1.8955666666666669E-2</v>
      </c>
      <c r="S68" s="13">
        <f t="shared" si="49"/>
        <v>7.5149828896172027E-2</v>
      </c>
      <c r="T68" s="2">
        <f t="shared" si="50"/>
        <v>0.01</v>
      </c>
      <c r="U68" s="14">
        <f t="shared" si="51"/>
        <v>7.5149828896172029E-4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1.2751498288961721E-2</v>
      </c>
      <c r="AR68" s="9">
        <f t="shared" si="55"/>
        <v>9.9766666666666666</v>
      </c>
      <c r="AS68" s="1">
        <f t="shared" si="56"/>
        <v>0.19</v>
      </c>
      <c r="AT68" s="1">
        <f t="shared" si="57"/>
        <v>20790.083333333332</v>
      </c>
      <c r="AU68" s="1">
        <f t="shared" si="58"/>
        <v>3366908.4907963611</v>
      </c>
    </row>
    <row r="69" spans="1:48" x14ac:dyDescent="0.15">
      <c r="C69" s="7">
        <v>11</v>
      </c>
      <c r="D69" s="8">
        <v>5.3232522342333297</v>
      </c>
      <c r="E69" s="10">
        <f t="shared" si="59"/>
        <v>10.217013424806501</v>
      </c>
      <c r="F69" s="7" t="s">
        <v>85</v>
      </c>
      <c r="G69" s="1">
        <v>12</v>
      </c>
      <c r="H69" s="9">
        <f t="shared" si="41"/>
        <v>5.3232522342333297</v>
      </c>
      <c r="I69" s="9">
        <f t="shared" si="42"/>
        <v>278.47325223423331</v>
      </c>
      <c r="J69" s="9">
        <f t="shared" si="43"/>
        <v>3.44460469987058E-2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0.21126384417284688</v>
      </c>
      <c r="P69" s="9">
        <f t="shared" si="46"/>
        <v>7.2772043055051418E-3</v>
      </c>
      <c r="Q69" s="12">
        <f t="shared" si="47"/>
        <v>1.382668818045977E-3</v>
      </c>
      <c r="R69" s="9">
        <f t="shared" si="48"/>
        <v>1.8955666666666669E-2</v>
      </c>
      <c r="S69" s="13">
        <f t="shared" si="49"/>
        <v>7.2942241618828674E-2</v>
      </c>
      <c r="T69" s="2">
        <f t="shared" si="50"/>
        <v>0.01</v>
      </c>
      <c r="U69" s="14">
        <f t="shared" si="51"/>
        <v>7.2942241618828671E-4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1.2729422416188288E-2</v>
      </c>
      <c r="AR69" s="9">
        <f t="shared" si="55"/>
        <v>9.9766666666666666</v>
      </c>
      <c r="AS69" s="1">
        <f t="shared" si="56"/>
        <v>0.19</v>
      </c>
      <c r="AT69" s="1">
        <f t="shared" si="57"/>
        <v>20790.083333333332</v>
      </c>
      <c r="AU69" s="1">
        <f t="shared" si="58"/>
        <v>3361079.572358835</v>
      </c>
      <c r="AV69" s="1">
        <f>SUM(AU58:AU69)</f>
        <v>53532597.162705123</v>
      </c>
    </row>
    <row r="70" spans="1:48" x14ac:dyDescent="0.15">
      <c r="C70" s="7">
        <v>12</v>
      </c>
      <c r="D70" s="8">
        <v>2.4712377348709702</v>
      </c>
      <c r="E70" s="10">
        <f t="shared" si="59"/>
        <v>5.3232522342333297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2.7813910501935499</v>
      </c>
      <c r="E73" s="7"/>
      <c r="F73" s="7"/>
      <c r="G73" s="1">
        <v>1</v>
      </c>
      <c r="H73" s="9">
        <f t="shared" ref="H73:H84" si="61">E74</f>
        <v>2.7813910501935499</v>
      </c>
      <c r="I73" s="9">
        <f t="shared" ref="I73:I84" si="62">H73+273.15</f>
        <v>275.93139105019355</v>
      </c>
      <c r="J73" s="9">
        <f t="shared" ref="J73:J84" si="63">EXP(($C$15*(I73-$C$13))/($C$16*I73*$C$13))</f>
        <v>2.4960634817690047E-2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2.7331895125370606E-3</v>
      </c>
      <c r="Q73" s="12">
        <f t="shared" ref="Q73:Q84" si="67">P73*$B$75</f>
        <v>4.9197411225667092E-4</v>
      </c>
      <c r="R73" s="9">
        <f t="shared" ref="R73:R84" si="68">L73*$B$75</f>
        <v>1.9710000000000002E-2</v>
      </c>
      <c r="S73" s="13">
        <f t="shared" ref="S73:S84" si="69">Q73/R73</f>
        <v>2.496063481769005E-2</v>
      </c>
      <c r="T73" s="2">
        <f t="shared" ref="T73:T84" si="70">$B$74/100</f>
        <v>0.01</v>
      </c>
      <c r="U73" s="14">
        <f t="shared" ref="U73:U84" si="71">S73*T73</f>
        <v>2.4960634817690049E-4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1.28496063481769E-2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6810.583333333333</v>
      </c>
      <c r="AU73" s="1">
        <f t="shared" ref="AU73:AU84" si="78">AT73*10000*AS73*0.67*AR73*AQ73</f>
        <v>1155674.5817137572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-2.99833316167742</v>
      </c>
      <c r="E74" s="10">
        <f t="shared" ref="E74:E85" si="79">D73</f>
        <v>2.7813910501935499</v>
      </c>
      <c r="F74" s="7" t="s">
        <v>83</v>
      </c>
      <c r="G74" s="1">
        <v>2</v>
      </c>
      <c r="H74" s="9">
        <f t="shared" si="61"/>
        <v>-2.99833316167742</v>
      </c>
      <c r="I74" s="9">
        <f t="shared" si="62"/>
        <v>270.15166683832257</v>
      </c>
      <c r="J74" s="9">
        <f t="shared" si="63"/>
        <v>1.1732432941229306E-2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0.21626681048746296</v>
      </c>
      <c r="P74" s="9">
        <f t="shared" si="66"/>
        <v>2.5373358514577059E-3</v>
      </c>
      <c r="Q74" s="12">
        <f t="shared" si="67"/>
        <v>4.5672045326238707E-4</v>
      </c>
      <c r="R74" s="9">
        <f t="shared" si="68"/>
        <v>1.9710000000000002E-2</v>
      </c>
      <c r="S74" s="13">
        <f t="shared" si="69"/>
        <v>2.3172016908289551E-2</v>
      </c>
      <c r="T74" s="2">
        <f t="shared" si="70"/>
        <v>0.01</v>
      </c>
      <c r="U74" s="14">
        <f t="shared" si="71"/>
        <v>2.3172016908289551E-4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1.2831720169082895E-2</v>
      </c>
      <c r="AR74" s="9">
        <f t="shared" si="75"/>
        <v>10.950000000000001</v>
      </c>
      <c r="AS74" s="1">
        <f t="shared" si="76"/>
        <v>0.18</v>
      </c>
      <c r="AT74" s="1">
        <f t="shared" si="77"/>
        <v>6810.583333333333</v>
      </c>
      <c r="AU74" s="1">
        <f t="shared" si="78"/>
        <v>1154065.9252317743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-0.54564794674999995</v>
      </c>
      <c r="E75" s="10">
        <f t="shared" si="79"/>
        <v>-2.99833316167742</v>
      </c>
      <c r="F75" s="7" t="s">
        <v>83</v>
      </c>
      <c r="G75" s="1">
        <v>3</v>
      </c>
      <c r="H75" s="9">
        <f t="shared" si="61"/>
        <v>-0.54564794674999995</v>
      </c>
      <c r="I75" s="9">
        <f t="shared" si="62"/>
        <v>272.60435205324995</v>
      </c>
      <c r="J75" s="9">
        <f t="shared" si="63"/>
        <v>1.6226322929072379E-2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0.32322947463600527</v>
      </c>
      <c r="P75" s="9">
        <f t="shared" si="66"/>
        <v>5.2448258356382312E-3</v>
      </c>
      <c r="Q75" s="12">
        <f t="shared" si="67"/>
        <v>9.4406865041488162E-4</v>
      </c>
      <c r="R75" s="9">
        <f t="shared" si="68"/>
        <v>1.9710000000000002E-2</v>
      </c>
      <c r="S75" s="13">
        <f t="shared" si="69"/>
        <v>4.7897952836878817E-2</v>
      </c>
      <c r="T75" s="2">
        <f t="shared" si="70"/>
        <v>0.01</v>
      </c>
      <c r="U75" s="14">
        <f t="shared" si="71"/>
        <v>4.7897952836878816E-4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1.3078979528368789E-2</v>
      </c>
      <c r="AR75" s="9">
        <f t="shared" si="75"/>
        <v>10.950000000000001</v>
      </c>
      <c r="AS75" s="1">
        <f t="shared" si="76"/>
        <v>0.18</v>
      </c>
      <c r="AT75" s="1">
        <f t="shared" si="77"/>
        <v>6810.583333333333</v>
      </c>
      <c r="AU75" s="1">
        <f t="shared" si="78"/>
        <v>1176304.0661424552</v>
      </c>
    </row>
    <row r="76" spans="1:48" x14ac:dyDescent="0.15">
      <c r="C76" s="7">
        <v>3</v>
      </c>
      <c r="D76" s="8">
        <v>-2.00204094293548</v>
      </c>
      <c r="E76" s="10">
        <f t="shared" si="79"/>
        <v>-0.54564794674999995</v>
      </c>
      <c r="F76" s="7" t="s">
        <v>83</v>
      </c>
      <c r="G76" s="1">
        <v>4</v>
      </c>
      <c r="H76" s="9">
        <f t="shared" si="61"/>
        <v>-2.00204094293548</v>
      </c>
      <c r="I76" s="9">
        <f t="shared" si="62"/>
        <v>271.1479590570645</v>
      </c>
      <c r="J76" s="9">
        <f t="shared" si="63"/>
        <v>1.3393743612257132E-2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0.42748464880036707</v>
      </c>
      <c r="P76" s="9">
        <f t="shared" si="66"/>
        <v>5.7256197842078995E-3</v>
      </c>
      <c r="Q76" s="12">
        <f t="shared" si="67"/>
        <v>1.0306115611574218E-3</v>
      </c>
      <c r="R76" s="9">
        <f t="shared" si="68"/>
        <v>1.9710000000000002E-2</v>
      </c>
      <c r="S76" s="13">
        <f t="shared" si="69"/>
        <v>5.2288765152583551E-2</v>
      </c>
      <c r="T76" s="2">
        <f t="shared" si="70"/>
        <v>0.01</v>
      </c>
      <c r="U76" s="14">
        <f t="shared" si="71"/>
        <v>5.2288765152583554E-4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1.3122887651525836E-2</v>
      </c>
      <c r="AR76" s="9">
        <f t="shared" si="75"/>
        <v>10.950000000000001</v>
      </c>
      <c r="AS76" s="1">
        <f t="shared" si="76"/>
        <v>0.18</v>
      </c>
      <c r="AT76" s="1">
        <f t="shared" si="77"/>
        <v>6810.583333333333</v>
      </c>
      <c r="AU76" s="1">
        <f t="shared" si="78"/>
        <v>1180253.0977694481</v>
      </c>
    </row>
    <row r="77" spans="1:48" x14ac:dyDescent="0.15">
      <c r="C77" s="7">
        <v>4</v>
      </c>
      <c r="D77" s="8">
        <v>7.7443208557333296</v>
      </c>
      <c r="E77" s="10">
        <f t="shared" si="79"/>
        <v>-2.00204094293548</v>
      </c>
      <c r="F77" s="7" t="s">
        <v>83</v>
      </c>
      <c r="G77" s="1">
        <v>5</v>
      </c>
      <c r="H77" s="9">
        <f t="shared" si="61"/>
        <v>7.7443208557333296</v>
      </c>
      <c r="I77" s="9">
        <f t="shared" si="62"/>
        <v>280.89432085573333</v>
      </c>
      <c r="J77" s="9">
        <f t="shared" si="63"/>
        <v>4.6560928564362107E-2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0.40067107756535125</v>
      </c>
      <c r="O77" s="9">
        <f t="shared" si="80"/>
        <v>0.13058795145080793</v>
      </c>
      <c r="P77" s="9">
        <f t="shared" si="66"/>
        <v>6.080296278867455E-3</v>
      </c>
      <c r="Q77" s="12">
        <f t="shared" si="67"/>
        <v>1.0944533301961419E-3</v>
      </c>
      <c r="R77" s="9">
        <f t="shared" si="68"/>
        <v>1.9710000000000002E-2</v>
      </c>
      <c r="S77" s="13">
        <f t="shared" si="69"/>
        <v>5.5527819898332921E-2</v>
      </c>
      <c r="T77" s="2">
        <f t="shared" si="70"/>
        <v>0.01</v>
      </c>
      <c r="U77" s="14">
        <f t="shared" si="71"/>
        <v>5.5527819898332925E-4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1.3155278198983329E-2</v>
      </c>
      <c r="AR77" s="9">
        <f t="shared" si="75"/>
        <v>10.950000000000001</v>
      </c>
      <c r="AS77" s="1">
        <f t="shared" si="76"/>
        <v>0.18</v>
      </c>
      <c r="AT77" s="1">
        <f t="shared" si="77"/>
        <v>6810.583333333333</v>
      </c>
      <c r="AU77" s="1">
        <f t="shared" si="78"/>
        <v>1183166.2556802917</v>
      </c>
    </row>
    <row r="78" spans="1:48" x14ac:dyDescent="0.15">
      <c r="C78" s="7">
        <v>5</v>
      </c>
      <c r="D78" s="8">
        <v>14.6148254035806</v>
      </c>
      <c r="E78" s="10">
        <f t="shared" si="79"/>
        <v>7.7443208557333296</v>
      </c>
      <c r="F78" s="7" t="s">
        <v>85</v>
      </c>
      <c r="G78" s="1">
        <v>6</v>
      </c>
      <c r="H78" s="9">
        <f t="shared" si="61"/>
        <v>14.6148254035806</v>
      </c>
      <c r="I78" s="9">
        <f t="shared" si="62"/>
        <v>287.76482540358057</v>
      </c>
      <c r="J78" s="9">
        <f t="shared" si="63"/>
        <v>0.10652374690692083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0.2340076551719405</v>
      </c>
      <c r="P78" s="9">
        <f t="shared" si="66"/>
        <v>2.4927372233817795E-2</v>
      </c>
      <c r="Q78" s="12">
        <f t="shared" si="67"/>
        <v>4.4869270020872027E-3</v>
      </c>
      <c r="R78" s="9">
        <f t="shared" si="68"/>
        <v>1.9710000000000002E-2</v>
      </c>
      <c r="S78" s="13">
        <f t="shared" si="69"/>
        <v>0.22764723501203463</v>
      </c>
      <c r="T78" s="2">
        <f t="shared" si="70"/>
        <v>0.01</v>
      </c>
      <c r="U78" s="14">
        <f t="shared" si="71"/>
        <v>2.2764723501203462E-3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1.4876472350120346E-2</v>
      </c>
      <c r="AR78" s="9">
        <f t="shared" si="75"/>
        <v>10.950000000000001</v>
      </c>
      <c r="AS78" s="1">
        <f t="shared" si="76"/>
        <v>0.18</v>
      </c>
      <c r="AT78" s="1">
        <f t="shared" si="77"/>
        <v>6810.583333333333</v>
      </c>
      <c r="AU78" s="1">
        <f t="shared" si="78"/>
        <v>1337967.9108255992</v>
      </c>
    </row>
    <row r="79" spans="1:48" x14ac:dyDescent="0.15">
      <c r="C79" s="7">
        <v>6</v>
      </c>
      <c r="D79" s="8">
        <v>17.525341752333301</v>
      </c>
      <c r="E79" s="10">
        <f t="shared" si="79"/>
        <v>14.6148254035806</v>
      </c>
      <c r="F79" s="7" t="s">
        <v>83</v>
      </c>
      <c r="G79" s="1">
        <v>7</v>
      </c>
      <c r="H79" s="9">
        <f t="shared" si="61"/>
        <v>17.525341752333301</v>
      </c>
      <c r="I79" s="9">
        <f t="shared" si="62"/>
        <v>290.67534175233328</v>
      </c>
      <c r="J79" s="9">
        <f t="shared" si="63"/>
        <v>0.14948038959185178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0.31858028293812268</v>
      </c>
      <c r="P79" s="9">
        <f t="shared" si="66"/>
        <v>4.7621504809872948E-2</v>
      </c>
      <c r="Q79" s="12">
        <f t="shared" si="67"/>
        <v>8.5718708657771311E-3</v>
      </c>
      <c r="R79" s="9">
        <f t="shared" si="68"/>
        <v>1.9710000000000002E-2</v>
      </c>
      <c r="S79" s="13">
        <f t="shared" si="69"/>
        <v>0.43489958730477574</v>
      </c>
      <c r="T79" s="2">
        <f t="shared" si="70"/>
        <v>0.01</v>
      </c>
      <c r="U79" s="14">
        <f t="shared" si="71"/>
        <v>4.3489958730477578E-3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2.5948995873047758E-2</v>
      </c>
      <c r="AR79" s="9">
        <f t="shared" si="75"/>
        <v>10.950000000000001</v>
      </c>
      <c r="AS79" s="1">
        <f t="shared" si="76"/>
        <v>0.18</v>
      </c>
      <c r="AT79" s="1">
        <f t="shared" si="77"/>
        <v>6810.583333333333</v>
      </c>
      <c r="AU79" s="1">
        <f t="shared" si="78"/>
        <v>2333814.2927414468</v>
      </c>
    </row>
    <row r="80" spans="1:48" x14ac:dyDescent="0.15">
      <c r="C80" s="7">
        <v>7</v>
      </c>
      <c r="D80" s="8">
        <v>19.1826162567742</v>
      </c>
      <c r="E80" s="10">
        <f t="shared" si="79"/>
        <v>17.525341752333301</v>
      </c>
      <c r="F80" s="7" t="s">
        <v>83</v>
      </c>
      <c r="G80" s="1">
        <v>8</v>
      </c>
      <c r="H80" s="9">
        <f t="shared" si="61"/>
        <v>19.1826162567742</v>
      </c>
      <c r="I80" s="9">
        <f t="shared" si="62"/>
        <v>292.3326162567742</v>
      </c>
      <c r="J80" s="9">
        <f t="shared" si="63"/>
        <v>0.18074100888889438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0.3804587781282498</v>
      </c>
      <c r="P80" s="9">
        <f t="shared" si="66"/>
        <v>6.8764503399535895E-2</v>
      </c>
      <c r="Q80" s="12">
        <f t="shared" si="67"/>
        <v>1.2377610611916461E-2</v>
      </c>
      <c r="R80" s="9">
        <f t="shared" si="68"/>
        <v>1.9710000000000002E-2</v>
      </c>
      <c r="S80" s="13">
        <f t="shared" si="69"/>
        <v>0.62798633241585289</v>
      </c>
      <c r="T80" s="2">
        <f t="shared" si="70"/>
        <v>0.01</v>
      </c>
      <c r="U80" s="14">
        <f t="shared" si="71"/>
        <v>6.2798633241585291E-3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2.7879863324158531E-2</v>
      </c>
      <c r="AR80" s="9">
        <f t="shared" si="75"/>
        <v>10.950000000000001</v>
      </c>
      <c r="AS80" s="1">
        <f t="shared" si="76"/>
        <v>0.18</v>
      </c>
      <c r="AT80" s="1">
        <f t="shared" si="77"/>
        <v>6810.583333333333</v>
      </c>
      <c r="AU80" s="1">
        <f t="shared" si="78"/>
        <v>2507473.6542380541</v>
      </c>
    </row>
    <row r="81" spans="1:48" x14ac:dyDescent="0.15">
      <c r="C81" s="7">
        <v>8</v>
      </c>
      <c r="D81" s="8">
        <v>18.6785631841935</v>
      </c>
      <c r="E81" s="10">
        <f t="shared" si="79"/>
        <v>19.1826162567742</v>
      </c>
      <c r="F81" s="7" t="s">
        <v>83</v>
      </c>
      <c r="G81" s="1">
        <v>9</v>
      </c>
      <c r="H81" s="9">
        <f t="shared" si="61"/>
        <v>18.6785631841935</v>
      </c>
      <c r="I81" s="9">
        <f t="shared" si="62"/>
        <v>291.82856318419346</v>
      </c>
      <c r="J81" s="9">
        <f t="shared" si="63"/>
        <v>0.17063659138029563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0.42119427472871396</v>
      </c>
      <c r="P81" s="9">
        <f t="shared" si="66"/>
        <v>7.1871155348603541E-2</v>
      </c>
      <c r="Q81" s="12">
        <f t="shared" si="67"/>
        <v>1.2936807962748638E-2</v>
      </c>
      <c r="R81" s="9">
        <f t="shared" si="68"/>
        <v>1.9710000000000002E-2</v>
      </c>
      <c r="S81" s="13">
        <f t="shared" si="69"/>
        <v>0.65635758309226977</v>
      </c>
      <c r="T81" s="2">
        <f t="shared" si="70"/>
        <v>0.01</v>
      </c>
      <c r="U81" s="14">
        <f t="shared" si="71"/>
        <v>6.5635758309226981E-3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2.8163575830922698E-2</v>
      </c>
      <c r="AR81" s="9">
        <f t="shared" si="75"/>
        <v>10.950000000000001</v>
      </c>
      <c r="AS81" s="1">
        <f t="shared" si="76"/>
        <v>0.18</v>
      </c>
      <c r="AT81" s="1">
        <f t="shared" si="77"/>
        <v>6810.583333333333</v>
      </c>
      <c r="AU81" s="1">
        <f t="shared" si="78"/>
        <v>2532990.3372941199</v>
      </c>
    </row>
    <row r="82" spans="1:48" x14ac:dyDescent="0.15">
      <c r="C82" s="7">
        <v>9</v>
      </c>
      <c r="D82" s="8">
        <v>12.209147700100001</v>
      </c>
      <c r="E82" s="10">
        <f t="shared" si="79"/>
        <v>18.6785631841935</v>
      </c>
      <c r="F82" s="7" t="s">
        <v>83</v>
      </c>
      <c r="G82" s="1">
        <v>10</v>
      </c>
      <c r="H82" s="9">
        <f t="shared" si="61"/>
        <v>12.209147700100001</v>
      </c>
      <c r="I82" s="9">
        <f t="shared" si="62"/>
        <v>285.35914770009998</v>
      </c>
      <c r="J82" s="9">
        <f t="shared" si="63"/>
        <v>8.0087454439508099E-2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0.45882311938011044</v>
      </c>
      <c r="P82" s="9">
        <f t="shared" si="66"/>
        <v>3.6745975669147578E-2</v>
      </c>
      <c r="Q82" s="12">
        <f t="shared" si="67"/>
        <v>6.6142756204465641E-3</v>
      </c>
      <c r="R82" s="9">
        <f t="shared" si="68"/>
        <v>1.9710000000000002E-2</v>
      </c>
      <c r="S82" s="13">
        <f t="shared" si="69"/>
        <v>0.33557968647623354</v>
      </c>
      <c r="T82" s="2">
        <f t="shared" si="70"/>
        <v>0.01</v>
      </c>
      <c r="U82" s="14">
        <f t="shared" si="71"/>
        <v>3.3557968647623354E-3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2.4955796864762337E-2</v>
      </c>
      <c r="AR82" s="9">
        <f t="shared" si="75"/>
        <v>10.950000000000001</v>
      </c>
      <c r="AS82" s="1">
        <f t="shared" si="76"/>
        <v>0.18</v>
      </c>
      <c r="AT82" s="1">
        <f t="shared" si="77"/>
        <v>6810.583333333333</v>
      </c>
      <c r="AU82" s="1">
        <f t="shared" si="78"/>
        <v>2244487.443547999</v>
      </c>
    </row>
    <row r="83" spans="1:48" x14ac:dyDescent="0.15">
      <c r="C83" s="7">
        <v>10</v>
      </c>
      <c r="D83" s="8">
        <v>10.217013424806501</v>
      </c>
      <c r="E83" s="10">
        <f t="shared" si="79"/>
        <v>12.209147700100001</v>
      </c>
      <c r="F83" s="7" t="s">
        <v>83</v>
      </c>
      <c r="G83" s="1">
        <v>11</v>
      </c>
      <c r="H83" s="9">
        <f t="shared" si="61"/>
        <v>10.217013424806501</v>
      </c>
      <c r="I83" s="9">
        <f t="shared" si="62"/>
        <v>283.36701342480649</v>
      </c>
      <c r="J83" s="9">
        <f t="shared" si="63"/>
        <v>6.3006609769878985E-2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0.40097328652541475</v>
      </c>
      <c r="O83" s="9">
        <f t="shared" si="80"/>
        <v>0.13060385718554812</v>
      </c>
      <c r="P83" s="9">
        <f t="shared" si="66"/>
        <v>8.2289062641308364E-3</v>
      </c>
      <c r="Q83" s="12">
        <f t="shared" si="67"/>
        <v>1.4812031275435505E-3</v>
      </c>
      <c r="R83" s="9">
        <f t="shared" si="68"/>
        <v>1.9710000000000002E-2</v>
      </c>
      <c r="S83" s="13">
        <f t="shared" si="69"/>
        <v>7.5149828896172013E-2</v>
      </c>
      <c r="T83" s="2">
        <f t="shared" si="70"/>
        <v>0.01</v>
      </c>
      <c r="U83" s="14">
        <f t="shared" si="71"/>
        <v>7.5149828896172019E-4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1.3351498288961721E-2</v>
      </c>
      <c r="AR83" s="9">
        <f t="shared" si="75"/>
        <v>10.950000000000001</v>
      </c>
      <c r="AS83" s="1">
        <f t="shared" si="76"/>
        <v>0.18</v>
      </c>
      <c r="AT83" s="1">
        <f t="shared" si="77"/>
        <v>6810.583333333333</v>
      </c>
      <c r="AU83" s="1">
        <f t="shared" si="78"/>
        <v>1200814.0002309864</v>
      </c>
    </row>
    <row r="84" spans="1:48" x14ac:dyDescent="0.15">
      <c r="C84" s="7">
        <v>11</v>
      </c>
      <c r="D84" s="8">
        <v>5.3232522342333297</v>
      </c>
      <c r="E84" s="10">
        <f t="shared" si="79"/>
        <v>10.217013424806501</v>
      </c>
      <c r="F84" s="7" t="s">
        <v>85</v>
      </c>
      <c r="G84" s="1">
        <v>12</v>
      </c>
      <c r="H84" s="9">
        <f t="shared" si="61"/>
        <v>5.3232522342333297</v>
      </c>
      <c r="I84" s="9">
        <f t="shared" si="62"/>
        <v>278.47325223423331</v>
      </c>
      <c r="J84" s="9">
        <f t="shared" si="63"/>
        <v>3.44460469987058E-2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0.2318749509214173</v>
      </c>
      <c r="P84" s="9">
        <f t="shared" si="66"/>
        <v>7.9871754572617415E-3</v>
      </c>
      <c r="Q84" s="12">
        <f t="shared" si="67"/>
        <v>1.4376915823071134E-3</v>
      </c>
      <c r="R84" s="9">
        <f t="shared" si="68"/>
        <v>1.9710000000000002E-2</v>
      </c>
      <c r="S84" s="13">
        <f t="shared" si="69"/>
        <v>7.2942241618828674E-2</v>
      </c>
      <c r="T84" s="2">
        <f t="shared" si="70"/>
        <v>0.01</v>
      </c>
      <c r="U84" s="14">
        <f t="shared" si="71"/>
        <v>7.2942241618828671E-4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1.3329422416188287E-2</v>
      </c>
      <c r="AR84" s="9">
        <f t="shared" si="75"/>
        <v>10.950000000000001</v>
      </c>
      <c r="AS84" s="1">
        <f t="shared" si="76"/>
        <v>0.18</v>
      </c>
      <c r="AT84" s="1">
        <f t="shared" si="77"/>
        <v>6810.583333333333</v>
      </c>
      <c r="AU84" s="1">
        <f t="shared" si="78"/>
        <v>1198828.528898861</v>
      </c>
      <c r="AV84" s="1">
        <f>SUM(AU73:AU84)</f>
        <v>19205840.094314795</v>
      </c>
    </row>
    <row r="85" spans="1:48" x14ac:dyDescent="0.15">
      <c r="C85" s="7">
        <v>12</v>
      </c>
      <c r="D85" s="8">
        <v>2.4712377348709702</v>
      </c>
      <c r="E85" s="10">
        <f t="shared" si="79"/>
        <v>5.3232522342333297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2.7813910501935499</v>
      </c>
      <c r="E89" s="7"/>
      <c r="F89" s="7"/>
      <c r="G89" s="1">
        <v>1</v>
      </c>
      <c r="H89" s="9">
        <f t="shared" ref="H89:H100" si="81">E90</f>
        <v>2.7813910501935499</v>
      </c>
      <c r="I89" s="9">
        <f t="shared" ref="I89:I100" si="82">H89+273.15</f>
        <v>275.93139105019355</v>
      </c>
      <c r="J89" s="9">
        <f t="shared" ref="J89:J100" si="83">EXP(($C$15*(I89-$C$13))/($C$16*I89*$C$13))</f>
        <v>2.4960634817690047E-2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0.13242303188242055</v>
      </c>
      <c r="Q89" s="12">
        <f t="shared" ref="Q89:Q100" si="87">P89*$B$91</f>
        <v>5.9590364347089246E-2</v>
      </c>
      <c r="R89" s="9">
        <f t="shared" ref="R89:R100" si="88">L89*$B$91</f>
        <v>2.3873737500000001</v>
      </c>
      <c r="S89" s="13">
        <f t="shared" ref="S89:S100" si="89">Q89/R89</f>
        <v>2.4960634817690043E-2</v>
      </c>
      <c r="T89" s="2">
        <f t="shared" ref="T89:T100" si="90">$B$90/100</f>
        <v>0.51</v>
      </c>
      <c r="U89" s="14">
        <f t="shared" ref="U89:U100" si="91">S89*T89</f>
        <v>1.2729923757021921E-2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3.4175072012742107E-2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930206</v>
      </c>
      <c r="AN89" s="1">
        <f t="shared" ref="AN89:AN100" si="96">AM89*10000*AK89*AJ89</f>
        <v>3306939878.2411346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-2.99833316167742</v>
      </c>
      <c r="E90" s="10">
        <f t="shared" ref="E90:E101" si="97">D89</f>
        <v>2.7813910501935499</v>
      </c>
      <c r="F90" s="7" t="s">
        <v>83</v>
      </c>
      <c r="G90" s="1">
        <v>2</v>
      </c>
      <c r="H90" s="9">
        <f t="shared" si="81"/>
        <v>-2.99833316167742</v>
      </c>
      <c r="I90" s="9">
        <f t="shared" si="82"/>
        <v>270.15166683832257</v>
      </c>
      <c r="J90" s="9">
        <f t="shared" si="83"/>
        <v>1.1732432941229306E-2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10.478126968117579</v>
      </c>
      <c r="P90" s="9">
        <f t="shared" si="86"/>
        <v>0.12293392200312583</v>
      </c>
      <c r="Q90" s="12">
        <f t="shared" si="87"/>
        <v>5.5320264901406624E-2</v>
      </c>
      <c r="R90" s="9">
        <f t="shared" si="88"/>
        <v>2.3873737500000001</v>
      </c>
      <c r="S90" s="13">
        <f t="shared" si="89"/>
        <v>2.3172016908289548E-2</v>
      </c>
      <c r="T90" s="2">
        <f t="shared" si="90"/>
        <v>0.51</v>
      </c>
      <c r="U90" s="14">
        <f t="shared" si="91"/>
        <v>1.181772862322767E-2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3.3900045179903145E-2</v>
      </c>
      <c r="AK90" s="9">
        <f t="shared" si="93"/>
        <v>10.4025</v>
      </c>
      <c r="AL90" s="1">
        <f t="shared" si="94"/>
        <v>0.45</v>
      </c>
      <c r="AM90" s="17">
        <f t="shared" si="95"/>
        <v>930206</v>
      </c>
      <c r="AN90" s="1">
        <f t="shared" si="96"/>
        <v>3280326995.0038319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-0.54564794674999995</v>
      </c>
      <c r="E91" s="10">
        <f t="shared" si="97"/>
        <v>-2.99833316167742</v>
      </c>
      <c r="F91" s="7" t="s">
        <v>83</v>
      </c>
      <c r="G91" s="1">
        <v>3</v>
      </c>
      <c r="H91" s="9">
        <f t="shared" si="81"/>
        <v>-0.54564794674999995</v>
      </c>
      <c r="I91" s="9">
        <f t="shared" si="82"/>
        <v>272.60435205324995</v>
      </c>
      <c r="J91" s="9">
        <f t="shared" si="83"/>
        <v>1.6226322929072379E-2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15.660468046114453</v>
      </c>
      <c r="P91" s="9">
        <f t="shared" si="86"/>
        <v>0.25411181173667224</v>
      </c>
      <c r="Q91" s="12">
        <f t="shared" si="87"/>
        <v>0.11435031528150251</v>
      </c>
      <c r="R91" s="9">
        <f t="shared" si="88"/>
        <v>2.3873737500000001</v>
      </c>
      <c r="S91" s="13">
        <f t="shared" si="89"/>
        <v>4.789795283687881E-2</v>
      </c>
      <c r="T91" s="2">
        <f t="shared" si="90"/>
        <v>0.51</v>
      </c>
      <c r="U91" s="14">
        <f t="shared" si="91"/>
        <v>2.4427955946808192E-2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3.7702028717962674E-2</v>
      </c>
      <c r="AK91" s="9">
        <f t="shared" si="93"/>
        <v>10.4025</v>
      </c>
      <c r="AL91" s="1">
        <f t="shared" si="94"/>
        <v>0.45</v>
      </c>
      <c r="AM91" s="17">
        <f t="shared" si="95"/>
        <v>930206</v>
      </c>
      <c r="AN91" s="1">
        <f t="shared" si="96"/>
        <v>3648224712.1977439</v>
      </c>
    </row>
    <row r="92" spans="1:48" x14ac:dyDescent="0.15">
      <c r="C92" s="7">
        <v>3</v>
      </c>
      <c r="D92" s="8">
        <v>-2.00204094293548</v>
      </c>
      <c r="E92" s="10">
        <f t="shared" si="97"/>
        <v>-0.54564794674999995</v>
      </c>
      <c r="F92" s="7" t="s">
        <v>83</v>
      </c>
      <c r="G92" s="1">
        <v>4</v>
      </c>
      <c r="H92" s="9">
        <f t="shared" si="81"/>
        <v>-2.00204094293548</v>
      </c>
      <c r="I92" s="9">
        <f t="shared" si="82"/>
        <v>271.1479590570645</v>
      </c>
      <c r="J92" s="9">
        <f t="shared" si="83"/>
        <v>1.3393743612257132E-2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20.711631234377784</v>
      </c>
      <c r="P92" s="9">
        <f t="shared" si="86"/>
        <v>0.27740627854487271</v>
      </c>
      <c r="Q92" s="12">
        <f t="shared" si="87"/>
        <v>0.12483282534519272</v>
      </c>
      <c r="R92" s="9">
        <f t="shared" si="88"/>
        <v>2.3873737500000001</v>
      </c>
      <c r="S92" s="13">
        <f t="shared" si="89"/>
        <v>5.2288765152583551E-2</v>
      </c>
      <c r="T92" s="2">
        <f t="shared" si="90"/>
        <v>0.51</v>
      </c>
      <c r="U92" s="14">
        <f t="shared" si="91"/>
        <v>2.6667270227817612E-2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3.8377181973687009E-2</v>
      </c>
      <c r="AK92" s="9">
        <f t="shared" si="93"/>
        <v>10.4025</v>
      </c>
      <c r="AL92" s="1">
        <f t="shared" si="94"/>
        <v>0.45</v>
      </c>
      <c r="AM92" s="17">
        <f t="shared" si="95"/>
        <v>930206</v>
      </c>
      <c r="AN92" s="1">
        <f t="shared" si="96"/>
        <v>3713555700.3649874</v>
      </c>
    </row>
    <row r="93" spans="1:48" x14ac:dyDescent="0.15">
      <c r="C93" s="7">
        <v>4</v>
      </c>
      <c r="D93" s="8">
        <v>7.7443208557333296</v>
      </c>
      <c r="E93" s="10">
        <f t="shared" si="97"/>
        <v>-2.00204094293548</v>
      </c>
      <c r="F93" s="7" t="s">
        <v>83</v>
      </c>
      <c r="G93" s="1">
        <v>5</v>
      </c>
      <c r="H93" s="9">
        <f t="shared" si="81"/>
        <v>7.7443208557333296</v>
      </c>
      <c r="I93" s="9">
        <f t="shared" si="82"/>
        <v>280.89432085573333</v>
      </c>
      <c r="J93" s="9">
        <f t="shared" si="83"/>
        <v>4.6560928564362107E-2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19.412513708041264</v>
      </c>
      <c r="O93" s="9">
        <f t="shared" si="98"/>
        <v>6.3269862477916483</v>
      </c>
      <c r="P93" s="9">
        <f t="shared" si="86"/>
        <v>0.29459035471112838</v>
      </c>
      <c r="Q93" s="12">
        <f t="shared" si="87"/>
        <v>0.13256565962000777</v>
      </c>
      <c r="R93" s="9">
        <f t="shared" si="88"/>
        <v>2.3873737500000001</v>
      </c>
      <c r="S93" s="13">
        <f t="shared" si="89"/>
        <v>5.5527819898332956E-2</v>
      </c>
      <c r="T93" s="2">
        <f t="shared" si="90"/>
        <v>0.51</v>
      </c>
      <c r="U93" s="14">
        <f t="shared" si="91"/>
        <v>2.8319188148149807E-2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3.144923522666717E-2</v>
      </c>
      <c r="AK93" s="9">
        <f t="shared" si="93"/>
        <v>10.4025</v>
      </c>
      <c r="AL93" s="1">
        <f t="shared" si="94"/>
        <v>0.45</v>
      </c>
      <c r="AM93" s="17">
        <f t="shared" si="95"/>
        <v>930206</v>
      </c>
      <c r="AN93" s="1">
        <f t="shared" si="96"/>
        <v>3043175156.2213264</v>
      </c>
    </row>
    <row r="94" spans="1:48" x14ac:dyDescent="0.15">
      <c r="C94" s="7">
        <v>5</v>
      </c>
      <c r="D94" s="8">
        <v>14.6148254035806</v>
      </c>
      <c r="E94" s="10">
        <f t="shared" si="97"/>
        <v>7.7443208557333296</v>
      </c>
      <c r="F94" s="7" t="s">
        <v>85</v>
      </c>
      <c r="G94" s="1">
        <v>6</v>
      </c>
      <c r="H94" s="9">
        <f t="shared" si="81"/>
        <v>14.6148254035806</v>
      </c>
      <c r="I94" s="9">
        <f t="shared" si="82"/>
        <v>287.76482540358057</v>
      </c>
      <c r="J94" s="9">
        <f t="shared" si="83"/>
        <v>0.10652374690692083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11.337670893080521</v>
      </c>
      <c r="P94" s="9">
        <f t="shared" si="86"/>
        <v>1.2077311847284724</v>
      </c>
      <c r="Q94" s="12">
        <f t="shared" si="87"/>
        <v>0.54347903312781265</v>
      </c>
      <c r="R94" s="9">
        <f t="shared" si="88"/>
        <v>2.3873737500000001</v>
      </c>
      <c r="S94" s="13">
        <f t="shared" si="89"/>
        <v>0.22764723501203471</v>
      </c>
      <c r="T94" s="2">
        <f t="shared" si="90"/>
        <v>0.51</v>
      </c>
      <c r="U94" s="14">
        <f t="shared" si="91"/>
        <v>0.11610008985613771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6.1133177091625523E-2</v>
      </c>
      <c r="AK94" s="9">
        <f t="shared" si="93"/>
        <v>10.4025</v>
      </c>
      <c r="AL94" s="1">
        <f t="shared" si="94"/>
        <v>0.45</v>
      </c>
      <c r="AM94" s="17">
        <f t="shared" si="95"/>
        <v>930206</v>
      </c>
      <c r="AN94" s="1">
        <f t="shared" si="96"/>
        <v>5915532266.6912737</v>
      </c>
    </row>
    <row r="95" spans="1:48" x14ac:dyDescent="0.15">
      <c r="C95" s="7">
        <v>6</v>
      </c>
      <c r="D95" s="8">
        <v>17.525341752333301</v>
      </c>
      <c r="E95" s="10">
        <f t="shared" si="97"/>
        <v>14.6148254035806</v>
      </c>
      <c r="F95" s="7" t="s">
        <v>83</v>
      </c>
      <c r="G95" s="1">
        <v>7</v>
      </c>
      <c r="H95" s="9">
        <f t="shared" si="81"/>
        <v>17.525341752333301</v>
      </c>
      <c r="I95" s="9">
        <f t="shared" si="82"/>
        <v>290.67534175233328</v>
      </c>
      <c r="J95" s="9">
        <f t="shared" si="83"/>
        <v>0.14948038959185178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15.435214708352049</v>
      </c>
      <c r="P95" s="9">
        <f t="shared" si="86"/>
        <v>2.307261908038345</v>
      </c>
      <c r="Q95" s="12">
        <f t="shared" si="87"/>
        <v>1.0382678586172553</v>
      </c>
      <c r="R95" s="9">
        <f t="shared" si="88"/>
        <v>2.3873737500000001</v>
      </c>
      <c r="S95" s="13">
        <f t="shared" si="89"/>
        <v>0.43489958730477596</v>
      </c>
      <c r="T95" s="2">
        <f t="shared" si="90"/>
        <v>0.51</v>
      </c>
      <c r="U95" s="14">
        <f t="shared" si="91"/>
        <v>0.22179878952543575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0.11332733504191887</v>
      </c>
      <c r="AK95" s="9">
        <f t="shared" si="93"/>
        <v>10.4025</v>
      </c>
      <c r="AL95" s="1">
        <f t="shared" si="94"/>
        <v>0.45</v>
      </c>
      <c r="AM95" s="17">
        <f t="shared" si="95"/>
        <v>930206</v>
      </c>
      <c r="AN95" s="1">
        <f t="shared" si="96"/>
        <v>10966083214.255831</v>
      </c>
    </row>
    <row r="96" spans="1:48" x14ac:dyDescent="0.15">
      <c r="C96" s="7">
        <v>7</v>
      </c>
      <c r="D96" s="8">
        <v>19.1826162567742</v>
      </c>
      <c r="E96" s="10">
        <f t="shared" si="97"/>
        <v>17.525341752333301</v>
      </c>
      <c r="F96" s="7" t="s">
        <v>83</v>
      </c>
      <c r="G96" s="1">
        <v>8</v>
      </c>
      <c r="H96" s="9">
        <f t="shared" si="81"/>
        <v>19.1826162567742</v>
      </c>
      <c r="I96" s="9">
        <f t="shared" si="82"/>
        <v>292.3326162567742</v>
      </c>
      <c r="J96" s="9">
        <f t="shared" si="83"/>
        <v>0.18074100888889438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18.433227800313706</v>
      </c>
      <c r="P96" s="9">
        <f t="shared" si="86"/>
        <v>3.3316401897075143</v>
      </c>
      <c r="Q96" s="12">
        <f t="shared" si="87"/>
        <v>1.4992380853683815</v>
      </c>
      <c r="R96" s="9">
        <f t="shared" si="88"/>
        <v>2.3873737500000001</v>
      </c>
      <c r="S96" s="13">
        <f t="shared" si="89"/>
        <v>0.627986332415853</v>
      </c>
      <c r="T96" s="2">
        <f t="shared" si="90"/>
        <v>0.51</v>
      </c>
      <c r="U96" s="14">
        <f t="shared" si="91"/>
        <v>0.32027302953208503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0.14301731840392362</v>
      </c>
      <c r="AK96" s="9">
        <f t="shared" si="93"/>
        <v>10.4025</v>
      </c>
      <c r="AL96" s="1">
        <f t="shared" si="94"/>
        <v>0.45</v>
      </c>
      <c r="AM96" s="17">
        <f t="shared" si="95"/>
        <v>930206</v>
      </c>
      <c r="AN96" s="1">
        <f t="shared" si="96"/>
        <v>13839024928.24906</v>
      </c>
    </row>
    <row r="97" spans="1:50" x14ac:dyDescent="0.15">
      <c r="C97" s="7">
        <v>8</v>
      </c>
      <c r="D97" s="8">
        <v>18.6785631841935</v>
      </c>
      <c r="E97" s="10">
        <f t="shared" si="97"/>
        <v>19.1826162567742</v>
      </c>
      <c r="F97" s="7" t="s">
        <v>83</v>
      </c>
      <c r="G97" s="1">
        <v>9</v>
      </c>
      <c r="H97" s="9">
        <f t="shared" si="81"/>
        <v>18.6785631841935</v>
      </c>
      <c r="I97" s="9">
        <f t="shared" si="82"/>
        <v>291.82856318419346</v>
      </c>
      <c r="J97" s="9">
        <f t="shared" si="83"/>
        <v>0.17063659138029563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20.40686261060619</v>
      </c>
      <c r="P97" s="9">
        <f t="shared" si="86"/>
        <v>3.4821574766398413</v>
      </c>
      <c r="Q97" s="12">
        <f t="shared" si="87"/>
        <v>1.5669708644879285</v>
      </c>
      <c r="R97" s="9">
        <f t="shared" si="88"/>
        <v>2.3873737500000001</v>
      </c>
      <c r="S97" s="13">
        <f t="shared" si="89"/>
        <v>0.65635758309226966</v>
      </c>
      <c r="T97" s="2">
        <f t="shared" si="90"/>
        <v>0.51</v>
      </c>
      <c r="U97" s="14">
        <f t="shared" si="91"/>
        <v>0.33474236737705754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0.14737982376418285</v>
      </c>
      <c r="AK97" s="9">
        <f t="shared" si="93"/>
        <v>10.4025</v>
      </c>
      <c r="AL97" s="1">
        <f t="shared" si="94"/>
        <v>0.45</v>
      </c>
      <c r="AM97" s="17">
        <f t="shared" si="95"/>
        <v>930206</v>
      </c>
      <c r="AN97" s="1">
        <f t="shared" si="96"/>
        <v>14261161359.724699</v>
      </c>
    </row>
    <row r="98" spans="1:50" x14ac:dyDescent="0.15">
      <c r="C98" s="7">
        <v>9</v>
      </c>
      <c r="D98" s="8">
        <v>12.209147700100001</v>
      </c>
      <c r="E98" s="10">
        <f t="shared" si="97"/>
        <v>18.6785631841935</v>
      </c>
      <c r="F98" s="7" t="s">
        <v>83</v>
      </c>
      <c r="G98" s="1">
        <v>10</v>
      </c>
      <c r="H98" s="9">
        <f t="shared" si="81"/>
        <v>12.209147700100001</v>
      </c>
      <c r="I98" s="9">
        <f t="shared" si="82"/>
        <v>285.35914770009998</v>
      </c>
      <c r="J98" s="9">
        <f t="shared" si="83"/>
        <v>8.0087454439508099E-2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22.22998013396635</v>
      </c>
      <c r="P98" s="9">
        <f t="shared" si="86"/>
        <v>1.7803425211702002</v>
      </c>
      <c r="Q98" s="12">
        <f t="shared" si="87"/>
        <v>0.80115413452659012</v>
      </c>
      <c r="R98" s="9">
        <f t="shared" si="88"/>
        <v>2.3873737500000001</v>
      </c>
      <c r="S98" s="13">
        <f t="shared" si="89"/>
        <v>0.3355796864762336</v>
      </c>
      <c r="T98" s="2">
        <f t="shared" si="90"/>
        <v>0.51</v>
      </c>
      <c r="U98" s="14">
        <f t="shared" si="91"/>
        <v>0.17114564010287914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9.4849410491018055E-2</v>
      </c>
      <c r="AK98" s="9">
        <f t="shared" si="93"/>
        <v>10.4025</v>
      </c>
      <c r="AL98" s="1">
        <f t="shared" si="94"/>
        <v>0.45</v>
      </c>
      <c r="AM98" s="17">
        <f t="shared" si="95"/>
        <v>930206</v>
      </c>
      <c r="AN98" s="1">
        <f t="shared" si="96"/>
        <v>9178072773.7300053</v>
      </c>
    </row>
    <row r="99" spans="1:50" x14ac:dyDescent="0.15">
      <c r="C99" s="7">
        <v>10</v>
      </c>
      <c r="D99" s="8">
        <v>10.217013424806501</v>
      </c>
      <c r="E99" s="10">
        <f t="shared" si="97"/>
        <v>12.209147700100001</v>
      </c>
      <c r="F99" s="7" t="s">
        <v>83</v>
      </c>
      <c r="G99" s="1">
        <v>11</v>
      </c>
      <c r="H99" s="9">
        <f t="shared" si="81"/>
        <v>10.217013424806501</v>
      </c>
      <c r="I99" s="9">
        <f t="shared" si="82"/>
        <v>283.36701342480649</v>
      </c>
      <c r="J99" s="9">
        <f t="shared" si="83"/>
        <v>6.3006609769878985E-2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19.42715573215634</v>
      </c>
      <c r="O99" s="9">
        <f t="shared" si="98"/>
        <v>6.3277568806398108</v>
      </c>
      <c r="P99" s="9">
        <f t="shared" si="86"/>
        <v>0.39869050849713927</v>
      </c>
      <c r="Q99" s="12">
        <f t="shared" si="87"/>
        <v>0.17941072882371267</v>
      </c>
      <c r="R99" s="9">
        <f t="shared" si="88"/>
        <v>2.3873737500000001</v>
      </c>
      <c r="S99" s="13">
        <f t="shared" si="89"/>
        <v>7.5149828896172069E-2</v>
      </c>
      <c r="T99" s="2">
        <f t="shared" si="90"/>
        <v>0.51</v>
      </c>
      <c r="U99" s="14">
        <f t="shared" si="91"/>
        <v>3.8326412737047753E-2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4.1892413440219899E-2</v>
      </c>
      <c r="AK99" s="9">
        <f t="shared" si="93"/>
        <v>10.4025</v>
      </c>
      <c r="AL99" s="1">
        <f t="shared" si="94"/>
        <v>0.45</v>
      </c>
      <c r="AM99" s="17">
        <f t="shared" si="95"/>
        <v>930206</v>
      </c>
      <c r="AN99" s="1">
        <f t="shared" si="96"/>
        <v>4053705945.3620262</v>
      </c>
    </row>
    <row r="100" spans="1:50" x14ac:dyDescent="0.15">
      <c r="C100" s="7">
        <v>11</v>
      </c>
      <c r="D100" s="8">
        <v>5.3232522342333297</v>
      </c>
      <c r="E100" s="10">
        <f t="shared" si="97"/>
        <v>10.217013424806501</v>
      </c>
      <c r="F100" s="7" t="s">
        <v>85</v>
      </c>
      <c r="G100" s="1">
        <v>12</v>
      </c>
      <c r="H100" s="9">
        <f t="shared" si="81"/>
        <v>5.3232522342333297</v>
      </c>
      <c r="I100" s="9">
        <f t="shared" si="82"/>
        <v>278.47325223423331</v>
      </c>
      <c r="J100" s="9">
        <f t="shared" si="83"/>
        <v>3.44460469987058E-2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11.234341372142671</v>
      </c>
      <c r="P100" s="9">
        <f t="shared" si="86"/>
        <v>0.38697865090433142</v>
      </c>
      <c r="Q100" s="12">
        <f t="shared" si="87"/>
        <v>0.17414039290694913</v>
      </c>
      <c r="R100" s="9">
        <f t="shared" si="88"/>
        <v>2.3873737500000001</v>
      </c>
      <c r="S100" s="13">
        <f t="shared" si="89"/>
        <v>7.2942241618828688E-2</v>
      </c>
      <c r="T100" s="2">
        <f t="shared" si="90"/>
        <v>0.51</v>
      </c>
      <c r="U100" s="14">
        <f t="shared" si="91"/>
        <v>3.7200543225602629E-2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4.1552963782519194E-2</v>
      </c>
      <c r="AK100" s="9">
        <f t="shared" si="93"/>
        <v>10.4025</v>
      </c>
      <c r="AL100" s="1">
        <f t="shared" si="94"/>
        <v>0.45</v>
      </c>
      <c r="AM100" s="17">
        <f t="shared" si="95"/>
        <v>930206</v>
      </c>
      <c r="AN100" s="1">
        <f t="shared" si="96"/>
        <v>4020859208.1470404</v>
      </c>
      <c r="AO100" s="1">
        <f>SUM(AN89:AN100)</f>
        <v>79226662138.188965</v>
      </c>
    </row>
    <row r="101" spans="1:50" x14ac:dyDescent="0.15">
      <c r="C101" s="7">
        <v>12</v>
      </c>
      <c r="D101" s="8">
        <v>2.4712377348709702</v>
      </c>
      <c r="E101" s="10">
        <f t="shared" si="97"/>
        <v>5.3232522342333297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2.7813910501935499</v>
      </c>
      <c r="E105" s="7"/>
      <c r="F105" s="7"/>
      <c r="G105" s="1">
        <v>1</v>
      </c>
      <c r="H105" s="9">
        <f t="shared" ref="H105:H116" si="99">E106</f>
        <v>2.7813910501935499</v>
      </c>
      <c r="I105" s="9">
        <f t="shared" ref="I105:I116" si="100">H105+273.15</f>
        <v>275.93139105019355</v>
      </c>
      <c r="J105" s="9">
        <f t="shared" ref="J105:J116" si="101">EXP(($C$15*(I105-$C$13))/($C$16*I105*$C$13))</f>
        <v>2.4960634817690047E-2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1.6171750892165462E-2</v>
      </c>
      <c r="Q105" s="12">
        <f t="shared" ref="Q105:Q116" si="105">P105*$B$107</f>
        <v>4.8515252676496383E-3</v>
      </c>
      <c r="R105" s="9">
        <f t="shared" ref="R105:R116" si="106">L105*$B$107</f>
        <v>0.19436706250000002</v>
      </c>
      <c r="S105" s="13">
        <f t="shared" ref="S105:S116" si="107">Q105/R105</f>
        <v>2.496063481769005E-2</v>
      </c>
      <c r="T105" s="2">
        <f t="shared" ref="T105:T116" si="108">$B$106/100</f>
        <v>0.01</v>
      </c>
      <c r="U105" s="14">
        <f t="shared" ref="U105:U116" si="109">S105*T105</f>
        <v>2.4960634817690049E-4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5.7396063481769009E-3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17255.416666666668</v>
      </c>
      <c r="AX105" s="1">
        <f t="shared" ref="AX105:AX116" si="116">AW105*10000*AV105*0.67*AU105*AT105</f>
        <v>12897485.00978777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-2.99833316167742</v>
      </c>
      <c r="E106" s="10">
        <f t="shared" ref="E106:E117" si="117">D105</f>
        <v>2.7813910501935499</v>
      </c>
      <c r="F106" s="7" t="s">
        <v>83</v>
      </c>
      <c r="G106" s="1">
        <v>2</v>
      </c>
      <c r="H106" s="9">
        <f t="shared" si="99"/>
        <v>-2.99833316167742</v>
      </c>
      <c r="I106" s="9">
        <f t="shared" si="100"/>
        <v>270.15166683832257</v>
      </c>
      <c r="J106" s="9">
        <f t="shared" si="101"/>
        <v>1.1732432941229306E-2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1.2796086657745014</v>
      </c>
      <c r="P106" s="9">
        <f t="shared" si="104"/>
        <v>1.501292286221524E-2</v>
      </c>
      <c r="Q106" s="12">
        <f t="shared" si="105"/>
        <v>4.5038768586645721E-3</v>
      </c>
      <c r="R106" s="9">
        <f t="shared" si="106"/>
        <v>0.19436706250000002</v>
      </c>
      <c r="S106" s="13">
        <f t="shared" si="107"/>
        <v>2.3172016908289551E-2</v>
      </c>
      <c r="T106" s="2">
        <f t="shared" si="108"/>
        <v>0.01</v>
      </c>
      <c r="U106" s="14">
        <f t="shared" si="109"/>
        <v>2.3172016908289551E-4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5.7217201690828957E-3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17255.416666666668</v>
      </c>
      <c r="AX106" s="1">
        <f t="shared" si="116"/>
        <v>12857292.928179145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-0.54564794674999995</v>
      </c>
      <c r="E107" s="10">
        <f t="shared" si="117"/>
        <v>-2.99833316167742</v>
      </c>
      <c r="F107" s="7" t="s">
        <v>83</v>
      </c>
      <c r="G107" s="1">
        <v>3</v>
      </c>
      <c r="H107" s="9">
        <f t="shared" si="99"/>
        <v>-0.54564794674999995</v>
      </c>
      <c r="I107" s="9">
        <f t="shared" si="100"/>
        <v>272.60435205324995</v>
      </c>
      <c r="J107" s="9">
        <f t="shared" si="101"/>
        <v>1.6226322929072379E-2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1.9124859512456196</v>
      </c>
      <c r="P107" s="9">
        <f t="shared" si="104"/>
        <v>3.1032614642225599E-2</v>
      </c>
      <c r="Q107" s="12">
        <f t="shared" si="105"/>
        <v>9.3097843926676794E-3</v>
      </c>
      <c r="R107" s="9">
        <f t="shared" si="106"/>
        <v>0.19436706250000002</v>
      </c>
      <c r="S107" s="13">
        <f t="shared" si="107"/>
        <v>4.7897952836878824E-2</v>
      </c>
      <c r="T107" s="2">
        <f t="shared" si="108"/>
        <v>0.01</v>
      </c>
      <c r="U107" s="14">
        <f t="shared" si="109"/>
        <v>4.7897952836878827E-4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5.9689795283687881E-3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17255.416666666668</v>
      </c>
      <c r="AX107" s="1">
        <f t="shared" si="116"/>
        <v>13412910.105815807</v>
      </c>
    </row>
    <row r="108" spans="1:50" x14ac:dyDescent="0.15">
      <c r="C108" s="7">
        <v>3</v>
      </c>
      <c r="D108" s="8">
        <v>-2.00204094293548</v>
      </c>
      <c r="E108" s="10">
        <f t="shared" si="117"/>
        <v>-0.54564794674999995</v>
      </c>
      <c r="F108" s="7" t="s">
        <v>83</v>
      </c>
      <c r="G108" s="1">
        <v>4</v>
      </c>
      <c r="H108" s="9">
        <f t="shared" si="99"/>
        <v>-2.00204094293548</v>
      </c>
      <c r="I108" s="9">
        <f t="shared" si="100"/>
        <v>271.1479590570645</v>
      </c>
      <c r="J108" s="9">
        <f t="shared" si="101"/>
        <v>1.3393743612257132E-2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2.5293435449367272</v>
      </c>
      <c r="P108" s="9">
        <f t="shared" si="104"/>
        <v>3.3877378948200101E-2</v>
      </c>
      <c r="Q108" s="12">
        <f t="shared" si="105"/>
        <v>1.0163213684460029E-2</v>
      </c>
      <c r="R108" s="9">
        <f t="shared" si="106"/>
        <v>0.19436706250000002</v>
      </c>
      <c r="S108" s="13">
        <f t="shared" si="107"/>
        <v>5.2288765152583544E-2</v>
      </c>
      <c r="T108" s="2">
        <f t="shared" si="108"/>
        <v>0.01</v>
      </c>
      <c r="U108" s="14">
        <f t="shared" si="109"/>
        <v>5.2288765152583544E-4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6.0128876515258356E-3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17255.416666666668</v>
      </c>
      <c r="AX108" s="1">
        <f t="shared" si="116"/>
        <v>13511576.16858609</v>
      </c>
    </row>
    <row r="109" spans="1:50" x14ac:dyDescent="0.15">
      <c r="C109" s="7">
        <v>4</v>
      </c>
      <c r="D109" s="8">
        <v>7.7443208557333296</v>
      </c>
      <c r="E109" s="10">
        <f t="shared" si="117"/>
        <v>-2.00204094293548</v>
      </c>
      <c r="F109" s="7" t="s">
        <v>83</v>
      </c>
      <c r="G109" s="1">
        <v>5</v>
      </c>
      <c r="H109" s="9">
        <f t="shared" si="99"/>
        <v>7.7443208557333296</v>
      </c>
      <c r="I109" s="9">
        <f t="shared" si="100"/>
        <v>280.89432085573333</v>
      </c>
      <c r="J109" s="9">
        <f t="shared" si="101"/>
        <v>4.6560928564362107E-2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2.3706928576891007</v>
      </c>
      <c r="O109" s="9">
        <f t="shared" si="118"/>
        <v>0.77266351663275978</v>
      </c>
      <c r="P109" s="9">
        <f t="shared" si="104"/>
        <v>3.597593080222674E-2</v>
      </c>
      <c r="Q109" s="12">
        <f t="shared" si="105"/>
        <v>1.0792779240668021E-2</v>
      </c>
      <c r="R109" s="9">
        <f t="shared" si="106"/>
        <v>0.19436706250000002</v>
      </c>
      <c r="S109" s="13">
        <f t="shared" si="107"/>
        <v>5.5527819898332928E-2</v>
      </c>
      <c r="T109" s="2">
        <f t="shared" si="108"/>
        <v>0.01</v>
      </c>
      <c r="U109" s="14">
        <f t="shared" si="109"/>
        <v>5.5527819898332925E-4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6.0452781989833292E-3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17255.416666666668</v>
      </c>
      <c r="AX109" s="1">
        <f t="shared" si="116"/>
        <v>13584361.055728139</v>
      </c>
    </row>
    <row r="110" spans="1:50" x14ac:dyDescent="0.15">
      <c r="C110" s="7">
        <v>5</v>
      </c>
      <c r="D110" s="8">
        <v>14.6148254035806</v>
      </c>
      <c r="E110" s="10">
        <f t="shared" si="117"/>
        <v>7.7443208557333296</v>
      </c>
      <c r="F110" s="7" t="s">
        <v>85</v>
      </c>
      <c r="G110" s="1">
        <v>6</v>
      </c>
      <c r="H110" s="9">
        <f t="shared" si="99"/>
        <v>14.6148254035806</v>
      </c>
      <c r="I110" s="9">
        <f t="shared" si="100"/>
        <v>287.76482540358057</v>
      </c>
      <c r="J110" s="9">
        <f t="shared" si="101"/>
        <v>0.10652374690692083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1.3845777941638666</v>
      </c>
      <c r="P110" s="9">
        <f t="shared" si="104"/>
        <v>0.14749041451845446</v>
      </c>
      <c r="Q110" s="12">
        <f t="shared" si="105"/>
        <v>4.4247124355536335E-2</v>
      </c>
      <c r="R110" s="9">
        <f t="shared" si="106"/>
        <v>0.19436706250000002</v>
      </c>
      <c r="S110" s="13">
        <f t="shared" si="107"/>
        <v>0.22764723501203465</v>
      </c>
      <c r="T110" s="2">
        <f t="shared" si="108"/>
        <v>0.01</v>
      </c>
      <c r="U110" s="14">
        <f t="shared" si="109"/>
        <v>2.2764723501203466E-3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7.7664723501203467E-3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17255.416666666668</v>
      </c>
      <c r="AX110" s="1">
        <f t="shared" si="116"/>
        <v>17452061.106320508</v>
      </c>
    </row>
    <row r="111" spans="1:50" x14ac:dyDescent="0.15">
      <c r="C111" s="7">
        <v>6</v>
      </c>
      <c r="D111" s="8">
        <v>17.525341752333301</v>
      </c>
      <c r="E111" s="10">
        <f t="shared" si="117"/>
        <v>14.6148254035806</v>
      </c>
      <c r="F111" s="7" t="s">
        <v>83</v>
      </c>
      <c r="G111" s="1">
        <v>7</v>
      </c>
      <c r="H111" s="9">
        <f t="shared" si="99"/>
        <v>17.525341752333301</v>
      </c>
      <c r="I111" s="9">
        <f t="shared" si="100"/>
        <v>290.67534175233328</v>
      </c>
      <c r="J111" s="9">
        <f t="shared" si="101"/>
        <v>0.14948038959185178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1.8849775879787454</v>
      </c>
      <c r="P111" s="9">
        <f t="shared" si="104"/>
        <v>0.28176718422297192</v>
      </c>
      <c r="Q111" s="12">
        <f t="shared" si="105"/>
        <v>8.4530155266891574E-2</v>
      </c>
      <c r="R111" s="9">
        <f t="shared" si="106"/>
        <v>0.19436706250000002</v>
      </c>
      <c r="S111" s="13">
        <f t="shared" si="107"/>
        <v>0.43489958730477579</v>
      </c>
      <c r="T111" s="2">
        <f t="shared" si="108"/>
        <v>0.01</v>
      </c>
      <c r="U111" s="14">
        <f t="shared" si="109"/>
        <v>4.3489958730477578E-3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1.4298995873047757E-2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17255.416666666668</v>
      </c>
      <c r="AX111" s="1">
        <f t="shared" si="116"/>
        <v>32131312.452504553</v>
      </c>
    </row>
    <row r="112" spans="1:50" x14ac:dyDescent="0.15">
      <c r="C112" s="7">
        <v>7</v>
      </c>
      <c r="D112" s="8">
        <v>19.1826162567742</v>
      </c>
      <c r="E112" s="10">
        <f t="shared" si="117"/>
        <v>17.525341752333301</v>
      </c>
      <c r="F112" s="7" t="s">
        <v>83</v>
      </c>
      <c r="G112" s="1">
        <v>8</v>
      </c>
      <c r="H112" s="9">
        <f t="shared" si="99"/>
        <v>19.1826162567742</v>
      </c>
      <c r="I112" s="9">
        <f t="shared" si="100"/>
        <v>292.3326162567742</v>
      </c>
      <c r="J112" s="9">
        <f t="shared" si="101"/>
        <v>0.18074100888889438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2.2511006120891071</v>
      </c>
      <c r="P112" s="9">
        <f t="shared" si="104"/>
        <v>0.40686619573939287</v>
      </c>
      <c r="Q112" s="12">
        <f t="shared" si="105"/>
        <v>0.12205985872181785</v>
      </c>
      <c r="R112" s="9">
        <f t="shared" si="106"/>
        <v>0.19436706250000002</v>
      </c>
      <c r="S112" s="13">
        <f t="shared" si="107"/>
        <v>0.62798633241585278</v>
      </c>
      <c r="T112" s="2">
        <f t="shared" si="108"/>
        <v>0.01</v>
      </c>
      <c r="U112" s="14">
        <f t="shared" si="109"/>
        <v>6.2798633241585283E-3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1.6229863324158527E-2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17255.416666666668</v>
      </c>
      <c r="AX112" s="1">
        <f t="shared" si="116"/>
        <v>36470169.944795541</v>
      </c>
    </row>
    <row r="113" spans="1:53" x14ac:dyDescent="0.15">
      <c r="C113" s="7">
        <v>8</v>
      </c>
      <c r="D113" s="8">
        <v>18.6785631841935</v>
      </c>
      <c r="E113" s="10">
        <f t="shared" si="117"/>
        <v>19.1826162567742</v>
      </c>
      <c r="F113" s="7" t="s">
        <v>83</v>
      </c>
      <c r="G113" s="1">
        <v>9</v>
      </c>
      <c r="H113" s="9">
        <f t="shared" si="99"/>
        <v>18.6785631841935</v>
      </c>
      <c r="I113" s="9">
        <f t="shared" si="100"/>
        <v>291.82856318419346</v>
      </c>
      <c r="J113" s="9">
        <f t="shared" si="101"/>
        <v>0.17063659138029563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2.492124624683048</v>
      </c>
      <c r="P113" s="9">
        <f t="shared" si="104"/>
        <v>0.42524765125081387</v>
      </c>
      <c r="Q113" s="12">
        <f t="shared" si="105"/>
        <v>0.12757429537524415</v>
      </c>
      <c r="R113" s="9">
        <f t="shared" si="106"/>
        <v>0.19436706250000002</v>
      </c>
      <c r="S113" s="13">
        <f t="shared" si="107"/>
        <v>0.65635758309226977</v>
      </c>
      <c r="T113" s="2">
        <f t="shared" si="108"/>
        <v>0.01</v>
      </c>
      <c r="U113" s="14">
        <f t="shared" si="109"/>
        <v>6.5635758309226981E-3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1.6513575830922698E-2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17255.416666666668</v>
      </c>
      <c r="AX113" s="1">
        <f t="shared" si="116"/>
        <v>37107701.08911217</v>
      </c>
    </row>
    <row r="114" spans="1:53" x14ac:dyDescent="0.15">
      <c r="C114" s="7">
        <v>9</v>
      </c>
      <c r="D114" s="8">
        <v>12.209147700100001</v>
      </c>
      <c r="E114" s="10">
        <f t="shared" si="117"/>
        <v>18.6785631841935</v>
      </c>
      <c r="F114" s="7" t="s">
        <v>83</v>
      </c>
      <c r="G114" s="1">
        <v>10</v>
      </c>
      <c r="H114" s="9">
        <f t="shared" si="99"/>
        <v>12.209147700100001</v>
      </c>
      <c r="I114" s="9">
        <f t="shared" si="100"/>
        <v>285.35914770009998</v>
      </c>
      <c r="J114" s="9">
        <f t="shared" si="101"/>
        <v>8.0087454439508099E-2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2.7147671817655676</v>
      </c>
      <c r="P114" s="9">
        <f t="shared" si="104"/>
        <v>0.21741879298352171</v>
      </c>
      <c r="Q114" s="12">
        <f t="shared" si="105"/>
        <v>6.5225637895056504E-2</v>
      </c>
      <c r="R114" s="9">
        <f t="shared" si="106"/>
        <v>0.19436706250000002</v>
      </c>
      <c r="S114" s="13">
        <f t="shared" si="107"/>
        <v>0.3355796864762336</v>
      </c>
      <c r="T114" s="2">
        <f t="shared" si="108"/>
        <v>0.01</v>
      </c>
      <c r="U114" s="14">
        <f t="shared" si="109"/>
        <v>3.3557968647623358E-3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1.3305796864762336E-2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17255.416666666668</v>
      </c>
      <c r="AX114" s="1">
        <f t="shared" si="116"/>
        <v>29899492.264145099</v>
      </c>
    </row>
    <row r="115" spans="1:53" x14ac:dyDescent="0.15">
      <c r="C115" s="7">
        <v>10</v>
      </c>
      <c r="D115" s="8">
        <v>10.217013424806501</v>
      </c>
      <c r="E115" s="10">
        <f t="shared" si="117"/>
        <v>12.209147700100001</v>
      </c>
      <c r="F115" s="7" t="s">
        <v>83</v>
      </c>
      <c r="G115" s="1">
        <v>11</v>
      </c>
      <c r="H115" s="9">
        <f t="shared" si="99"/>
        <v>10.217013424806501</v>
      </c>
      <c r="I115" s="9">
        <f t="shared" si="100"/>
        <v>283.36701342480649</v>
      </c>
      <c r="J115" s="9">
        <f t="shared" si="101"/>
        <v>6.3006609769878985E-2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2.3724809693429436</v>
      </c>
      <c r="O115" s="9">
        <f t="shared" si="118"/>
        <v>0.77275762777243573</v>
      </c>
      <c r="P115" s="9">
        <f t="shared" si="104"/>
        <v>4.868883829975526E-2</v>
      </c>
      <c r="Q115" s="12">
        <f t="shared" si="105"/>
        <v>1.4606651489926577E-2</v>
      </c>
      <c r="R115" s="9">
        <f t="shared" si="106"/>
        <v>0.19436706250000002</v>
      </c>
      <c r="S115" s="13">
        <f t="shared" si="107"/>
        <v>7.5149828896172027E-2</v>
      </c>
      <c r="T115" s="2">
        <f t="shared" si="108"/>
        <v>0.01</v>
      </c>
      <c r="U115" s="14">
        <f t="shared" si="109"/>
        <v>7.5149828896172029E-4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6.2414982889617207E-3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17255.416666666668</v>
      </c>
      <c r="AX115" s="1">
        <f t="shared" si="116"/>
        <v>14025287.752716577</v>
      </c>
    </row>
    <row r="116" spans="1:53" x14ac:dyDescent="0.15">
      <c r="C116" s="7">
        <v>11</v>
      </c>
      <c r="D116" s="8">
        <v>5.3232522342333297</v>
      </c>
      <c r="E116" s="10">
        <f t="shared" si="117"/>
        <v>10.217013424806501</v>
      </c>
      <c r="F116" s="7" t="s">
        <v>85</v>
      </c>
      <c r="G116" s="1">
        <v>12</v>
      </c>
      <c r="H116" s="9">
        <f t="shared" si="99"/>
        <v>5.3232522342333297</v>
      </c>
      <c r="I116" s="9">
        <f t="shared" si="100"/>
        <v>278.47325223423331</v>
      </c>
      <c r="J116" s="9">
        <f t="shared" si="101"/>
        <v>3.44460469987058E-2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1.371958997806014</v>
      </c>
      <c r="P116" s="9">
        <f t="shared" si="104"/>
        <v>4.725856411872327E-2</v>
      </c>
      <c r="Q116" s="12">
        <f t="shared" si="105"/>
        <v>1.417756923561698E-2</v>
      </c>
      <c r="R116" s="9">
        <f t="shared" si="106"/>
        <v>0.19436706250000002</v>
      </c>
      <c r="S116" s="13">
        <f t="shared" si="107"/>
        <v>7.2942241618828701E-2</v>
      </c>
      <c r="T116" s="2">
        <f t="shared" si="108"/>
        <v>0.01</v>
      </c>
      <c r="U116" s="14">
        <f t="shared" si="109"/>
        <v>7.2942241618828704E-4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6.2194224161882875E-3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17255.416666666668</v>
      </c>
      <c r="AX116" s="1">
        <f t="shared" si="116"/>
        <v>13975680.9990646</v>
      </c>
      <c r="AY116" s="1">
        <f>SUM(AX105:AX116)</f>
        <v>247325330.87675598</v>
      </c>
    </row>
    <row r="117" spans="1:53" x14ac:dyDescent="0.15">
      <c r="C117" s="7">
        <v>12</v>
      </c>
      <c r="D117" s="8">
        <v>2.4712377348709702</v>
      </c>
      <c r="E117" s="10">
        <f t="shared" si="117"/>
        <v>5.3232522342333297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2.7813910501935499</v>
      </c>
      <c r="E121" s="7"/>
      <c r="F121" s="7"/>
      <c r="G121" s="1">
        <v>1</v>
      </c>
      <c r="H121" s="9">
        <f t="shared" ref="H121:H132" si="119">E122</f>
        <v>2.7813910501935499</v>
      </c>
      <c r="I121" s="9">
        <f t="shared" ref="I121:I132" si="120">H121+273.15</f>
        <v>275.93139105019355</v>
      </c>
      <c r="J121" s="9">
        <f t="shared" ref="J121:J132" si="121">EXP(($C$15*(I121-$C$13))/($C$16*I121*$C$13))</f>
        <v>2.4960634817690047E-2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7.1062927325963561E-3</v>
      </c>
      <c r="Q121" s="12">
        <f t="shared" ref="Q121:Q132" si="125">P121*$B$123</f>
        <v>2.3450766017567978E-3</v>
      </c>
      <c r="R121" s="9">
        <f t="shared" ref="R121:R132" si="126">L121*$B$123</f>
        <v>9.3951000000000007E-2</v>
      </c>
      <c r="S121" s="13">
        <f t="shared" ref="S121:S132" si="127">Q121/R121</f>
        <v>2.4960634817690047E-2</v>
      </c>
      <c r="T121" s="2">
        <f t="shared" ref="T121:T132" si="128">$B$122/100</f>
        <v>0.01</v>
      </c>
      <c r="U121" s="14">
        <f t="shared" ref="U121:U132" si="129">S121*T121</f>
        <v>2.4960634817690049E-4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5.7396063481769009E-3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-2.99833316167742</v>
      </c>
      <c r="E122" s="10">
        <f t="shared" ref="E122:E133" si="139">D121</f>
        <v>2.7813910501935499</v>
      </c>
      <c r="F122" s="7" t="s">
        <v>83</v>
      </c>
      <c r="G122" s="1">
        <v>2</v>
      </c>
      <c r="H122" s="9">
        <f t="shared" si="119"/>
        <v>-2.99833316167742</v>
      </c>
      <c r="I122" s="9">
        <f t="shared" si="120"/>
        <v>270.15166683832257</v>
      </c>
      <c r="J122" s="9">
        <f t="shared" si="121"/>
        <v>1.1732432941229306E-2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0.56229370726740369</v>
      </c>
      <c r="P122" s="9">
        <f t="shared" si="124"/>
        <v>6.5970732137900353E-3</v>
      </c>
      <c r="Q122" s="12">
        <f t="shared" si="125"/>
        <v>2.1770341605507116E-3</v>
      </c>
      <c r="R122" s="9">
        <f t="shared" si="126"/>
        <v>9.3951000000000007E-2</v>
      </c>
      <c r="S122" s="13">
        <f t="shared" si="127"/>
        <v>2.3172016908289548E-2</v>
      </c>
      <c r="T122" s="2">
        <f t="shared" si="128"/>
        <v>0.01</v>
      </c>
      <c r="U122" s="14">
        <f t="shared" si="129"/>
        <v>2.3172016908289548E-4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5.7217201690828957E-3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-0.54564794674999995</v>
      </c>
      <c r="E123" s="10">
        <f t="shared" si="139"/>
        <v>-2.99833316167742</v>
      </c>
      <c r="F123" s="7" t="s">
        <v>83</v>
      </c>
      <c r="G123" s="1">
        <v>3</v>
      </c>
      <c r="H123" s="9">
        <f t="shared" si="119"/>
        <v>-0.54564794674999995</v>
      </c>
      <c r="I123" s="9">
        <f t="shared" si="120"/>
        <v>272.60435205324995</v>
      </c>
      <c r="J123" s="9">
        <f t="shared" si="121"/>
        <v>1.6226322929072379E-2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0.84039663405361364</v>
      </c>
      <c r="P123" s="9">
        <f t="shared" si="124"/>
        <v>1.3636547172659401E-2</v>
      </c>
      <c r="Q123" s="12">
        <f t="shared" si="125"/>
        <v>4.5000605669776031E-3</v>
      </c>
      <c r="R123" s="9">
        <f t="shared" si="126"/>
        <v>9.3951000000000007E-2</v>
      </c>
      <c r="S123" s="13">
        <f t="shared" si="127"/>
        <v>4.7897952836878831E-2</v>
      </c>
      <c r="T123" s="2">
        <f t="shared" si="128"/>
        <v>0.01</v>
      </c>
      <c r="U123" s="14">
        <f t="shared" si="129"/>
        <v>4.7897952836878832E-4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5.9689795283687881E-3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-2.00204094293548</v>
      </c>
      <c r="E124" s="10">
        <f t="shared" si="139"/>
        <v>-0.54564794674999995</v>
      </c>
      <c r="F124" s="7" t="s">
        <v>83</v>
      </c>
      <c r="G124" s="1">
        <v>4</v>
      </c>
      <c r="H124" s="9">
        <f t="shared" si="119"/>
        <v>-2.00204094293548</v>
      </c>
      <c r="I124" s="9">
        <f t="shared" si="120"/>
        <v>271.1479590570645</v>
      </c>
      <c r="J124" s="9">
        <f t="shared" si="121"/>
        <v>1.3393743612257132E-2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1.1114600868809543</v>
      </c>
      <c r="P124" s="9">
        <f t="shared" si="124"/>
        <v>1.4886611438940539E-2</v>
      </c>
      <c r="Q124" s="12">
        <f t="shared" si="125"/>
        <v>4.9125817748503784E-3</v>
      </c>
      <c r="R124" s="9">
        <f t="shared" si="126"/>
        <v>9.3951000000000007E-2</v>
      </c>
      <c r="S124" s="13">
        <f t="shared" si="127"/>
        <v>5.2288765152583558E-2</v>
      </c>
      <c r="T124" s="2">
        <f t="shared" si="128"/>
        <v>0.01</v>
      </c>
      <c r="U124" s="14">
        <f t="shared" si="129"/>
        <v>5.2288765152583554E-4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6.0128876515258356E-3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7.7443208557333296</v>
      </c>
      <c r="E125" s="10">
        <f t="shared" si="139"/>
        <v>-2.00204094293548</v>
      </c>
      <c r="F125" s="7" t="s">
        <v>83</v>
      </c>
      <c r="G125" s="1">
        <v>5</v>
      </c>
      <c r="H125" s="9">
        <f t="shared" si="119"/>
        <v>7.7443208557333296</v>
      </c>
      <c r="I125" s="9">
        <f t="shared" si="120"/>
        <v>280.89432085573333</v>
      </c>
      <c r="J125" s="9">
        <f t="shared" si="121"/>
        <v>4.6560928564362107E-2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1.0417448016699131</v>
      </c>
      <c r="O125" s="9">
        <f t="shared" si="140"/>
        <v>0.33952867377210061</v>
      </c>
      <c r="P125" s="9">
        <f t="shared" si="124"/>
        <v>1.5808770325055382E-2</v>
      </c>
      <c r="Q125" s="12">
        <f t="shared" si="125"/>
        <v>5.216894207268276E-3</v>
      </c>
      <c r="R125" s="9">
        <f t="shared" si="126"/>
        <v>9.3951000000000007E-2</v>
      </c>
      <c r="S125" s="13">
        <f t="shared" si="127"/>
        <v>5.5527819898332914E-2</v>
      </c>
      <c r="T125" s="2">
        <f t="shared" si="128"/>
        <v>0.01</v>
      </c>
      <c r="U125" s="14">
        <f t="shared" si="129"/>
        <v>5.5527819898332914E-4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6.0452781989833292E-3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14.6148254035806</v>
      </c>
      <c r="E126" s="10">
        <f t="shared" si="139"/>
        <v>7.7443208557333296</v>
      </c>
      <c r="F126" s="7" t="s">
        <v>85</v>
      </c>
      <c r="G126" s="1">
        <v>6</v>
      </c>
      <c r="H126" s="9">
        <f t="shared" si="119"/>
        <v>14.6148254035806</v>
      </c>
      <c r="I126" s="9">
        <f t="shared" si="120"/>
        <v>287.76482540358057</v>
      </c>
      <c r="J126" s="9">
        <f t="shared" si="121"/>
        <v>0.10652374690692083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0.60841990344704522</v>
      </c>
      <c r="P126" s="9">
        <f t="shared" si="124"/>
        <v>6.4811167807926257E-2</v>
      </c>
      <c r="Q126" s="12">
        <f t="shared" si="125"/>
        <v>2.1387685376615666E-2</v>
      </c>
      <c r="R126" s="9">
        <f t="shared" si="126"/>
        <v>9.3951000000000007E-2</v>
      </c>
      <c r="S126" s="13">
        <f t="shared" si="127"/>
        <v>0.22764723501203463</v>
      </c>
      <c r="T126" s="2">
        <f t="shared" si="128"/>
        <v>0.01</v>
      </c>
      <c r="U126" s="14">
        <f t="shared" si="129"/>
        <v>2.2764723501203462E-3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7.7664723501203467E-3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17.525341752333301</v>
      </c>
      <c r="E127" s="10">
        <f t="shared" si="139"/>
        <v>14.6148254035806</v>
      </c>
      <c r="F127" s="7" t="s">
        <v>83</v>
      </c>
      <c r="G127" s="1">
        <v>7</v>
      </c>
      <c r="H127" s="9">
        <f t="shared" si="119"/>
        <v>17.525341752333301</v>
      </c>
      <c r="I127" s="9">
        <f t="shared" si="120"/>
        <v>290.67534175233328</v>
      </c>
      <c r="J127" s="9">
        <f t="shared" si="121"/>
        <v>0.14948038959185178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0.82830873563911889</v>
      </c>
      <c r="P127" s="9">
        <f t="shared" si="124"/>
        <v>0.12381591250566966</v>
      </c>
      <c r="Q127" s="12">
        <f t="shared" si="125"/>
        <v>4.0859251126870992E-2</v>
      </c>
      <c r="R127" s="9">
        <f t="shared" si="126"/>
        <v>9.3951000000000007E-2</v>
      </c>
      <c r="S127" s="13">
        <f t="shared" si="127"/>
        <v>0.43489958730477579</v>
      </c>
      <c r="T127" s="2">
        <f t="shared" si="128"/>
        <v>0.01</v>
      </c>
      <c r="U127" s="14">
        <f t="shared" si="129"/>
        <v>4.3489958730477578E-3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1.4298995873047757E-2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19.1826162567742</v>
      </c>
      <c r="E128" s="10">
        <f t="shared" si="139"/>
        <v>17.525341752333301</v>
      </c>
      <c r="F128" s="7" t="s">
        <v>83</v>
      </c>
      <c r="G128" s="1">
        <v>8</v>
      </c>
      <c r="H128" s="9">
        <f t="shared" si="119"/>
        <v>19.1826162567742</v>
      </c>
      <c r="I128" s="9">
        <f t="shared" si="120"/>
        <v>292.3326162567742</v>
      </c>
      <c r="J128" s="9">
        <f t="shared" si="121"/>
        <v>0.18074100888889438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0.98919282313344925</v>
      </c>
      <c r="P128" s="9">
        <f t="shared" si="124"/>
        <v>0.17878770883879327</v>
      </c>
      <c r="Q128" s="12">
        <f t="shared" si="125"/>
        <v>5.8999943916801786E-2</v>
      </c>
      <c r="R128" s="9">
        <f t="shared" si="126"/>
        <v>9.3951000000000007E-2</v>
      </c>
      <c r="S128" s="13">
        <f t="shared" si="127"/>
        <v>0.62798633241585278</v>
      </c>
      <c r="T128" s="2">
        <f t="shared" si="128"/>
        <v>0.01</v>
      </c>
      <c r="U128" s="14">
        <f t="shared" si="129"/>
        <v>6.2798633241585283E-3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1.6229863324158527E-2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18.6785631841935</v>
      </c>
      <c r="E129" s="10">
        <f t="shared" si="139"/>
        <v>19.1826162567742</v>
      </c>
      <c r="F129" s="7" t="s">
        <v>83</v>
      </c>
      <c r="G129" s="1">
        <v>9</v>
      </c>
      <c r="H129" s="9">
        <f t="shared" si="119"/>
        <v>18.6785631841935</v>
      </c>
      <c r="I129" s="9">
        <f t="shared" si="120"/>
        <v>291.82856318419346</v>
      </c>
      <c r="J129" s="9">
        <f t="shared" si="121"/>
        <v>0.17063659138029563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1.095105114294656</v>
      </c>
      <c r="P129" s="9">
        <f t="shared" si="124"/>
        <v>0.18686500390636915</v>
      </c>
      <c r="Q129" s="12">
        <f t="shared" si="125"/>
        <v>6.1665451289101822E-2</v>
      </c>
      <c r="R129" s="9">
        <f t="shared" si="126"/>
        <v>9.3951000000000007E-2</v>
      </c>
      <c r="S129" s="13">
        <f t="shared" si="127"/>
        <v>0.65635758309226955</v>
      </c>
      <c r="T129" s="2">
        <f t="shared" si="128"/>
        <v>0.01</v>
      </c>
      <c r="U129" s="14">
        <f t="shared" si="129"/>
        <v>6.5635758309226955E-3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1.6513575830922694E-2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12.209147700100001</v>
      </c>
      <c r="E130" s="10">
        <f t="shared" si="139"/>
        <v>18.6785631841935</v>
      </c>
      <c r="F130" s="7" t="s">
        <v>83</v>
      </c>
      <c r="G130" s="1">
        <v>10</v>
      </c>
      <c r="H130" s="9">
        <f t="shared" si="119"/>
        <v>12.209147700100001</v>
      </c>
      <c r="I130" s="9">
        <f t="shared" si="120"/>
        <v>285.35914770009998</v>
      </c>
      <c r="J130" s="9">
        <f t="shared" si="121"/>
        <v>8.0087454439508099E-2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1.1929401103882868</v>
      </c>
      <c r="P130" s="9">
        <f t="shared" si="124"/>
        <v>9.5539536739783687E-2</v>
      </c>
      <c r="Q130" s="12">
        <f t="shared" si="125"/>
        <v>3.1528047124128621E-2</v>
      </c>
      <c r="R130" s="9">
        <f t="shared" si="126"/>
        <v>9.3951000000000007E-2</v>
      </c>
      <c r="S130" s="13">
        <f t="shared" si="127"/>
        <v>0.33557968647623354</v>
      </c>
      <c r="T130" s="2">
        <f t="shared" si="128"/>
        <v>0.01</v>
      </c>
      <c r="U130" s="14">
        <f t="shared" si="129"/>
        <v>3.3557968647623354E-3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1.3305796864762336E-2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10.217013424806501</v>
      </c>
      <c r="E131" s="10">
        <f t="shared" si="139"/>
        <v>12.209147700100001</v>
      </c>
      <c r="F131" s="7" t="s">
        <v>83</v>
      </c>
      <c r="G131" s="1">
        <v>11</v>
      </c>
      <c r="H131" s="9">
        <f t="shared" si="119"/>
        <v>10.217013424806501</v>
      </c>
      <c r="I131" s="9">
        <f t="shared" si="120"/>
        <v>283.36701342480649</v>
      </c>
      <c r="J131" s="9">
        <f t="shared" si="121"/>
        <v>6.3006609769878985E-2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1.0425305449660778</v>
      </c>
      <c r="O131" s="9">
        <f t="shared" si="140"/>
        <v>0.33957002868242525</v>
      </c>
      <c r="P131" s="9">
        <f t="shared" si="124"/>
        <v>2.1395156286740182E-2</v>
      </c>
      <c r="Q131" s="12">
        <f t="shared" si="125"/>
        <v>7.0604015746242605E-3</v>
      </c>
      <c r="R131" s="9">
        <f t="shared" si="126"/>
        <v>9.3951000000000007E-2</v>
      </c>
      <c r="S131" s="13">
        <f t="shared" si="127"/>
        <v>7.5149828896172041E-2</v>
      </c>
      <c r="T131" s="2">
        <f t="shared" si="128"/>
        <v>0.01</v>
      </c>
      <c r="U131" s="14">
        <f t="shared" si="129"/>
        <v>7.514982889617204E-4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6.2414982889617207E-3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5.3232522342333297</v>
      </c>
      <c r="E132" s="10">
        <f t="shared" si="139"/>
        <v>10.217013424806501</v>
      </c>
      <c r="F132" s="7" t="s">
        <v>85</v>
      </c>
      <c r="G132" s="1">
        <v>12</v>
      </c>
      <c r="H132" s="9">
        <f t="shared" si="119"/>
        <v>5.3232522342333297</v>
      </c>
      <c r="I132" s="9">
        <f t="shared" si="120"/>
        <v>278.47325223423331</v>
      </c>
      <c r="J132" s="9">
        <f t="shared" si="121"/>
        <v>3.44460469987058E-2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0.60287487239568505</v>
      </c>
      <c r="P132" s="9">
        <f t="shared" si="124"/>
        <v>2.0766656188880527E-2</v>
      </c>
      <c r="Q132" s="12">
        <f t="shared" si="125"/>
        <v>6.8529965423305746E-3</v>
      </c>
      <c r="R132" s="9">
        <f t="shared" si="126"/>
        <v>9.3951000000000007E-2</v>
      </c>
      <c r="S132" s="13">
        <f t="shared" si="127"/>
        <v>7.2942241618828688E-2</v>
      </c>
      <c r="T132" s="2">
        <f t="shared" si="128"/>
        <v>0.01</v>
      </c>
      <c r="U132" s="14">
        <f t="shared" si="129"/>
        <v>7.2942241618828693E-4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6.2194224161882866E-3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2.4712377348709702</v>
      </c>
      <c r="E133" s="10">
        <f t="shared" si="139"/>
        <v>5.3232522342333297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2.7813910501935499</v>
      </c>
      <c r="E136" s="7"/>
      <c r="F136" s="7"/>
      <c r="G136" s="1">
        <v>1</v>
      </c>
      <c r="H136" s="9">
        <f t="shared" ref="H136:H147" si="141">E137</f>
        <v>2.7813910501935499</v>
      </c>
      <c r="I136" s="9">
        <f t="shared" ref="I136:I147" si="142">H136+273.15</f>
        <v>275.93139105019355</v>
      </c>
      <c r="J136" s="9">
        <f t="shared" ref="J136:J147" si="143">EXP(($C$15*(I136-$C$13))/($C$16*I136*$C$13))</f>
        <v>2.4960634817690047E-2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1.8946317857045095E-2</v>
      </c>
      <c r="Q136" s="12">
        <f t="shared" ref="Q136:Q147" si="147">P136*$B$138</f>
        <v>4.9260426428317248E-3</v>
      </c>
      <c r="R136" s="9">
        <f t="shared" ref="R136:R147" si="148">L136*$B$138</f>
        <v>0.19735245833333334</v>
      </c>
      <c r="S136" s="13">
        <f t="shared" ref="S136:S147" si="149">Q136/R136</f>
        <v>2.496063481769005E-2</v>
      </c>
      <c r="T136" s="2">
        <f t="shared" ref="T136:T147" si="150">$B$137/100</f>
        <v>0.01</v>
      </c>
      <c r="U136" s="14">
        <f t="shared" ref="U136:U147" si="151">S136*T136</f>
        <v>2.4960634817690049E-4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5.7396063481769009E-3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-2.99833316167742</v>
      </c>
      <c r="E137" s="10">
        <f t="shared" ref="E137:E148" si="159">D136</f>
        <v>2.7813910501935499</v>
      </c>
      <c r="F137" s="7" t="s">
        <v>83</v>
      </c>
      <c r="G137" s="1">
        <v>2</v>
      </c>
      <c r="H137" s="9">
        <f t="shared" si="141"/>
        <v>-2.99833316167742</v>
      </c>
      <c r="I137" s="9">
        <f t="shared" si="142"/>
        <v>270.15166683832257</v>
      </c>
      <c r="J137" s="9">
        <f t="shared" si="143"/>
        <v>1.1732432941229306E-2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1.4991495154762884</v>
      </c>
      <c r="P137" s="9">
        <f t="shared" si="146"/>
        <v>1.7588671159201957E-2</v>
      </c>
      <c r="Q137" s="12">
        <f t="shared" si="147"/>
        <v>4.5730545013925091E-3</v>
      </c>
      <c r="R137" s="9">
        <f t="shared" si="148"/>
        <v>0.19735245833333334</v>
      </c>
      <c r="S137" s="13">
        <f t="shared" si="149"/>
        <v>2.3172016908289551E-2</v>
      </c>
      <c r="T137" s="2">
        <f t="shared" si="150"/>
        <v>0.01</v>
      </c>
      <c r="U137" s="14">
        <f t="shared" si="151"/>
        <v>2.3172016908289551E-4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5.7217201690828957E-3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-0.54564794674999995</v>
      </c>
      <c r="E138" s="10">
        <f t="shared" si="159"/>
        <v>-2.99833316167742</v>
      </c>
      <c r="F138" s="7" t="s">
        <v>83</v>
      </c>
      <c r="G138" s="1">
        <v>3</v>
      </c>
      <c r="H138" s="9">
        <f t="shared" si="141"/>
        <v>-0.54564794674999995</v>
      </c>
      <c r="I138" s="9">
        <f t="shared" si="142"/>
        <v>272.60435205324995</v>
      </c>
      <c r="J138" s="9">
        <f t="shared" si="143"/>
        <v>1.6226322929072379E-2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2.2406087609837533</v>
      </c>
      <c r="P138" s="9">
        <f t="shared" si="146"/>
        <v>3.6356841313431129E-2</v>
      </c>
      <c r="Q138" s="12">
        <f t="shared" si="147"/>
        <v>9.4527787414920936E-3</v>
      </c>
      <c r="R138" s="9">
        <f t="shared" si="148"/>
        <v>0.19735245833333334</v>
      </c>
      <c r="S138" s="13">
        <f t="shared" si="149"/>
        <v>4.7897952836878824E-2</v>
      </c>
      <c r="T138" s="2">
        <f t="shared" si="150"/>
        <v>0.01</v>
      </c>
      <c r="U138" s="14">
        <f t="shared" si="151"/>
        <v>4.7897952836878827E-4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5.9689795283687881E-3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-2.00204094293548</v>
      </c>
      <c r="E139" s="10">
        <f t="shared" si="159"/>
        <v>-0.54564794674999995</v>
      </c>
      <c r="F139" s="7" t="s">
        <v>83</v>
      </c>
      <c r="G139" s="1">
        <v>4</v>
      </c>
      <c r="H139" s="9">
        <f t="shared" si="141"/>
        <v>-2.00204094293548</v>
      </c>
      <c r="I139" s="9">
        <f t="shared" si="142"/>
        <v>271.1479590570645</v>
      </c>
      <c r="J139" s="9">
        <f t="shared" si="143"/>
        <v>1.3393743612257132E-2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2.9632998363369891</v>
      </c>
      <c r="P139" s="9">
        <f t="shared" si="146"/>
        <v>3.9689678254141152E-2</v>
      </c>
      <c r="Q139" s="12">
        <f t="shared" si="147"/>
        <v>1.0319316346076701E-2</v>
      </c>
      <c r="R139" s="9">
        <f t="shared" si="148"/>
        <v>0.19735245833333334</v>
      </c>
      <c r="S139" s="13">
        <f t="shared" si="149"/>
        <v>5.2288765152583565E-2</v>
      </c>
      <c r="T139" s="2">
        <f t="shared" si="150"/>
        <v>0.01</v>
      </c>
      <c r="U139" s="14">
        <f t="shared" si="151"/>
        <v>5.2288765152583565E-4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6.0128876515258356E-3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7.7443208557333296</v>
      </c>
      <c r="E140" s="10">
        <f t="shared" si="159"/>
        <v>-2.00204094293548</v>
      </c>
      <c r="F140" s="7" t="s">
        <v>83</v>
      </c>
      <c r="G140" s="1">
        <v>5</v>
      </c>
      <c r="H140" s="9">
        <f t="shared" si="141"/>
        <v>7.7443208557333296</v>
      </c>
      <c r="I140" s="9">
        <f t="shared" si="142"/>
        <v>280.89432085573333</v>
      </c>
      <c r="J140" s="9">
        <f t="shared" si="143"/>
        <v>4.6560928564362107E-2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3.682658074749515</v>
      </c>
      <c r="P140" s="9">
        <f t="shared" si="146"/>
        <v>0.17146797954538345</v>
      </c>
      <c r="Q140" s="12">
        <f t="shared" si="147"/>
        <v>4.4581674681799702E-2</v>
      </c>
      <c r="R140" s="9">
        <f t="shared" si="148"/>
        <v>0.19735245833333334</v>
      </c>
      <c r="S140" s="13">
        <f t="shared" si="149"/>
        <v>0.2258987552437787</v>
      </c>
      <c r="T140" s="2">
        <f t="shared" si="150"/>
        <v>0.01</v>
      </c>
      <c r="U140" s="14">
        <f t="shared" si="151"/>
        <v>2.258987552437787E-3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7.7489875524377871E-3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14.6148254035806</v>
      </c>
      <c r="E141" s="10">
        <f t="shared" si="159"/>
        <v>7.7443208557333296</v>
      </c>
      <c r="F141" s="7" t="s">
        <v>85</v>
      </c>
      <c r="G141" s="1">
        <v>6</v>
      </c>
      <c r="H141" s="9">
        <f t="shared" si="141"/>
        <v>14.6148254035806</v>
      </c>
      <c r="I141" s="9">
        <f t="shared" si="142"/>
        <v>287.76482540358057</v>
      </c>
      <c r="J141" s="9">
        <f t="shared" si="143"/>
        <v>0.10652374690692083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4.2702380118707985</v>
      </c>
      <c r="P141" s="9">
        <f t="shared" si="146"/>
        <v>0.45488175320883772</v>
      </c>
      <c r="Q141" s="12">
        <f t="shared" si="147"/>
        <v>0.11826925583429782</v>
      </c>
      <c r="R141" s="9">
        <f t="shared" si="148"/>
        <v>0.19735245833333334</v>
      </c>
      <c r="S141" s="13">
        <f t="shared" si="149"/>
        <v>0.59927936461038667</v>
      </c>
      <c r="T141" s="2">
        <f t="shared" si="150"/>
        <v>0.01</v>
      </c>
      <c r="U141" s="14">
        <f t="shared" si="151"/>
        <v>5.9927936461038672E-3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1.1482793646103866E-2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17.525341752333301</v>
      </c>
      <c r="E142" s="10">
        <f t="shared" si="159"/>
        <v>14.6148254035806</v>
      </c>
      <c r="F142" s="7" t="s">
        <v>83</v>
      </c>
      <c r="G142" s="1">
        <v>7</v>
      </c>
      <c r="H142" s="9">
        <f t="shared" si="141"/>
        <v>17.525341752333301</v>
      </c>
      <c r="I142" s="9">
        <f t="shared" si="142"/>
        <v>290.67534175233328</v>
      </c>
      <c r="J142" s="9">
        <f t="shared" si="143"/>
        <v>0.14948038959185178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4.5744041753286275</v>
      </c>
      <c r="P142" s="9">
        <f t="shared" si="146"/>
        <v>0.68378371827871676</v>
      </c>
      <c r="Q142" s="12">
        <f t="shared" si="147"/>
        <v>0.17778376675246635</v>
      </c>
      <c r="R142" s="9">
        <f t="shared" si="148"/>
        <v>0.19735245833333334</v>
      </c>
      <c r="S142" s="13">
        <f t="shared" si="149"/>
        <v>0.90084394313540817</v>
      </c>
      <c r="T142" s="2">
        <f t="shared" si="150"/>
        <v>0.01</v>
      </c>
      <c r="U142" s="14">
        <f t="shared" si="151"/>
        <v>9.0084394313540827E-3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1.8958439431354085E-2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19.1826162567742</v>
      </c>
      <c r="E143" s="10">
        <f t="shared" si="159"/>
        <v>17.525341752333301</v>
      </c>
      <c r="F143" s="7" t="s">
        <v>83</v>
      </c>
      <c r="G143" s="1">
        <v>8</v>
      </c>
      <c r="H143" s="9">
        <f t="shared" si="141"/>
        <v>19.1826162567742</v>
      </c>
      <c r="I143" s="9">
        <f t="shared" si="142"/>
        <v>292.3326162567742</v>
      </c>
      <c r="J143" s="9">
        <f t="shared" si="143"/>
        <v>0.18074100888889438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4.6496683737165778</v>
      </c>
      <c r="P143" s="9">
        <f t="shared" si="146"/>
        <v>0.84038575286431905</v>
      </c>
      <c r="Q143" s="12">
        <f t="shared" si="147"/>
        <v>0.21850029574472296</v>
      </c>
      <c r="R143" s="9">
        <f t="shared" si="148"/>
        <v>0.19735245833333334</v>
      </c>
      <c r="S143" s="13">
        <f t="shared" si="149"/>
        <v>1.1071577095617953</v>
      </c>
      <c r="T143" s="2">
        <f t="shared" si="150"/>
        <v>0.01</v>
      </c>
      <c r="U143" s="14">
        <f t="shared" si="151"/>
        <v>1.1071577095617954E-2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2.1021577095617954E-2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18.6785631841935</v>
      </c>
      <c r="E144" s="10">
        <f t="shared" si="159"/>
        <v>19.1826162567742</v>
      </c>
      <c r="F144" s="7" t="s">
        <v>83</v>
      </c>
      <c r="G144" s="1">
        <v>9</v>
      </c>
      <c r="H144" s="9">
        <f t="shared" si="141"/>
        <v>18.6785631841935</v>
      </c>
      <c r="I144" s="9">
        <f t="shared" si="142"/>
        <v>291.82856318419346</v>
      </c>
      <c r="J144" s="9">
        <f t="shared" si="143"/>
        <v>0.17063659138029563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4.5683305375189258</v>
      </c>
      <c r="P144" s="9">
        <f t="shared" si="146"/>
        <v>0.77952435122074326</v>
      </c>
      <c r="Q144" s="12">
        <f t="shared" si="147"/>
        <v>0.20267633131739327</v>
      </c>
      <c r="R144" s="9">
        <f t="shared" si="148"/>
        <v>0.19735245833333334</v>
      </c>
      <c r="S144" s="13">
        <f t="shared" si="149"/>
        <v>1.0269764715829774</v>
      </c>
      <c r="T144" s="2">
        <f t="shared" si="150"/>
        <v>0.01</v>
      </c>
      <c r="U144" s="14">
        <f t="shared" si="151"/>
        <v>1.0269764715829775E-2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2.0219764715829775E-2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12.209147700100001</v>
      </c>
      <c r="E145" s="10">
        <f t="shared" si="159"/>
        <v>18.6785631841935</v>
      </c>
      <c r="F145" s="7" t="s">
        <v>83</v>
      </c>
      <c r="G145" s="1">
        <v>10</v>
      </c>
      <c r="H145" s="9">
        <f t="shared" si="141"/>
        <v>12.209147700100001</v>
      </c>
      <c r="I145" s="9">
        <f t="shared" si="142"/>
        <v>285.35914770009998</v>
      </c>
      <c r="J145" s="9">
        <f t="shared" si="143"/>
        <v>8.0087454439508099E-2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4.5478541029648492</v>
      </c>
      <c r="P145" s="9">
        <f t="shared" si="146"/>
        <v>0.36422605826872734</v>
      </c>
      <c r="Q145" s="12">
        <f t="shared" si="147"/>
        <v>9.4698775149869116E-2</v>
      </c>
      <c r="R145" s="9">
        <f t="shared" si="148"/>
        <v>0.19735245833333334</v>
      </c>
      <c r="S145" s="13">
        <f t="shared" si="149"/>
        <v>0.47984593629900707</v>
      </c>
      <c r="T145" s="2">
        <f t="shared" si="150"/>
        <v>0.01</v>
      </c>
      <c r="U145" s="14">
        <f t="shared" si="151"/>
        <v>4.7984593629900709E-3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1.4748459362990071E-2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10.217013424806501</v>
      </c>
      <c r="E146" s="10">
        <f t="shared" si="159"/>
        <v>12.209147700100001</v>
      </c>
      <c r="F146" s="7" t="s">
        <v>83</v>
      </c>
      <c r="G146" s="1">
        <v>11</v>
      </c>
      <c r="H146" s="9">
        <f t="shared" si="141"/>
        <v>10.217013424806501</v>
      </c>
      <c r="I146" s="9">
        <f t="shared" si="142"/>
        <v>283.36701342480649</v>
      </c>
      <c r="J146" s="9">
        <f t="shared" si="143"/>
        <v>6.3006609769878985E-2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4.9426759613627889</v>
      </c>
      <c r="P146" s="9">
        <f t="shared" si="146"/>
        <v>0.3114212555165467</v>
      </c>
      <c r="Q146" s="12">
        <f t="shared" si="147"/>
        <v>8.096952643430215E-2</v>
      </c>
      <c r="R146" s="9">
        <f t="shared" si="148"/>
        <v>0.19735245833333334</v>
      </c>
      <c r="S146" s="13">
        <f t="shared" si="149"/>
        <v>0.41027878303670556</v>
      </c>
      <c r="T146" s="2">
        <f t="shared" si="150"/>
        <v>0.01</v>
      </c>
      <c r="U146" s="14">
        <f t="shared" si="151"/>
        <v>4.1027878303670556E-3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9.5927878303670548E-3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5.3232522342333297</v>
      </c>
      <c r="E147" s="10">
        <f t="shared" si="159"/>
        <v>10.217013424806501</v>
      </c>
      <c r="F147" s="7" t="s">
        <v>85</v>
      </c>
      <c r="G147" s="1">
        <v>12</v>
      </c>
      <c r="H147" s="9">
        <f t="shared" si="141"/>
        <v>5.3232522342333297</v>
      </c>
      <c r="I147" s="9">
        <f t="shared" si="142"/>
        <v>278.47325223423331</v>
      </c>
      <c r="J147" s="9">
        <f t="shared" si="143"/>
        <v>3.44460469987058E-2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5.3903026225129089</v>
      </c>
      <c r="P147" s="9">
        <f t="shared" si="146"/>
        <v>0.18567461747232678</v>
      </c>
      <c r="Q147" s="12">
        <f t="shared" si="147"/>
        <v>4.8275400542804964E-2</v>
      </c>
      <c r="R147" s="9">
        <f t="shared" si="148"/>
        <v>0.19735245833333334</v>
      </c>
      <c r="S147" s="13">
        <f t="shared" si="149"/>
        <v>0.24461514667968604</v>
      </c>
      <c r="T147" s="2">
        <f t="shared" si="150"/>
        <v>0.01</v>
      </c>
      <c r="U147" s="14">
        <f t="shared" si="151"/>
        <v>2.4461514667968604E-3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7.9361514667968605E-3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2.4712377348709702</v>
      </c>
      <c r="E148" s="10">
        <f t="shared" si="159"/>
        <v>5.3232522342333297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1471000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398000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2074000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2014000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31000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10428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5012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7442439.6160446666</v>
      </c>
      <c r="J13" s="6" t="s">
        <v>37</v>
      </c>
      <c r="K13" s="6">
        <f>I13/(10000*1000)</f>
        <v>0.74424396160446671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9.2780078864516096</v>
      </c>
      <c r="E26" s="7"/>
      <c r="F26" s="7"/>
      <c r="G26" s="1">
        <v>1</v>
      </c>
      <c r="H26" s="9">
        <f t="shared" ref="H26:H37" si="0">E27</f>
        <v>9.2780078864516096</v>
      </c>
      <c r="I26" s="9">
        <f t="shared" ref="I26:I37" si="1">H26+273.15</f>
        <v>282.42800788645161</v>
      </c>
      <c r="J26" s="9">
        <f t="shared" ref="J26:J37" si="2">EXP(($C$15*(I26-$C$13))/($C$16*I26*$C$13))</f>
        <v>5.6204529946620077E-2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2.2780873003896418</v>
      </c>
      <c r="Q26" s="12">
        <f t="shared" ref="Q26:Q37" si="6">P26*$B$28</f>
        <v>0.22780873003896418</v>
      </c>
      <c r="R26" s="9">
        <f t="shared" ref="R26:R37" si="7">L26*$B$28</f>
        <v>4.0532094166666672</v>
      </c>
      <c r="S26" s="13">
        <f t="shared" ref="S26:S37" si="8">Q26/R26</f>
        <v>5.6204529946620077E-2</v>
      </c>
      <c r="T26" s="2">
        <f t="shared" ref="T26:T37" si="9">$B$27/100</f>
        <v>0.34</v>
      </c>
      <c r="U26" s="14">
        <f t="shared" ref="U26:U37" si="10">S26*T26</f>
        <v>1.9109540181850827E-2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3.2009540181850829E-2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9.6013170833548394</v>
      </c>
      <c r="E27" s="10">
        <f t="shared" ref="E27:E38" si="18">D26</f>
        <v>9.2780078864516096</v>
      </c>
      <c r="F27" s="7" t="s">
        <v>83</v>
      </c>
      <c r="G27" s="1">
        <v>2</v>
      </c>
      <c r="H27" s="9">
        <f t="shared" si="0"/>
        <v>9.6013170833548394</v>
      </c>
      <c r="I27" s="9">
        <f t="shared" si="1"/>
        <v>282.75131708335482</v>
      </c>
      <c r="J27" s="9">
        <f t="shared" si="2"/>
        <v>5.846438665567049E-2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78.786101032943691</v>
      </c>
      <c r="P27" s="9">
        <f t="shared" si="5"/>
        <v>4.6061810738827402</v>
      </c>
      <c r="Q27" s="12">
        <f t="shared" si="6"/>
        <v>0.46061810738827402</v>
      </c>
      <c r="R27" s="9">
        <f t="shared" si="7"/>
        <v>4.0532094166666672</v>
      </c>
      <c r="S27" s="13">
        <f t="shared" si="8"/>
        <v>0.11364280994074155</v>
      </c>
      <c r="T27" s="2">
        <f t="shared" si="9"/>
        <v>0.34</v>
      </c>
      <c r="U27" s="14">
        <f t="shared" si="10"/>
        <v>3.8638555379852127E-2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5.1538555379852129E-2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8.5715842619285691</v>
      </c>
      <c r="E28" s="10">
        <f t="shared" si="18"/>
        <v>9.6013170833548394</v>
      </c>
      <c r="F28" s="7" t="s">
        <v>83</v>
      </c>
      <c r="G28" s="1">
        <v>3</v>
      </c>
      <c r="H28" s="9">
        <f t="shared" si="0"/>
        <v>8.5715842619285691</v>
      </c>
      <c r="I28" s="9">
        <f t="shared" si="1"/>
        <v>281.72158426192857</v>
      </c>
      <c r="J28" s="9">
        <f t="shared" si="2"/>
        <v>5.154987198097629E-2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114.71201412572762</v>
      </c>
      <c r="P28" s="9">
        <f t="shared" si="5"/>
        <v>5.9133896428612029</v>
      </c>
      <c r="Q28" s="12">
        <f t="shared" si="6"/>
        <v>0.59133896428612032</v>
      </c>
      <c r="R28" s="9">
        <f t="shared" si="7"/>
        <v>4.0532094166666672</v>
      </c>
      <c r="S28" s="13">
        <f t="shared" si="8"/>
        <v>0.14589400731542601</v>
      </c>
      <c r="T28" s="2">
        <f t="shared" si="9"/>
        <v>0.34</v>
      </c>
      <c r="U28" s="14">
        <f t="shared" si="10"/>
        <v>4.960396248724485E-2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6.2503962487244852E-2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10.7906255656774</v>
      </c>
      <c r="E29" s="10">
        <f t="shared" si="18"/>
        <v>8.5715842619285691</v>
      </c>
      <c r="F29" s="7" t="s">
        <v>83</v>
      </c>
      <c r="G29" s="1">
        <v>4</v>
      </c>
      <c r="H29" s="9">
        <f t="shared" si="0"/>
        <v>10.7906255656774</v>
      </c>
      <c r="I29" s="9">
        <f t="shared" si="1"/>
        <v>283.94062556567735</v>
      </c>
      <c r="J29" s="9">
        <f t="shared" si="2"/>
        <v>6.7535627146333363E-2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149.33071864953308</v>
      </c>
      <c r="P29" s="9">
        <f t="shared" si="5"/>
        <v>10.085143736208876</v>
      </c>
      <c r="Q29" s="12">
        <f t="shared" si="6"/>
        <v>1.0085143736208877</v>
      </c>
      <c r="R29" s="9">
        <f t="shared" si="7"/>
        <v>4.0532094166666672</v>
      </c>
      <c r="S29" s="13">
        <f t="shared" si="8"/>
        <v>0.24881871868596497</v>
      </c>
      <c r="T29" s="2">
        <f t="shared" si="9"/>
        <v>0.34</v>
      </c>
      <c r="U29" s="14">
        <f t="shared" si="10"/>
        <v>8.4598364353228095E-2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9.749836435322809E-2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13.0691611079667</v>
      </c>
      <c r="E30" s="10">
        <f t="shared" si="18"/>
        <v>10.7906255656774</v>
      </c>
      <c r="F30" s="7" t="s">
        <v>83</v>
      </c>
      <c r="G30" s="1">
        <v>5</v>
      </c>
      <c r="H30" s="9">
        <f t="shared" si="0"/>
        <v>13.0691611079667</v>
      </c>
      <c r="I30" s="9">
        <f t="shared" si="1"/>
        <v>286.21916110796667</v>
      </c>
      <c r="J30" s="9">
        <f t="shared" si="2"/>
        <v>8.873411128079936E-2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132.28329616765802</v>
      </c>
      <c r="O30" s="9">
        <f t="shared" si="19"/>
        <v>47.494372912332864</v>
      </c>
      <c r="P30" s="9">
        <f t="shared" si="5"/>
        <v>4.214370971214727</v>
      </c>
      <c r="Q30" s="12">
        <f t="shared" si="6"/>
        <v>0.4214370971214727</v>
      </c>
      <c r="R30" s="9">
        <f t="shared" si="7"/>
        <v>4.0532094166666672</v>
      </c>
      <c r="S30" s="13">
        <f t="shared" si="8"/>
        <v>0.10397614675139578</v>
      </c>
      <c r="T30" s="2">
        <f t="shared" si="9"/>
        <v>0.34</v>
      </c>
      <c r="U30" s="14">
        <f t="shared" si="10"/>
        <v>3.5351889895474567E-2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4.8251889895474569E-2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14.6877144077419</v>
      </c>
      <c r="E31" s="10">
        <f t="shared" si="18"/>
        <v>13.0691611079667</v>
      </c>
      <c r="F31" s="7" t="s">
        <v>85</v>
      </c>
      <c r="G31" s="1">
        <v>6</v>
      </c>
      <c r="H31" s="9">
        <f t="shared" si="0"/>
        <v>14.6877144077419</v>
      </c>
      <c r="I31" s="9">
        <f t="shared" si="1"/>
        <v>287.83771440774188</v>
      </c>
      <c r="J31" s="9">
        <f t="shared" si="2"/>
        <v>0.10744039093199133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83.812096107784811</v>
      </c>
      <c r="P31" s="9">
        <f t="shared" si="5"/>
        <v>9.004804370650028</v>
      </c>
      <c r="Q31" s="12">
        <f t="shared" si="6"/>
        <v>0.9004804370650028</v>
      </c>
      <c r="R31" s="9">
        <f t="shared" si="7"/>
        <v>4.0532094166666672</v>
      </c>
      <c r="S31" s="13">
        <f t="shared" si="8"/>
        <v>0.22216479448662488</v>
      </c>
      <c r="T31" s="2">
        <f t="shared" si="9"/>
        <v>0.34</v>
      </c>
      <c r="U31" s="14">
        <f t="shared" si="10"/>
        <v>7.5536030125452458E-2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0.10118603012545246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19.185922455</v>
      </c>
      <c r="E32" s="10">
        <f t="shared" si="18"/>
        <v>14.6877144077419</v>
      </c>
      <c r="F32" s="7" t="s">
        <v>83</v>
      </c>
      <c r="G32" s="1">
        <v>7</v>
      </c>
      <c r="H32" s="9">
        <f t="shared" si="0"/>
        <v>19.185922455</v>
      </c>
      <c r="I32" s="9">
        <f t="shared" si="1"/>
        <v>292.335922455</v>
      </c>
      <c r="J32" s="9">
        <f t="shared" si="2"/>
        <v>0.1808091052173568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115.33938590380146</v>
      </c>
      <c r="P32" s="9">
        <f t="shared" si="5"/>
        <v>20.854411161585755</v>
      </c>
      <c r="Q32" s="12">
        <f t="shared" si="6"/>
        <v>2.0854411161585755</v>
      </c>
      <c r="R32" s="9">
        <f t="shared" si="7"/>
        <v>4.0532094166666672</v>
      </c>
      <c r="S32" s="13">
        <f t="shared" si="8"/>
        <v>0.51451600491780869</v>
      </c>
      <c r="T32" s="2">
        <f t="shared" si="9"/>
        <v>0.34</v>
      </c>
      <c r="U32" s="14">
        <f t="shared" si="10"/>
        <v>0.17493544167205496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0.20058544167205497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22.8279525135484</v>
      </c>
      <c r="E33" s="10">
        <f t="shared" si="18"/>
        <v>19.185922455</v>
      </c>
      <c r="F33" s="7" t="s">
        <v>83</v>
      </c>
      <c r="G33" s="1">
        <v>8</v>
      </c>
      <c r="H33" s="9">
        <f t="shared" si="0"/>
        <v>22.8279525135484</v>
      </c>
      <c r="I33" s="9">
        <f t="shared" si="1"/>
        <v>295.97795251354836</v>
      </c>
      <c r="J33" s="9">
        <f t="shared" si="2"/>
        <v>0.27240366176998859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135.01706890888238</v>
      </c>
      <c r="P33" s="9">
        <f t="shared" si="5"/>
        <v>36.779143972230436</v>
      </c>
      <c r="Q33" s="12">
        <f t="shared" si="6"/>
        <v>3.6779143972230437</v>
      </c>
      <c r="R33" s="9">
        <f t="shared" si="7"/>
        <v>4.0532094166666672</v>
      </c>
      <c r="S33" s="13">
        <f t="shared" si="8"/>
        <v>0.90740793754686777</v>
      </c>
      <c r="T33" s="2">
        <f t="shared" si="9"/>
        <v>0.34</v>
      </c>
      <c r="U33" s="14">
        <f t="shared" si="10"/>
        <v>0.30851869876593507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0.33416869876593508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22.9049237874193</v>
      </c>
      <c r="E34" s="10">
        <f t="shared" si="18"/>
        <v>22.8279525135484</v>
      </c>
      <c r="F34" s="7" t="s">
        <v>83</v>
      </c>
      <c r="G34" s="1">
        <v>9</v>
      </c>
      <c r="H34" s="9">
        <f t="shared" si="0"/>
        <v>22.9049237874193</v>
      </c>
      <c r="I34" s="9">
        <f t="shared" si="1"/>
        <v>296.05492378741928</v>
      </c>
      <c r="J34" s="9">
        <f t="shared" si="2"/>
        <v>0.27474349168855433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138.77001910331862</v>
      </c>
      <c r="P34" s="9">
        <f t="shared" si="5"/>
        <v>38.126159590133142</v>
      </c>
      <c r="Q34" s="12">
        <f t="shared" si="6"/>
        <v>3.8126159590133142</v>
      </c>
      <c r="R34" s="9">
        <f t="shared" si="7"/>
        <v>4.0532094166666672</v>
      </c>
      <c r="S34" s="13">
        <f t="shared" si="8"/>
        <v>0.94064124674534688</v>
      </c>
      <c r="T34" s="2">
        <f t="shared" si="9"/>
        <v>0.34</v>
      </c>
      <c r="U34" s="14">
        <f t="shared" si="10"/>
        <v>0.31981802389341796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0.34546802389341796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21.0776412013333</v>
      </c>
      <c r="E35" s="10">
        <f t="shared" si="18"/>
        <v>22.9049237874193</v>
      </c>
      <c r="F35" s="7" t="s">
        <v>83</v>
      </c>
      <c r="G35" s="1">
        <v>10</v>
      </c>
      <c r="H35" s="9">
        <f t="shared" si="0"/>
        <v>21.0776412013333</v>
      </c>
      <c r="I35" s="9">
        <f t="shared" si="1"/>
        <v>294.22764120133326</v>
      </c>
      <c r="J35" s="9">
        <f t="shared" si="2"/>
        <v>0.22398659029183515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141.17595367985214</v>
      </c>
      <c r="P35" s="9">
        <f t="shared" si="5"/>
        <v>31.62152049594814</v>
      </c>
      <c r="Q35" s="12">
        <f t="shared" si="6"/>
        <v>3.1621520495948143</v>
      </c>
      <c r="R35" s="9">
        <f t="shared" si="7"/>
        <v>4.0532094166666672</v>
      </c>
      <c r="S35" s="13">
        <f t="shared" si="8"/>
        <v>0.78016004714489862</v>
      </c>
      <c r="T35" s="2">
        <f t="shared" si="9"/>
        <v>0.34</v>
      </c>
      <c r="U35" s="14">
        <f t="shared" si="10"/>
        <v>0.26525441602926553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0.29090441602926553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16.803332683548401</v>
      </c>
      <c r="E36" s="10">
        <f t="shared" si="18"/>
        <v>21.0776412013333</v>
      </c>
      <c r="F36" s="7" t="s">
        <v>83</v>
      </c>
      <c r="G36" s="1">
        <v>11</v>
      </c>
      <c r="H36" s="9">
        <f t="shared" si="0"/>
        <v>16.803332683548401</v>
      </c>
      <c r="I36" s="9">
        <f t="shared" si="1"/>
        <v>289.95333268354835</v>
      </c>
      <c r="J36" s="9">
        <f t="shared" si="2"/>
        <v>0.13751794845686022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104.07671152470878</v>
      </c>
      <c r="O36" s="9">
        <f t="shared" si="19"/>
        <v>46.009815825861878</v>
      </c>
      <c r="P36" s="9">
        <f t="shared" si="5"/>
        <v>6.3271754812505057</v>
      </c>
      <c r="Q36" s="12">
        <f t="shared" si="6"/>
        <v>0.63271754812505066</v>
      </c>
      <c r="R36" s="9">
        <f t="shared" si="7"/>
        <v>4.0532094166666672</v>
      </c>
      <c r="S36" s="13">
        <f t="shared" si="8"/>
        <v>0.15610285161268411</v>
      </c>
      <c r="T36" s="2">
        <f t="shared" si="9"/>
        <v>0.34</v>
      </c>
      <c r="U36" s="14">
        <f t="shared" si="10"/>
        <v>5.3074969548312603E-2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7.8724969548312596E-2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10.9961116661333</v>
      </c>
      <c r="E37" s="10">
        <f t="shared" si="18"/>
        <v>16.803332683548401</v>
      </c>
      <c r="F37" s="7" t="s">
        <v>85</v>
      </c>
      <c r="G37" s="1">
        <v>12</v>
      </c>
      <c r="H37" s="9">
        <f t="shared" si="0"/>
        <v>10.9961116661333</v>
      </c>
      <c r="I37" s="9">
        <f t="shared" si="1"/>
        <v>284.14611166613327</v>
      </c>
      <c r="J37" s="9">
        <f t="shared" si="2"/>
        <v>6.9231362201296984E-2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80.214734511278039</v>
      </c>
      <c r="P37" s="9">
        <f t="shared" si="5"/>
        <v>5.5533753388311675</v>
      </c>
      <c r="Q37" s="12">
        <f t="shared" si="6"/>
        <v>0.5553375338831168</v>
      </c>
      <c r="R37" s="9">
        <f t="shared" si="7"/>
        <v>4.0532094166666672</v>
      </c>
      <c r="S37" s="13">
        <f t="shared" si="8"/>
        <v>0.1370118039298899</v>
      </c>
      <c r="T37" s="2">
        <f t="shared" si="9"/>
        <v>0.34</v>
      </c>
      <c r="U37" s="14">
        <f t="shared" si="10"/>
        <v>4.6584013336162571E-2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5.9484013336162572E-2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8.9548916190967702</v>
      </c>
      <c r="E38" s="10">
        <f t="shared" si="18"/>
        <v>10.9961116661333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9.2780078864516096</v>
      </c>
      <c r="E42" s="7"/>
      <c r="F42" s="7"/>
      <c r="G42" s="1">
        <v>1</v>
      </c>
      <c r="H42" s="9">
        <f t="shared" ref="H42:H53" si="20">E43</f>
        <v>9.2780078864516096</v>
      </c>
      <c r="I42" s="9">
        <f t="shared" ref="I42:I53" si="21">H42+273.15</f>
        <v>282.42800788645161</v>
      </c>
      <c r="J42" s="9">
        <f t="shared" ref="J42:J53" si="22">EXP(($C$15*(I42-$C$13))/($C$16*I42*$C$13))</f>
        <v>5.6204529946620077E-2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3.307987865670758</v>
      </c>
      <c r="Q42" s="12">
        <f t="shared" ref="Q42:Q53" si="26">P42*$B$44</f>
        <v>0.79391708776098191</v>
      </c>
      <c r="R42" s="9">
        <f t="shared" ref="R42:R53" si="27">L42*$B$44</f>
        <v>14.125500000000001</v>
      </c>
      <c r="S42" s="13">
        <f t="shared" ref="S42:S53" si="28">Q42/R42</f>
        <v>5.6204529946620077E-2</v>
      </c>
      <c r="T42" s="2">
        <f t="shared" ref="T42:T53" si="29">$B$43/100</f>
        <v>0.43</v>
      </c>
      <c r="U42" s="14">
        <f t="shared" ref="U42:U53" si="30">S42*T42</f>
        <v>2.4167947877046632E-2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3.2587947877046629E-2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122583.33333333333</v>
      </c>
      <c r="AU42" s="1">
        <f t="shared" ref="AU42:AU53" si="38">AT42*10000*AS42*0.67*AR42*AQ42</f>
        <v>879222141.22882557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9.6013170833548394</v>
      </c>
      <c r="E43" s="10">
        <f t="shared" ref="E43:E54" si="39">D42</f>
        <v>9.2780078864516096</v>
      </c>
      <c r="F43" s="7" t="s">
        <v>83</v>
      </c>
      <c r="G43" s="1">
        <v>2</v>
      </c>
      <c r="H43" s="9">
        <f t="shared" si="20"/>
        <v>9.6013170833548394</v>
      </c>
      <c r="I43" s="9">
        <f t="shared" si="21"/>
        <v>282.75131708335482</v>
      </c>
      <c r="J43" s="9">
        <f t="shared" si="22"/>
        <v>5.846438665567049E-2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114.40451213432925</v>
      </c>
      <c r="P43" s="9">
        <f t="shared" si="25"/>
        <v>6.6885896325747716</v>
      </c>
      <c r="Q43" s="12">
        <f t="shared" si="26"/>
        <v>1.6052615118179452</v>
      </c>
      <c r="R43" s="9">
        <f t="shared" si="27"/>
        <v>14.125500000000001</v>
      </c>
      <c r="S43" s="13">
        <f t="shared" si="28"/>
        <v>0.11364280994074158</v>
      </c>
      <c r="T43" s="2">
        <f t="shared" si="29"/>
        <v>0.43</v>
      </c>
      <c r="U43" s="14">
        <f t="shared" si="30"/>
        <v>4.886640827451888E-2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5.7286408274518877E-2</v>
      </c>
      <c r="AR43" s="9">
        <f t="shared" si="35"/>
        <v>136.875</v>
      </c>
      <c r="AS43" s="1">
        <f t="shared" si="36"/>
        <v>0.24</v>
      </c>
      <c r="AT43" s="1">
        <f t="shared" si="37"/>
        <v>122583.33333333333</v>
      </c>
      <c r="AU43" s="1">
        <f t="shared" si="38"/>
        <v>1545586077.9103432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8.5715842619285691</v>
      </c>
      <c r="E44" s="10">
        <f t="shared" si="39"/>
        <v>9.6013170833548394</v>
      </c>
      <c r="F44" s="7" t="s">
        <v>83</v>
      </c>
      <c r="G44" s="1">
        <v>3</v>
      </c>
      <c r="H44" s="9">
        <f t="shared" si="20"/>
        <v>8.5715842619285691</v>
      </c>
      <c r="I44" s="9">
        <f t="shared" si="21"/>
        <v>281.72158426192857</v>
      </c>
      <c r="J44" s="9">
        <f t="shared" si="22"/>
        <v>5.154987198097629E-2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166.57217250175447</v>
      </c>
      <c r="P44" s="9">
        <f t="shared" si="25"/>
        <v>8.5867741680585414</v>
      </c>
      <c r="Q44" s="12">
        <f t="shared" si="26"/>
        <v>2.0608258003340501</v>
      </c>
      <c r="R44" s="9">
        <f t="shared" si="27"/>
        <v>14.125500000000001</v>
      </c>
      <c r="S44" s="13">
        <f t="shared" si="28"/>
        <v>0.14589400731542601</v>
      </c>
      <c r="T44" s="2">
        <f t="shared" si="29"/>
        <v>0.43</v>
      </c>
      <c r="U44" s="14">
        <f t="shared" si="30"/>
        <v>6.2734423145633184E-2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7.1154423145633194E-2</v>
      </c>
      <c r="AR44" s="9">
        <f t="shared" si="35"/>
        <v>136.875</v>
      </c>
      <c r="AS44" s="1">
        <f t="shared" si="36"/>
        <v>0.24</v>
      </c>
      <c r="AT44" s="1">
        <f t="shared" si="37"/>
        <v>122583.33333333333</v>
      </c>
      <c r="AU44" s="1">
        <f t="shared" si="38"/>
        <v>1919744824.4376915</v>
      </c>
    </row>
    <row r="45" spans="1:48" x14ac:dyDescent="0.15">
      <c r="C45" s="7">
        <v>3</v>
      </c>
      <c r="D45" s="8">
        <v>10.7906255656774</v>
      </c>
      <c r="E45" s="10">
        <f t="shared" si="39"/>
        <v>8.5715842619285691</v>
      </c>
      <c r="F45" s="7" t="s">
        <v>83</v>
      </c>
      <c r="G45" s="1">
        <v>4</v>
      </c>
      <c r="H45" s="9">
        <f t="shared" si="20"/>
        <v>10.7906255656774</v>
      </c>
      <c r="I45" s="9">
        <f t="shared" si="21"/>
        <v>283.94062556567735</v>
      </c>
      <c r="J45" s="9">
        <f t="shared" si="22"/>
        <v>6.7535627146333363E-2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216.84164833369593</v>
      </c>
      <c r="P45" s="9">
        <f t="shared" si="25"/>
        <v>14.644536711660827</v>
      </c>
      <c r="Q45" s="12">
        <f t="shared" si="26"/>
        <v>3.5146888107985981</v>
      </c>
      <c r="R45" s="9">
        <f t="shared" si="27"/>
        <v>14.125500000000001</v>
      </c>
      <c r="S45" s="13">
        <f t="shared" si="28"/>
        <v>0.24881871868596495</v>
      </c>
      <c r="T45" s="2">
        <f t="shared" si="29"/>
        <v>0.43</v>
      </c>
      <c r="U45" s="14">
        <f t="shared" si="30"/>
        <v>0.10699204903496493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0.11541204903496494</v>
      </c>
      <c r="AR45" s="9">
        <f t="shared" si="35"/>
        <v>136.875</v>
      </c>
      <c r="AS45" s="1">
        <f t="shared" si="36"/>
        <v>0.24</v>
      </c>
      <c r="AT45" s="1">
        <f t="shared" si="37"/>
        <v>122583.33333333333</v>
      </c>
      <c r="AU45" s="1">
        <f t="shared" si="38"/>
        <v>3113814630.4573116</v>
      </c>
    </row>
    <row r="46" spans="1:48" x14ac:dyDescent="0.15">
      <c r="C46" s="7">
        <v>4</v>
      </c>
      <c r="D46" s="8">
        <v>13.0691611079667</v>
      </c>
      <c r="E46" s="10">
        <f t="shared" si="39"/>
        <v>10.7906255656774</v>
      </c>
      <c r="F46" s="7" t="s">
        <v>83</v>
      </c>
      <c r="G46" s="1">
        <v>5</v>
      </c>
      <c r="H46" s="9">
        <f t="shared" si="20"/>
        <v>13.0691611079667</v>
      </c>
      <c r="I46" s="9">
        <f t="shared" si="21"/>
        <v>286.21916110796667</v>
      </c>
      <c r="J46" s="9">
        <f t="shared" si="22"/>
        <v>8.873411128079936E-2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192.08725604093334</v>
      </c>
      <c r="O46" s="9">
        <f t="shared" si="40"/>
        <v>68.9661055811018</v>
      </c>
      <c r="P46" s="9">
        <f t="shared" si="25"/>
        <v>6.1196460872368448</v>
      </c>
      <c r="Q46" s="12">
        <f t="shared" si="26"/>
        <v>1.4687150609368427</v>
      </c>
      <c r="R46" s="9">
        <f t="shared" si="27"/>
        <v>14.125500000000001</v>
      </c>
      <c r="S46" s="13">
        <f t="shared" si="28"/>
        <v>0.10397614675139588</v>
      </c>
      <c r="T46" s="2">
        <f t="shared" si="29"/>
        <v>0.43</v>
      </c>
      <c r="U46" s="14">
        <f t="shared" si="30"/>
        <v>4.4709743103100226E-2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5.3129743103100223E-2</v>
      </c>
      <c r="AR46" s="9">
        <f t="shared" si="35"/>
        <v>136.875</v>
      </c>
      <c r="AS46" s="1">
        <f t="shared" si="36"/>
        <v>0.24</v>
      </c>
      <c r="AT46" s="1">
        <f t="shared" si="37"/>
        <v>122583.33333333333</v>
      </c>
      <c r="AU46" s="1">
        <f t="shared" si="38"/>
        <v>1433439339.9146028</v>
      </c>
    </row>
    <row r="47" spans="1:48" x14ac:dyDescent="0.15">
      <c r="C47" s="7">
        <v>5</v>
      </c>
      <c r="D47" s="8">
        <v>14.6877144077419</v>
      </c>
      <c r="E47" s="10">
        <f t="shared" si="39"/>
        <v>13.0691611079667</v>
      </c>
      <c r="F47" s="7" t="s">
        <v>85</v>
      </c>
      <c r="G47" s="1">
        <v>6</v>
      </c>
      <c r="H47" s="9">
        <f t="shared" si="20"/>
        <v>14.6877144077419</v>
      </c>
      <c r="I47" s="9">
        <f t="shared" si="21"/>
        <v>287.83771440774188</v>
      </c>
      <c r="J47" s="9">
        <f t="shared" si="22"/>
        <v>0.10744039093199133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121.70270949386496</v>
      </c>
      <c r="P47" s="9">
        <f t="shared" si="25"/>
        <v>13.075786685503424</v>
      </c>
      <c r="Q47" s="12">
        <f t="shared" si="26"/>
        <v>3.1381888045208215</v>
      </c>
      <c r="R47" s="9">
        <f t="shared" si="27"/>
        <v>14.125500000000001</v>
      </c>
      <c r="S47" s="13">
        <f t="shared" si="28"/>
        <v>0.22216479448662499</v>
      </c>
      <c r="T47" s="2">
        <f t="shared" si="29"/>
        <v>0.43</v>
      </c>
      <c r="U47" s="14">
        <f t="shared" si="30"/>
        <v>9.5530861629248745E-2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0.11113086162924875</v>
      </c>
      <c r="AR47" s="9">
        <f t="shared" si="35"/>
        <v>136.875</v>
      </c>
      <c r="AS47" s="1">
        <f t="shared" si="36"/>
        <v>0.24</v>
      </c>
      <c r="AT47" s="1">
        <f t="shared" si="37"/>
        <v>122583.33333333333</v>
      </c>
      <c r="AU47" s="1">
        <f t="shared" si="38"/>
        <v>2998308285.2263212</v>
      </c>
    </row>
    <row r="48" spans="1:48" x14ac:dyDescent="0.15">
      <c r="C48" s="7">
        <v>6</v>
      </c>
      <c r="D48" s="8">
        <v>19.185922455</v>
      </c>
      <c r="E48" s="10">
        <f t="shared" si="39"/>
        <v>14.6877144077419</v>
      </c>
      <c r="F48" s="7" t="s">
        <v>83</v>
      </c>
      <c r="G48" s="1">
        <v>7</v>
      </c>
      <c r="H48" s="9">
        <f t="shared" si="20"/>
        <v>19.185922455</v>
      </c>
      <c r="I48" s="9">
        <f t="shared" si="21"/>
        <v>292.335922455</v>
      </c>
      <c r="J48" s="9">
        <f t="shared" si="22"/>
        <v>0.1808091052173568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167.48317280836153</v>
      </c>
      <c r="P48" s="9">
        <f t="shared" si="25"/>
        <v>30.28248261444379</v>
      </c>
      <c r="Q48" s="12">
        <f t="shared" si="26"/>
        <v>7.2677958274665091</v>
      </c>
      <c r="R48" s="9">
        <f t="shared" si="27"/>
        <v>14.125500000000001</v>
      </c>
      <c r="S48" s="13">
        <f t="shared" si="28"/>
        <v>0.5145160049178088</v>
      </c>
      <c r="T48" s="2">
        <f t="shared" si="29"/>
        <v>0.43</v>
      </c>
      <c r="U48" s="14">
        <f t="shared" si="30"/>
        <v>0.22124188211465778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0.23684188211465779</v>
      </c>
      <c r="AR48" s="9">
        <f t="shared" si="35"/>
        <v>136.875</v>
      </c>
      <c r="AS48" s="1">
        <f t="shared" si="36"/>
        <v>0.24</v>
      </c>
      <c r="AT48" s="1">
        <f t="shared" si="37"/>
        <v>122583.33333333333</v>
      </c>
      <c r="AU48" s="1">
        <f t="shared" si="38"/>
        <v>6389988946.5634708</v>
      </c>
    </row>
    <row r="49" spans="1:48" x14ac:dyDescent="0.15">
      <c r="C49" s="7">
        <v>7</v>
      </c>
      <c r="D49" s="8">
        <v>22.8279525135484</v>
      </c>
      <c r="E49" s="10">
        <f t="shared" si="39"/>
        <v>19.185922455</v>
      </c>
      <c r="F49" s="7" t="s">
        <v>83</v>
      </c>
      <c r="G49" s="1">
        <v>8</v>
      </c>
      <c r="H49" s="9">
        <f t="shared" si="20"/>
        <v>22.8279525135484</v>
      </c>
      <c r="I49" s="9">
        <f t="shared" si="21"/>
        <v>295.97795251354836</v>
      </c>
      <c r="J49" s="9">
        <f t="shared" si="22"/>
        <v>0.27240366176998859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196.05694019391774</v>
      </c>
      <c r="P49" s="9">
        <f t="shared" si="25"/>
        <v>53.406628424242847</v>
      </c>
      <c r="Q49" s="12">
        <f t="shared" si="26"/>
        <v>12.817590821818282</v>
      </c>
      <c r="R49" s="9">
        <f t="shared" si="27"/>
        <v>14.125500000000001</v>
      </c>
      <c r="S49" s="13">
        <f t="shared" si="28"/>
        <v>0.90740793754686777</v>
      </c>
      <c r="T49" s="2">
        <f t="shared" si="29"/>
        <v>0.43</v>
      </c>
      <c r="U49" s="14">
        <f t="shared" si="30"/>
        <v>0.39018541314515315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0.40578541314515315</v>
      </c>
      <c r="AR49" s="9">
        <f t="shared" si="35"/>
        <v>136.875</v>
      </c>
      <c r="AS49" s="1">
        <f t="shared" si="36"/>
        <v>0.24</v>
      </c>
      <c r="AT49" s="1">
        <f t="shared" si="37"/>
        <v>122583.33333333333</v>
      </c>
      <c r="AU49" s="1">
        <f t="shared" si="38"/>
        <v>10948081823.716202</v>
      </c>
    </row>
    <row r="50" spans="1:48" x14ac:dyDescent="0.15">
      <c r="C50" s="7">
        <v>8</v>
      </c>
      <c r="D50" s="8">
        <v>22.9049237874193</v>
      </c>
      <c r="E50" s="10">
        <f t="shared" si="39"/>
        <v>22.8279525135484</v>
      </c>
      <c r="F50" s="7" t="s">
        <v>83</v>
      </c>
      <c r="G50" s="1">
        <v>9</v>
      </c>
      <c r="H50" s="9">
        <f t="shared" si="20"/>
        <v>22.9049237874193</v>
      </c>
      <c r="I50" s="9">
        <f t="shared" si="21"/>
        <v>296.05492378741928</v>
      </c>
      <c r="J50" s="9">
        <f t="shared" si="22"/>
        <v>0.27474349168855433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201.50656176967487</v>
      </c>
      <c r="P50" s="9">
        <f t="shared" si="25"/>
        <v>55.362616378755831</v>
      </c>
      <c r="Q50" s="12">
        <f t="shared" si="26"/>
        <v>13.287027930901399</v>
      </c>
      <c r="R50" s="9">
        <f t="shared" si="27"/>
        <v>14.125500000000001</v>
      </c>
      <c r="S50" s="13">
        <f t="shared" si="28"/>
        <v>0.94064124674534699</v>
      </c>
      <c r="T50" s="2">
        <f t="shared" si="29"/>
        <v>0.43</v>
      </c>
      <c r="U50" s="14">
        <f t="shared" si="30"/>
        <v>0.40447573610049919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0.4200757361004992</v>
      </c>
      <c r="AR50" s="9">
        <f t="shared" si="35"/>
        <v>136.875</v>
      </c>
      <c r="AS50" s="1">
        <f t="shared" si="36"/>
        <v>0.24</v>
      </c>
      <c r="AT50" s="1">
        <f t="shared" si="37"/>
        <v>122583.33333333333</v>
      </c>
      <c r="AU50" s="1">
        <f t="shared" si="38"/>
        <v>11333634433.382074</v>
      </c>
    </row>
    <row r="51" spans="1:48" x14ac:dyDescent="0.15">
      <c r="C51" s="7">
        <v>9</v>
      </c>
      <c r="D51" s="8">
        <v>21.0776412013333</v>
      </c>
      <c r="E51" s="10">
        <f t="shared" si="39"/>
        <v>22.9049237874193</v>
      </c>
      <c r="F51" s="7" t="s">
        <v>83</v>
      </c>
      <c r="G51" s="1">
        <v>10</v>
      </c>
      <c r="H51" s="9">
        <f t="shared" si="20"/>
        <v>21.0776412013333</v>
      </c>
      <c r="I51" s="9">
        <f t="shared" si="21"/>
        <v>294.22764120133326</v>
      </c>
      <c r="J51" s="9">
        <f t="shared" si="22"/>
        <v>0.22398659029183515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205.00019539091903</v>
      </c>
      <c r="P51" s="9">
        <f t="shared" si="25"/>
        <v>45.917294774771932</v>
      </c>
      <c r="Q51" s="12">
        <f t="shared" si="26"/>
        <v>11.020150745945264</v>
      </c>
      <c r="R51" s="9">
        <f t="shared" si="27"/>
        <v>14.125500000000001</v>
      </c>
      <c r="S51" s="13">
        <f t="shared" si="28"/>
        <v>0.78016004714489851</v>
      </c>
      <c r="T51" s="2">
        <f t="shared" si="29"/>
        <v>0.43</v>
      </c>
      <c r="U51" s="14">
        <f t="shared" si="30"/>
        <v>0.33546882027230635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0.35106882027230635</v>
      </c>
      <c r="AR51" s="9">
        <f t="shared" si="35"/>
        <v>136.875</v>
      </c>
      <c r="AS51" s="1">
        <f t="shared" si="36"/>
        <v>0.24</v>
      </c>
      <c r="AT51" s="1">
        <f t="shared" si="37"/>
        <v>122583.33333333333</v>
      </c>
      <c r="AU51" s="1">
        <f t="shared" si="38"/>
        <v>9471829310.7343941</v>
      </c>
    </row>
    <row r="52" spans="1:48" x14ac:dyDescent="0.15">
      <c r="C52" s="7">
        <v>10</v>
      </c>
      <c r="D52" s="8">
        <v>16.803332683548401</v>
      </c>
      <c r="E52" s="10">
        <f t="shared" si="39"/>
        <v>21.0776412013333</v>
      </c>
      <c r="F52" s="7" t="s">
        <v>83</v>
      </c>
      <c r="G52" s="1">
        <v>11</v>
      </c>
      <c r="H52" s="9">
        <f t="shared" si="20"/>
        <v>16.803332683548401</v>
      </c>
      <c r="I52" s="9">
        <f t="shared" si="21"/>
        <v>289.95333268354835</v>
      </c>
      <c r="J52" s="9">
        <f t="shared" si="22"/>
        <v>0.13751794845686022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151.12875558533975</v>
      </c>
      <c r="O52" s="9">
        <f t="shared" si="40"/>
        <v>66.810395030807342</v>
      </c>
      <c r="P52" s="9">
        <f t="shared" si="25"/>
        <v>9.1876284602290337</v>
      </c>
      <c r="Q52" s="12">
        <f t="shared" si="26"/>
        <v>2.2050308304549682</v>
      </c>
      <c r="R52" s="9">
        <f t="shared" si="27"/>
        <v>14.125500000000001</v>
      </c>
      <c r="S52" s="13">
        <f t="shared" si="28"/>
        <v>0.15610285161268403</v>
      </c>
      <c r="T52" s="2">
        <f t="shared" si="29"/>
        <v>0.43</v>
      </c>
      <c r="U52" s="14">
        <f t="shared" si="30"/>
        <v>6.7124226193454137E-2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8.272422619345414E-2</v>
      </c>
      <c r="AR52" s="9">
        <f t="shared" si="35"/>
        <v>136.875</v>
      </c>
      <c r="AS52" s="1">
        <f t="shared" si="36"/>
        <v>0.24</v>
      </c>
      <c r="AT52" s="1">
        <f t="shared" si="37"/>
        <v>122583.33333333333</v>
      </c>
      <c r="AU52" s="1">
        <f t="shared" si="38"/>
        <v>2231897864.8095856</v>
      </c>
    </row>
    <row r="53" spans="1:48" x14ac:dyDescent="0.15">
      <c r="C53" s="7">
        <v>11</v>
      </c>
      <c r="D53" s="8">
        <v>10.9961116661333</v>
      </c>
      <c r="E53" s="10">
        <f t="shared" si="39"/>
        <v>16.803332683548401</v>
      </c>
      <c r="F53" s="7" t="s">
        <v>85</v>
      </c>
      <c r="G53" s="1">
        <v>12</v>
      </c>
      <c r="H53" s="9">
        <f t="shared" si="20"/>
        <v>10.9961116661333</v>
      </c>
      <c r="I53" s="9">
        <f t="shared" si="21"/>
        <v>284.14611166613327</v>
      </c>
      <c r="J53" s="9">
        <f t="shared" si="22"/>
        <v>6.9231362201296984E-2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116.47901657057831</v>
      </c>
      <c r="P53" s="9">
        <f t="shared" si="25"/>
        <v>8.0640009850485797</v>
      </c>
      <c r="Q53" s="12">
        <f t="shared" si="26"/>
        <v>1.9353602364116591</v>
      </c>
      <c r="R53" s="9">
        <f t="shared" si="27"/>
        <v>14.125500000000001</v>
      </c>
      <c r="S53" s="13">
        <f t="shared" si="28"/>
        <v>0.13701180392988985</v>
      </c>
      <c r="T53" s="2">
        <f t="shared" si="29"/>
        <v>0.43</v>
      </c>
      <c r="U53" s="14">
        <f t="shared" si="30"/>
        <v>5.8915075689852631E-2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6.7335075689852641E-2</v>
      </c>
      <c r="AR53" s="9">
        <f t="shared" si="35"/>
        <v>136.875</v>
      </c>
      <c r="AS53" s="1">
        <f t="shared" si="36"/>
        <v>0.24</v>
      </c>
      <c r="AT53" s="1">
        <f t="shared" si="37"/>
        <v>122583.33333333333</v>
      </c>
      <c r="AU53" s="1">
        <f t="shared" si="38"/>
        <v>1816698911.2418656</v>
      </c>
      <c r="AV53" s="1">
        <f>SUM(AU42:AU53)</f>
        <v>54082246589.622681</v>
      </c>
    </row>
    <row r="54" spans="1:48" x14ac:dyDescent="0.15">
      <c r="C54" s="7">
        <v>12</v>
      </c>
      <c r="D54" s="8">
        <v>8.9548916190967702</v>
      </c>
      <c r="E54" s="10">
        <f t="shared" si="39"/>
        <v>10.9961116661333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9.2780078864516096</v>
      </c>
      <c r="E58" s="7"/>
      <c r="F58" s="7"/>
      <c r="G58" s="1">
        <v>1</v>
      </c>
      <c r="H58" s="9">
        <f t="shared" ref="H58:H69" si="41">E59</f>
        <v>9.2780078864516096</v>
      </c>
      <c r="I58" s="9">
        <f t="shared" ref="I58:I69" si="42">H58+273.15</f>
        <v>282.42800788645161</v>
      </c>
      <c r="J58" s="9">
        <f t="shared" ref="J58:J69" si="43">EXP(($C$15*(I58-$C$13))/($C$16*I58*$C$13))</f>
        <v>5.6204529946620077E-2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5.60733860434113E-3</v>
      </c>
      <c r="Q58" s="12">
        <f t="shared" ref="Q58:Q69" si="47">P58*$B$60</f>
        <v>1.0653943348248147E-3</v>
      </c>
      <c r="R58" s="9">
        <f t="shared" ref="R58:R69" si="48">L58*$B$60</f>
        <v>1.8955666666666669E-2</v>
      </c>
      <c r="S58" s="13">
        <f t="shared" ref="S58:S69" si="49">Q58/R58</f>
        <v>5.620452994662007E-2</v>
      </c>
      <c r="T58" s="2">
        <f t="shared" ref="T58:T69" si="50">$B$59/100</f>
        <v>0.01</v>
      </c>
      <c r="U58" s="14">
        <f t="shared" ref="U58:U69" si="51">S58*T58</f>
        <v>5.620452994662007E-4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1.2562045299466201E-2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172833.33333333334</v>
      </c>
      <c r="AU58" s="1">
        <f t="shared" ref="AU58:AU69" si="58">AT58*10000*AS58*0.67*AR58*AQ58</f>
        <v>27574124.169821564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9.6013170833548394</v>
      </c>
      <c r="E59" s="10">
        <f t="shared" ref="E59:E70" si="59">D58</f>
        <v>9.2780078864516096</v>
      </c>
      <c r="F59" s="7" t="s">
        <v>83</v>
      </c>
      <c r="G59" s="1">
        <v>2</v>
      </c>
      <c r="H59" s="9">
        <f t="shared" si="41"/>
        <v>9.6013170833548394</v>
      </c>
      <c r="I59" s="9">
        <f t="shared" si="42"/>
        <v>282.75131708335482</v>
      </c>
      <c r="J59" s="9">
        <f t="shared" si="43"/>
        <v>5.846438665567049E-2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0.19392599472899222</v>
      </c>
      <c r="P59" s="9">
        <f t="shared" si="46"/>
        <v>1.1337764338421319E-2</v>
      </c>
      <c r="Q59" s="12">
        <f t="shared" si="47"/>
        <v>2.1541752243000507E-3</v>
      </c>
      <c r="R59" s="9">
        <f t="shared" si="48"/>
        <v>1.8955666666666669E-2</v>
      </c>
      <c r="S59" s="13">
        <f t="shared" si="49"/>
        <v>0.11364280994074158</v>
      </c>
      <c r="T59" s="2">
        <f t="shared" si="50"/>
        <v>0.01</v>
      </c>
      <c r="U59" s="14">
        <f t="shared" si="51"/>
        <v>1.1364280994074158E-3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1.3136428099407417E-2</v>
      </c>
      <c r="AR59" s="9">
        <f t="shared" si="55"/>
        <v>9.9766666666666666</v>
      </c>
      <c r="AS59" s="1">
        <f t="shared" si="56"/>
        <v>0.19</v>
      </c>
      <c r="AT59" s="1">
        <f t="shared" si="57"/>
        <v>172833.33333333334</v>
      </c>
      <c r="AU59" s="1">
        <f t="shared" si="58"/>
        <v>28834914.293485731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8.5715842619285691</v>
      </c>
      <c r="E60" s="10">
        <f t="shared" si="59"/>
        <v>9.6013170833548394</v>
      </c>
      <c r="F60" s="7" t="s">
        <v>83</v>
      </c>
      <c r="G60" s="1">
        <v>3</v>
      </c>
      <c r="H60" s="9">
        <f t="shared" si="41"/>
        <v>8.5715842619285691</v>
      </c>
      <c r="I60" s="9">
        <f t="shared" si="42"/>
        <v>281.72158426192857</v>
      </c>
      <c r="J60" s="9">
        <f t="shared" si="43"/>
        <v>5.154987198097629E-2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0.28235489705723754</v>
      </c>
      <c r="P60" s="9">
        <f t="shared" si="46"/>
        <v>1.4555358796502334E-2</v>
      </c>
      <c r="Q60" s="12">
        <f t="shared" si="47"/>
        <v>2.7655181713354435E-3</v>
      </c>
      <c r="R60" s="9">
        <f t="shared" si="48"/>
        <v>1.8955666666666669E-2</v>
      </c>
      <c r="S60" s="13">
        <f t="shared" si="49"/>
        <v>0.14589400731542598</v>
      </c>
      <c r="T60" s="2">
        <f t="shared" si="50"/>
        <v>0.01</v>
      </c>
      <c r="U60" s="14">
        <f t="shared" si="51"/>
        <v>1.4589400731542599E-3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1.345894007315426E-2</v>
      </c>
      <c r="AR60" s="9">
        <f t="shared" si="55"/>
        <v>9.9766666666666666</v>
      </c>
      <c r="AS60" s="1">
        <f t="shared" si="56"/>
        <v>0.19</v>
      </c>
      <c r="AT60" s="1">
        <f t="shared" si="57"/>
        <v>172833.33333333334</v>
      </c>
      <c r="AU60" s="1">
        <f t="shared" si="58"/>
        <v>29542839.237103596</v>
      </c>
    </row>
    <row r="61" spans="1:48" x14ac:dyDescent="0.15">
      <c r="C61" s="7">
        <v>3</v>
      </c>
      <c r="D61" s="8">
        <v>10.7906255656774</v>
      </c>
      <c r="E61" s="10">
        <f t="shared" si="59"/>
        <v>8.5715842619285691</v>
      </c>
      <c r="F61" s="7" t="s">
        <v>83</v>
      </c>
      <c r="G61" s="1">
        <v>4</v>
      </c>
      <c r="H61" s="9">
        <f t="shared" si="41"/>
        <v>10.7906255656774</v>
      </c>
      <c r="I61" s="9">
        <f t="shared" si="42"/>
        <v>283.94062556567735</v>
      </c>
      <c r="J61" s="9">
        <f t="shared" si="43"/>
        <v>6.7535627146333363E-2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0.36756620492740188</v>
      </c>
      <c r="P61" s="9">
        <f t="shared" si="46"/>
        <v>2.4823814167569774E-2</v>
      </c>
      <c r="Q61" s="12">
        <f t="shared" si="47"/>
        <v>4.7165246918382574E-3</v>
      </c>
      <c r="R61" s="9">
        <f t="shared" si="48"/>
        <v>1.8955666666666669E-2</v>
      </c>
      <c r="S61" s="13">
        <f t="shared" si="49"/>
        <v>0.24881871868596497</v>
      </c>
      <c r="T61" s="2">
        <f t="shared" si="50"/>
        <v>0.01</v>
      </c>
      <c r="U61" s="14">
        <f t="shared" si="51"/>
        <v>2.4881871868596499E-3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1.4488187186859651E-2</v>
      </c>
      <c r="AR61" s="9">
        <f t="shared" si="55"/>
        <v>9.9766666666666666</v>
      </c>
      <c r="AS61" s="1">
        <f t="shared" si="56"/>
        <v>0.19</v>
      </c>
      <c r="AT61" s="1">
        <f t="shared" si="57"/>
        <v>172833.33333333334</v>
      </c>
      <c r="AU61" s="1">
        <f t="shared" si="58"/>
        <v>31802072.271070514</v>
      </c>
    </row>
    <row r="62" spans="1:48" x14ac:dyDescent="0.15">
      <c r="C62" s="7">
        <v>4</v>
      </c>
      <c r="D62" s="8">
        <v>13.0691611079667</v>
      </c>
      <c r="E62" s="10">
        <f t="shared" si="59"/>
        <v>10.7906255656774</v>
      </c>
      <c r="F62" s="7" t="s">
        <v>83</v>
      </c>
      <c r="G62" s="1">
        <v>5</v>
      </c>
      <c r="H62" s="9">
        <f t="shared" si="41"/>
        <v>13.0691611079667</v>
      </c>
      <c r="I62" s="9">
        <f t="shared" si="42"/>
        <v>286.21916110796667</v>
      </c>
      <c r="J62" s="9">
        <f t="shared" si="43"/>
        <v>8.873411128079936E-2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0.32560527122184046</v>
      </c>
      <c r="O62" s="9">
        <f t="shared" si="60"/>
        <v>0.1169037862046583</v>
      </c>
      <c r="P62" s="9">
        <f t="shared" si="46"/>
        <v>1.0373353574230927E-2</v>
      </c>
      <c r="Q62" s="12">
        <f t="shared" si="47"/>
        <v>1.9709371791038761E-3</v>
      </c>
      <c r="R62" s="9">
        <f t="shared" si="48"/>
        <v>1.8955666666666669E-2</v>
      </c>
      <c r="S62" s="13">
        <f t="shared" si="49"/>
        <v>0.10397614675139584</v>
      </c>
      <c r="T62" s="2">
        <f t="shared" si="50"/>
        <v>0.01</v>
      </c>
      <c r="U62" s="14">
        <f t="shared" si="51"/>
        <v>1.0397614675139585E-3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1.3039761467513959E-2</v>
      </c>
      <c r="AR62" s="9">
        <f t="shared" si="55"/>
        <v>9.9766666666666666</v>
      </c>
      <c r="AS62" s="1">
        <f t="shared" si="56"/>
        <v>0.19</v>
      </c>
      <c r="AT62" s="1">
        <f t="shared" si="57"/>
        <v>172833.33333333334</v>
      </c>
      <c r="AU62" s="1">
        <f t="shared" si="58"/>
        <v>28622727.691115979</v>
      </c>
    </row>
    <row r="63" spans="1:48" x14ac:dyDescent="0.15">
      <c r="C63" s="7">
        <v>5</v>
      </c>
      <c r="D63" s="8">
        <v>14.6877144077419</v>
      </c>
      <c r="E63" s="10">
        <f t="shared" si="59"/>
        <v>13.0691611079667</v>
      </c>
      <c r="F63" s="7" t="s">
        <v>85</v>
      </c>
      <c r="G63" s="1">
        <v>6</v>
      </c>
      <c r="H63" s="9">
        <f t="shared" si="41"/>
        <v>14.6877144077419</v>
      </c>
      <c r="I63" s="9">
        <f t="shared" si="42"/>
        <v>287.83771440774188</v>
      </c>
      <c r="J63" s="9">
        <f t="shared" si="43"/>
        <v>0.10744039093199133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0.20629709929709406</v>
      </c>
      <c r="P63" s="9">
        <f t="shared" si="46"/>
        <v>2.2164640996615619E-2</v>
      </c>
      <c r="Q63" s="12">
        <f t="shared" si="47"/>
        <v>4.2112817893569677E-3</v>
      </c>
      <c r="R63" s="9">
        <f t="shared" si="48"/>
        <v>1.8955666666666669E-2</v>
      </c>
      <c r="S63" s="13">
        <f t="shared" si="49"/>
        <v>0.22216479448662496</v>
      </c>
      <c r="T63" s="2">
        <f t="shared" si="50"/>
        <v>0.01</v>
      </c>
      <c r="U63" s="14">
        <f t="shared" si="51"/>
        <v>2.2216479448662497E-3</v>
      </c>
      <c r="V63" s="13"/>
      <c r="W63" s="2"/>
      <c r="X63" s="14"/>
      <c r="Y63" s="2">
        <v>0.04</v>
      </c>
      <c r="Z63" s="2">
        <v>0.21</v>
      </c>
      <c r="AA63" s="2">
        <f t="shared" si="52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3"/>
        <v>1.17E-2</v>
      </c>
      <c r="AQ63" s="1">
        <f t="shared" si="54"/>
        <v>2.2321647944866248E-2</v>
      </c>
      <c r="AR63" s="9">
        <f t="shared" si="55"/>
        <v>9.9766666666666666</v>
      </c>
      <c r="AS63" s="1">
        <f t="shared" si="56"/>
        <v>0.19</v>
      </c>
      <c r="AT63" s="1">
        <f t="shared" si="57"/>
        <v>172833.33333333334</v>
      </c>
      <c r="AU63" s="1">
        <f t="shared" si="58"/>
        <v>48996789.729212224</v>
      </c>
    </row>
    <row r="64" spans="1:48" x14ac:dyDescent="0.15">
      <c r="C64" s="7">
        <v>6</v>
      </c>
      <c r="D64" s="8">
        <v>19.185922455</v>
      </c>
      <c r="E64" s="10">
        <f t="shared" si="59"/>
        <v>14.6877144077419</v>
      </c>
      <c r="F64" s="7" t="s">
        <v>83</v>
      </c>
      <c r="G64" s="1">
        <v>7</v>
      </c>
      <c r="H64" s="9">
        <f t="shared" si="41"/>
        <v>19.185922455</v>
      </c>
      <c r="I64" s="9">
        <f t="shared" si="42"/>
        <v>292.335922455</v>
      </c>
      <c r="J64" s="9">
        <f t="shared" si="43"/>
        <v>0.1808091052173568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0.28389912496714509</v>
      </c>
      <c r="P64" s="9">
        <f t="shared" si="46"/>
        <v>5.1331546757300062E-2</v>
      </c>
      <c r="Q64" s="12">
        <f t="shared" si="47"/>
        <v>9.7529938838870119E-3</v>
      </c>
      <c r="R64" s="9">
        <f t="shared" si="48"/>
        <v>1.8955666666666669E-2</v>
      </c>
      <c r="S64" s="13">
        <f t="shared" si="49"/>
        <v>0.5145160049178088</v>
      </c>
      <c r="T64" s="2">
        <f t="shared" si="50"/>
        <v>0.01</v>
      </c>
      <c r="U64" s="14">
        <f t="shared" si="51"/>
        <v>5.145160049178088E-3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2.5245160049178088E-2</v>
      </c>
      <c r="AR64" s="9">
        <f t="shared" si="55"/>
        <v>9.9766666666666666</v>
      </c>
      <c r="AS64" s="1">
        <f t="shared" si="56"/>
        <v>0.19</v>
      </c>
      <c r="AT64" s="1">
        <f t="shared" si="57"/>
        <v>172833.33333333334</v>
      </c>
      <c r="AU64" s="1">
        <f t="shared" si="58"/>
        <v>55413999.972809777</v>
      </c>
    </row>
    <row r="65" spans="1:48" x14ac:dyDescent="0.15">
      <c r="C65" s="7">
        <v>7</v>
      </c>
      <c r="D65" s="8">
        <v>22.8279525135484</v>
      </c>
      <c r="E65" s="10">
        <f t="shared" si="59"/>
        <v>19.185922455</v>
      </c>
      <c r="F65" s="7" t="s">
        <v>83</v>
      </c>
      <c r="G65" s="1">
        <v>8</v>
      </c>
      <c r="H65" s="9">
        <f t="shared" si="41"/>
        <v>22.8279525135484</v>
      </c>
      <c r="I65" s="9">
        <f t="shared" si="42"/>
        <v>295.97795251354836</v>
      </c>
      <c r="J65" s="9">
        <f t="shared" si="43"/>
        <v>0.27240366176998859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0.3323342448765117</v>
      </c>
      <c r="P65" s="9">
        <f t="shared" si="46"/>
        <v>9.0529065235925854E-2</v>
      </c>
      <c r="Q65" s="12">
        <f t="shared" si="47"/>
        <v>1.7200522394825911E-2</v>
      </c>
      <c r="R65" s="9">
        <f t="shared" si="48"/>
        <v>1.8955666666666669E-2</v>
      </c>
      <c r="S65" s="13">
        <f t="shared" si="49"/>
        <v>0.90740793754686766</v>
      </c>
      <c r="T65" s="2">
        <f t="shared" si="50"/>
        <v>0.01</v>
      </c>
      <c r="U65" s="14">
        <f t="shared" si="51"/>
        <v>9.0740793754686775E-3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2.9174079375468676E-2</v>
      </c>
      <c r="AR65" s="9">
        <f t="shared" si="55"/>
        <v>9.9766666666666666</v>
      </c>
      <c r="AS65" s="1">
        <f t="shared" si="56"/>
        <v>0.19</v>
      </c>
      <c r="AT65" s="1">
        <f t="shared" si="57"/>
        <v>172833.33333333334</v>
      </c>
      <c r="AU65" s="1">
        <f t="shared" si="58"/>
        <v>64038113.863001838</v>
      </c>
    </row>
    <row r="66" spans="1:48" x14ac:dyDescent="0.15">
      <c r="C66" s="7">
        <v>8</v>
      </c>
      <c r="D66" s="8">
        <v>22.9049237874193</v>
      </c>
      <c r="E66" s="10">
        <f t="shared" si="59"/>
        <v>22.8279525135484</v>
      </c>
      <c r="F66" s="7" t="s">
        <v>83</v>
      </c>
      <c r="G66" s="1">
        <v>9</v>
      </c>
      <c r="H66" s="9">
        <f t="shared" si="41"/>
        <v>22.9049237874193</v>
      </c>
      <c r="I66" s="9">
        <f t="shared" si="42"/>
        <v>296.05492378741928</v>
      </c>
      <c r="J66" s="9">
        <f t="shared" si="43"/>
        <v>0.27474349168855433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0.34157184630725251</v>
      </c>
      <c r="P66" s="9">
        <f t="shared" si="46"/>
        <v>9.3844641716960789E-2</v>
      </c>
      <c r="Q66" s="12">
        <f t="shared" si="47"/>
        <v>1.7830481926222549E-2</v>
      </c>
      <c r="R66" s="9">
        <f t="shared" si="48"/>
        <v>1.8955666666666669E-2</v>
      </c>
      <c r="S66" s="13">
        <f t="shared" si="49"/>
        <v>0.94064124674534688</v>
      </c>
      <c r="T66" s="2">
        <f t="shared" si="50"/>
        <v>0.01</v>
      </c>
      <c r="U66" s="14">
        <f t="shared" si="51"/>
        <v>9.4064124674534694E-3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2.9506412467453468E-2</v>
      </c>
      <c r="AR66" s="9">
        <f t="shared" si="55"/>
        <v>9.9766666666666666</v>
      </c>
      <c r="AS66" s="1">
        <f t="shared" si="56"/>
        <v>0.19</v>
      </c>
      <c r="AT66" s="1">
        <f t="shared" si="57"/>
        <v>172833.33333333334</v>
      </c>
      <c r="AU66" s="1">
        <f t="shared" si="58"/>
        <v>64767596.501033619</v>
      </c>
    </row>
    <row r="67" spans="1:48" x14ac:dyDescent="0.15">
      <c r="C67" s="7">
        <v>9</v>
      </c>
      <c r="D67" s="8">
        <v>21.0776412013333</v>
      </c>
      <c r="E67" s="10">
        <f t="shared" si="59"/>
        <v>22.9049237874193</v>
      </c>
      <c r="F67" s="7" t="s">
        <v>83</v>
      </c>
      <c r="G67" s="1">
        <v>10</v>
      </c>
      <c r="H67" s="9">
        <f t="shared" si="41"/>
        <v>21.0776412013333</v>
      </c>
      <c r="I67" s="9">
        <f t="shared" si="42"/>
        <v>294.22764120133326</v>
      </c>
      <c r="J67" s="9">
        <f t="shared" si="43"/>
        <v>0.22398659029183515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0.34749387125695841</v>
      </c>
      <c r="P67" s="9">
        <f t="shared" si="46"/>
        <v>7.7833967370156049E-2</v>
      </c>
      <c r="Q67" s="12">
        <f t="shared" si="47"/>
        <v>1.478845380032965E-2</v>
      </c>
      <c r="R67" s="9">
        <f t="shared" si="48"/>
        <v>1.8955666666666669E-2</v>
      </c>
      <c r="S67" s="13">
        <f t="shared" si="49"/>
        <v>0.78016004714489851</v>
      </c>
      <c r="T67" s="2">
        <f t="shared" si="50"/>
        <v>0.01</v>
      </c>
      <c r="U67" s="14">
        <f t="shared" si="51"/>
        <v>7.8016004714489854E-3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2.7901600471448986E-2</v>
      </c>
      <c r="AR67" s="9">
        <f t="shared" si="55"/>
        <v>9.9766666666666666</v>
      </c>
      <c r="AS67" s="1">
        <f t="shared" si="56"/>
        <v>0.19</v>
      </c>
      <c r="AT67" s="1">
        <f t="shared" si="57"/>
        <v>172833.33333333334</v>
      </c>
      <c r="AU67" s="1">
        <f t="shared" si="58"/>
        <v>61244978.631718412</v>
      </c>
    </row>
    <row r="68" spans="1:48" x14ac:dyDescent="0.15">
      <c r="C68" s="7">
        <v>10</v>
      </c>
      <c r="D68" s="8">
        <v>16.803332683548401</v>
      </c>
      <c r="E68" s="10">
        <f t="shared" si="59"/>
        <v>21.0776412013333</v>
      </c>
      <c r="F68" s="7" t="s">
        <v>83</v>
      </c>
      <c r="G68" s="1">
        <v>11</v>
      </c>
      <c r="H68" s="9">
        <f t="shared" si="41"/>
        <v>16.803332683548401</v>
      </c>
      <c r="I68" s="9">
        <f t="shared" si="42"/>
        <v>289.95333268354835</v>
      </c>
      <c r="J68" s="9">
        <f t="shared" si="43"/>
        <v>0.13751794845686022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0.25617690869246229</v>
      </c>
      <c r="O68" s="9">
        <f t="shared" si="60"/>
        <v>0.11324966186100677</v>
      </c>
      <c r="P68" s="9">
        <f t="shared" si="46"/>
        <v>1.5573861162558777E-2</v>
      </c>
      <c r="Q68" s="12">
        <f t="shared" si="47"/>
        <v>2.9590336208861678E-3</v>
      </c>
      <c r="R68" s="9">
        <f t="shared" si="48"/>
        <v>1.8955666666666669E-2</v>
      </c>
      <c r="S68" s="13">
        <f t="shared" si="49"/>
        <v>0.15610285161268403</v>
      </c>
      <c r="T68" s="2">
        <f t="shared" si="50"/>
        <v>0.01</v>
      </c>
      <c r="U68" s="14">
        <f t="shared" si="51"/>
        <v>1.5610285161268404E-3</v>
      </c>
      <c r="V68" s="13"/>
      <c r="W68" s="2"/>
      <c r="X68" s="14"/>
      <c r="Y68" s="2">
        <v>0.04</v>
      </c>
      <c r="Z68" s="2">
        <v>0.21</v>
      </c>
      <c r="AA68" s="2">
        <f t="shared" si="52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3"/>
        <v>1.17E-2</v>
      </c>
      <c r="AQ68" s="1">
        <f t="shared" si="54"/>
        <v>2.1661028516126841E-2</v>
      </c>
      <c r="AR68" s="9">
        <f t="shared" si="55"/>
        <v>9.9766666666666666</v>
      </c>
      <c r="AS68" s="1">
        <f t="shared" si="56"/>
        <v>0.19</v>
      </c>
      <c r="AT68" s="1">
        <f t="shared" si="57"/>
        <v>172833.33333333334</v>
      </c>
      <c r="AU68" s="1">
        <f t="shared" si="58"/>
        <v>47546707.220925853</v>
      </c>
    </row>
    <row r="69" spans="1:48" x14ac:dyDescent="0.15">
      <c r="C69" s="7">
        <v>11</v>
      </c>
      <c r="D69" s="8">
        <v>10.9961116661333</v>
      </c>
      <c r="E69" s="10">
        <f t="shared" si="59"/>
        <v>16.803332683548401</v>
      </c>
      <c r="F69" s="7" t="s">
        <v>85</v>
      </c>
      <c r="G69" s="1">
        <v>12</v>
      </c>
      <c r="H69" s="9">
        <f t="shared" si="41"/>
        <v>10.9961116661333</v>
      </c>
      <c r="I69" s="9">
        <f t="shared" si="42"/>
        <v>284.14611166613327</v>
      </c>
      <c r="J69" s="9">
        <f t="shared" si="43"/>
        <v>6.9231362201296984E-2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0.19744246736511467</v>
      </c>
      <c r="P69" s="9">
        <f t="shared" si="46"/>
        <v>1.3669210972072013E-2</v>
      </c>
      <c r="Q69" s="12">
        <f t="shared" si="47"/>
        <v>2.5971500846936825E-3</v>
      </c>
      <c r="R69" s="9">
        <f t="shared" si="48"/>
        <v>1.8955666666666669E-2</v>
      </c>
      <c r="S69" s="13">
        <f t="shared" si="49"/>
        <v>0.13701180392988985</v>
      </c>
      <c r="T69" s="2">
        <f t="shared" si="50"/>
        <v>0.01</v>
      </c>
      <c r="U69" s="14">
        <f t="shared" si="51"/>
        <v>1.3701180392988986E-3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1.3370118039298899E-2</v>
      </c>
      <c r="AR69" s="9">
        <f t="shared" si="55"/>
        <v>9.9766666666666666</v>
      </c>
      <c r="AS69" s="1">
        <f t="shared" si="56"/>
        <v>0.19</v>
      </c>
      <c r="AT69" s="1">
        <f t="shared" si="57"/>
        <v>172833.33333333334</v>
      </c>
      <c r="AU69" s="1">
        <f t="shared" si="58"/>
        <v>29347871.798907217</v>
      </c>
      <c r="AV69" s="1">
        <f>SUM(AU58:AU69)</f>
        <v>517732735.38020629</v>
      </c>
    </row>
    <row r="70" spans="1:48" x14ac:dyDescent="0.15">
      <c r="C70" s="7">
        <v>12</v>
      </c>
      <c r="D70" s="8">
        <v>8.9548916190967702</v>
      </c>
      <c r="E70" s="10">
        <f t="shared" si="59"/>
        <v>10.9961116661333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9.2780078864516096</v>
      </c>
      <c r="E73" s="7"/>
      <c r="F73" s="7"/>
      <c r="G73" s="1">
        <v>1</v>
      </c>
      <c r="H73" s="9">
        <f t="shared" ref="H73:H84" si="61">E74</f>
        <v>9.2780078864516096</v>
      </c>
      <c r="I73" s="9">
        <f t="shared" ref="I73:I84" si="62">H73+273.15</f>
        <v>282.42800788645161</v>
      </c>
      <c r="J73" s="9">
        <f t="shared" ref="J73:J84" si="63">EXP(($C$15*(I73-$C$13))/($C$16*I73*$C$13))</f>
        <v>5.6204529946620077E-2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6.1543960291548993E-3</v>
      </c>
      <c r="Q73" s="12">
        <f t="shared" ref="Q73:Q84" si="67">P73*$B$75</f>
        <v>1.1077912852478819E-3</v>
      </c>
      <c r="R73" s="9">
        <f t="shared" ref="R73:R84" si="68">L73*$B$75</f>
        <v>1.9710000000000002E-2</v>
      </c>
      <c r="S73" s="13">
        <f t="shared" ref="S73:S84" si="69">Q73/R73</f>
        <v>5.6204529946620077E-2</v>
      </c>
      <c r="T73" s="2">
        <f t="shared" ref="T73:T84" si="70">$B$74/100</f>
        <v>0.01</v>
      </c>
      <c r="U73" s="14">
        <f t="shared" ref="U73:U84" si="71">S73*T73</f>
        <v>5.6204529946620081E-4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1.3162045299466201E-2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33166.666666666664</v>
      </c>
      <c r="AU73" s="1">
        <f t="shared" ref="AU73:AU84" si="78">AT73*10000*AS73*0.67*AR73*AQ73</f>
        <v>5764831.7167701675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9.6013170833548394</v>
      </c>
      <c r="E74" s="10">
        <f t="shared" ref="E74:E85" si="79">D73</f>
        <v>9.2780078864516096</v>
      </c>
      <c r="F74" s="7" t="s">
        <v>83</v>
      </c>
      <c r="G74" s="1">
        <v>2</v>
      </c>
      <c r="H74" s="9">
        <f t="shared" si="61"/>
        <v>9.6013170833548394</v>
      </c>
      <c r="I74" s="9">
        <f t="shared" si="62"/>
        <v>282.75131708335482</v>
      </c>
      <c r="J74" s="9">
        <f t="shared" si="63"/>
        <v>5.846438665567049E-2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0.21284560397084512</v>
      </c>
      <c r="P74" s="9">
        <f t="shared" si="66"/>
        <v>1.2443887688511204E-2</v>
      </c>
      <c r="Q74" s="12">
        <f t="shared" si="67"/>
        <v>2.2398997839320166E-3</v>
      </c>
      <c r="R74" s="9">
        <f t="shared" si="68"/>
        <v>1.9710000000000002E-2</v>
      </c>
      <c r="S74" s="13">
        <f t="shared" si="69"/>
        <v>0.11364280994074157</v>
      </c>
      <c r="T74" s="2">
        <f t="shared" si="70"/>
        <v>0.01</v>
      </c>
      <c r="U74" s="14">
        <f t="shared" si="71"/>
        <v>1.1364280994074158E-3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1.3736428099407417E-2</v>
      </c>
      <c r="AR74" s="9">
        <f t="shared" si="75"/>
        <v>10.950000000000001</v>
      </c>
      <c r="AS74" s="1">
        <f t="shared" si="76"/>
        <v>0.18</v>
      </c>
      <c r="AT74" s="1">
        <f t="shared" si="77"/>
        <v>33166.666666666664</v>
      </c>
      <c r="AU74" s="1">
        <f t="shared" si="78"/>
        <v>6016405.0936527606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8.5715842619285691</v>
      </c>
      <c r="E75" s="10">
        <f t="shared" si="79"/>
        <v>9.6013170833548394</v>
      </c>
      <c r="F75" s="7" t="s">
        <v>83</v>
      </c>
      <c r="G75" s="1">
        <v>3</v>
      </c>
      <c r="H75" s="9">
        <f t="shared" si="61"/>
        <v>8.5715842619285691</v>
      </c>
      <c r="I75" s="9">
        <f t="shared" si="62"/>
        <v>281.72158426192857</v>
      </c>
      <c r="J75" s="9">
        <f t="shared" si="63"/>
        <v>5.154987198097629E-2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0.30990171628233393</v>
      </c>
      <c r="P75" s="9">
        <f t="shared" si="66"/>
        <v>1.5975393801039149E-2</v>
      </c>
      <c r="Q75" s="12">
        <f t="shared" si="67"/>
        <v>2.8755708841870465E-3</v>
      </c>
      <c r="R75" s="9">
        <f t="shared" si="68"/>
        <v>1.9710000000000002E-2</v>
      </c>
      <c r="S75" s="13">
        <f t="shared" si="69"/>
        <v>0.14589400731542598</v>
      </c>
      <c r="T75" s="2">
        <f t="shared" si="70"/>
        <v>0.01</v>
      </c>
      <c r="U75" s="14">
        <f t="shared" si="71"/>
        <v>1.4589400731542599E-3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1.4058940073154259E-2</v>
      </c>
      <c r="AR75" s="9">
        <f t="shared" si="75"/>
        <v>10.950000000000001</v>
      </c>
      <c r="AS75" s="1">
        <f t="shared" si="76"/>
        <v>0.18</v>
      </c>
      <c r="AT75" s="1">
        <f t="shared" si="77"/>
        <v>33166.666666666664</v>
      </c>
      <c r="AU75" s="1">
        <f t="shared" si="78"/>
        <v>6157661.8066477655</v>
      </c>
    </row>
    <row r="76" spans="1:48" x14ac:dyDescent="0.15">
      <c r="C76" s="7">
        <v>3</v>
      </c>
      <c r="D76" s="8">
        <v>10.7906255656774</v>
      </c>
      <c r="E76" s="10">
        <f t="shared" si="79"/>
        <v>8.5715842619285691</v>
      </c>
      <c r="F76" s="7" t="s">
        <v>83</v>
      </c>
      <c r="G76" s="1">
        <v>4</v>
      </c>
      <c r="H76" s="9">
        <f t="shared" si="61"/>
        <v>10.7906255656774</v>
      </c>
      <c r="I76" s="9">
        <f t="shared" si="62"/>
        <v>283.94062556567735</v>
      </c>
      <c r="J76" s="9">
        <f t="shared" si="63"/>
        <v>6.7535627146333363E-2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0.40342632248129479</v>
      </c>
      <c r="P76" s="9">
        <f t="shared" si="66"/>
        <v>2.7245649696113171E-2</v>
      </c>
      <c r="Q76" s="12">
        <f t="shared" si="67"/>
        <v>4.9042169453003704E-3</v>
      </c>
      <c r="R76" s="9">
        <f t="shared" si="68"/>
        <v>1.9710000000000002E-2</v>
      </c>
      <c r="S76" s="13">
        <f t="shared" si="69"/>
        <v>0.248818718685965</v>
      </c>
      <c r="T76" s="2">
        <f t="shared" si="70"/>
        <v>0.01</v>
      </c>
      <c r="U76" s="14">
        <f t="shared" si="71"/>
        <v>2.4881871868596499E-3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1.508818718685965E-2</v>
      </c>
      <c r="AR76" s="9">
        <f t="shared" si="75"/>
        <v>10.950000000000001</v>
      </c>
      <c r="AS76" s="1">
        <f t="shared" si="76"/>
        <v>0.18</v>
      </c>
      <c r="AT76" s="1">
        <f t="shared" si="77"/>
        <v>33166.666666666664</v>
      </c>
      <c r="AU76" s="1">
        <f t="shared" si="78"/>
        <v>6608460.7721948316</v>
      </c>
    </row>
    <row r="77" spans="1:48" x14ac:dyDescent="0.15">
      <c r="C77" s="7">
        <v>4</v>
      </c>
      <c r="D77" s="8">
        <v>13.0691611079667</v>
      </c>
      <c r="E77" s="10">
        <f t="shared" si="79"/>
        <v>10.7906255656774</v>
      </c>
      <c r="F77" s="7" t="s">
        <v>83</v>
      </c>
      <c r="G77" s="1">
        <v>5</v>
      </c>
      <c r="H77" s="9">
        <f t="shared" si="61"/>
        <v>13.0691611079667</v>
      </c>
      <c r="I77" s="9">
        <f t="shared" si="62"/>
        <v>286.21916110796667</v>
      </c>
      <c r="J77" s="9">
        <f t="shared" si="63"/>
        <v>8.873411128079936E-2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0.35737163914592257</v>
      </c>
      <c r="O77" s="9">
        <f t="shared" si="80"/>
        <v>0.12830903363925905</v>
      </c>
      <c r="P77" s="9">
        <f t="shared" si="66"/>
        <v>1.1385388069277842E-2</v>
      </c>
      <c r="Q77" s="12">
        <f t="shared" si="67"/>
        <v>2.0493698524700114E-3</v>
      </c>
      <c r="R77" s="9">
        <f t="shared" si="68"/>
        <v>1.9710000000000002E-2</v>
      </c>
      <c r="S77" s="13">
        <f t="shared" si="69"/>
        <v>0.1039761467513958</v>
      </c>
      <c r="T77" s="2">
        <f t="shared" si="70"/>
        <v>0.01</v>
      </c>
      <c r="U77" s="14">
        <f t="shared" si="71"/>
        <v>1.039761467513958E-3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1.3639761467513958E-2</v>
      </c>
      <c r="AR77" s="9">
        <f t="shared" si="75"/>
        <v>10.950000000000001</v>
      </c>
      <c r="AS77" s="1">
        <f t="shared" si="76"/>
        <v>0.18</v>
      </c>
      <c r="AT77" s="1">
        <f t="shared" si="77"/>
        <v>33166.666666666664</v>
      </c>
      <c r="AU77" s="1">
        <f t="shared" si="78"/>
        <v>5974066.167383045</v>
      </c>
    </row>
    <row r="78" spans="1:48" x14ac:dyDescent="0.15">
      <c r="C78" s="7">
        <v>5</v>
      </c>
      <c r="D78" s="8">
        <v>14.6877144077419</v>
      </c>
      <c r="E78" s="10">
        <f t="shared" si="79"/>
        <v>13.0691611079667</v>
      </c>
      <c r="F78" s="7" t="s">
        <v>85</v>
      </c>
      <c r="G78" s="1">
        <v>6</v>
      </c>
      <c r="H78" s="9">
        <f t="shared" si="61"/>
        <v>14.6877144077419</v>
      </c>
      <c r="I78" s="9">
        <f t="shared" si="62"/>
        <v>287.83771440774188</v>
      </c>
      <c r="J78" s="9">
        <f t="shared" si="63"/>
        <v>0.10744039093199133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0.22642364556998124</v>
      </c>
      <c r="P78" s="9">
        <f t="shared" si="66"/>
        <v>2.4327044996285432E-2</v>
      </c>
      <c r="Q78" s="12">
        <f t="shared" si="67"/>
        <v>4.3788680993313775E-3</v>
      </c>
      <c r="R78" s="9">
        <f t="shared" si="68"/>
        <v>1.9710000000000002E-2</v>
      </c>
      <c r="S78" s="13">
        <f t="shared" si="69"/>
        <v>0.22216479448662491</v>
      </c>
      <c r="T78" s="2">
        <f t="shared" si="70"/>
        <v>0.01</v>
      </c>
      <c r="U78" s="14">
        <f t="shared" si="71"/>
        <v>2.2216479448662492E-3</v>
      </c>
      <c r="V78" s="13"/>
      <c r="W78" s="2"/>
      <c r="X78" s="14"/>
      <c r="Y78" s="2">
        <v>0.04</v>
      </c>
      <c r="Z78" s="2">
        <v>0.27</v>
      </c>
      <c r="AA78" s="2">
        <f t="shared" si="72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3"/>
        <v>1.0799999999999999E-2</v>
      </c>
      <c r="AQ78" s="1">
        <f t="shared" si="74"/>
        <v>2.3821647944866249E-2</v>
      </c>
      <c r="AR78" s="9">
        <f t="shared" si="75"/>
        <v>10.950000000000001</v>
      </c>
      <c r="AS78" s="1">
        <f t="shared" si="76"/>
        <v>0.18</v>
      </c>
      <c r="AT78" s="1">
        <f t="shared" si="77"/>
        <v>33166.666666666664</v>
      </c>
      <c r="AU78" s="1">
        <f t="shared" si="78"/>
        <v>10433620.952806422</v>
      </c>
    </row>
    <row r="79" spans="1:48" x14ac:dyDescent="0.15">
      <c r="C79" s="7">
        <v>6</v>
      </c>
      <c r="D79" s="8">
        <v>19.185922455</v>
      </c>
      <c r="E79" s="10">
        <f t="shared" si="79"/>
        <v>14.6877144077419</v>
      </c>
      <c r="F79" s="7" t="s">
        <v>83</v>
      </c>
      <c r="G79" s="1">
        <v>7</v>
      </c>
      <c r="H79" s="9">
        <f t="shared" si="61"/>
        <v>19.185922455</v>
      </c>
      <c r="I79" s="9">
        <f t="shared" si="62"/>
        <v>292.335922455</v>
      </c>
      <c r="J79" s="9">
        <f t="shared" si="63"/>
        <v>0.1808091052173568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0.31159660057369581</v>
      </c>
      <c r="P79" s="9">
        <f t="shared" si="66"/>
        <v>5.6339502538500064E-2</v>
      </c>
      <c r="Q79" s="12">
        <f t="shared" si="67"/>
        <v>1.0141110456930011E-2</v>
      </c>
      <c r="R79" s="9">
        <f t="shared" si="68"/>
        <v>1.9710000000000002E-2</v>
      </c>
      <c r="S79" s="13">
        <f t="shared" si="69"/>
        <v>0.51451600491780869</v>
      </c>
      <c r="T79" s="2">
        <f t="shared" si="70"/>
        <v>0.01</v>
      </c>
      <c r="U79" s="14">
        <f t="shared" si="71"/>
        <v>5.1451600491780871E-3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2.6745160049178089E-2</v>
      </c>
      <c r="AR79" s="9">
        <f t="shared" si="75"/>
        <v>10.950000000000001</v>
      </c>
      <c r="AS79" s="1">
        <f t="shared" si="76"/>
        <v>0.18</v>
      </c>
      <c r="AT79" s="1">
        <f t="shared" si="77"/>
        <v>33166.666666666664</v>
      </c>
      <c r="AU79" s="1">
        <f t="shared" si="78"/>
        <v>11714087.242037466</v>
      </c>
    </row>
    <row r="80" spans="1:48" x14ac:dyDescent="0.15">
      <c r="C80" s="7">
        <v>7</v>
      </c>
      <c r="D80" s="8">
        <v>22.8279525135484</v>
      </c>
      <c r="E80" s="10">
        <f t="shared" si="79"/>
        <v>19.185922455</v>
      </c>
      <c r="F80" s="7" t="s">
        <v>83</v>
      </c>
      <c r="G80" s="1">
        <v>8</v>
      </c>
      <c r="H80" s="9">
        <f t="shared" si="61"/>
        <v>22.8279525135484</v>
      </c>
      <c r="I80" s="9">
        <f t="shared" si="62"/>
        <v>295.97795251354836</v>
      </c>
      <c r="J80" s="9">
        <f t="shared" si="63"/>
        <v>0.27240366176998859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0.36475709803519574</v>
      </c>
      <c r="P80" s="9">
        <f t="shared" si="66"/>
        <v>9.9361169161382032E-2</v>
      </c>
      <c r="Q80" s="12">
        <f t="shared" si="67"/>
        <v>1.7885010449048767E-2</v>
      </c>
      <c r="R80" s="9">
        <f t="shared" si="68"/>
        <v>1.9710000000000002E-2</v>
      </c>
      <c r="S80" s="13">
        <f t="shared" si="69"/>
        <v>0.90740793754686788</v>
      </c>
      <c r="T80" s="2">
        <f t="shared" si="70"/>
        <v>0.01</v>
      </c>
      <c r="U80" s="14">
        <f t="shared" si="71"/>
        <v>9.0740793754686792E-3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3.067407937546868E-2</v>
      </c>
      <c r="AR80" s="9">
        <f t="shared" si="75"/>
        <v>10.950000000000001</v>
      </c>
      <c r="AS80" s="1">
        <f t="shared" si="76"/>
        <v>0.18</v>
      </c>
      <c r="AT80" s="1">
        <f t="shared" si="77"/>
        <v>33166.666666666664</v>
      </c>
      <c r="AU80" s="1">
        <f t="shared" si="78"/>
        <v>13434910.885286123</v>
      </c>
    </row>
    <row r="81" spans="1:48" x14ac:dyDescent="0.15">
      <c r="C81" s="7">
        <v>8</v>
      </c>
      <c r="D81" s="8">
        <v>22.9049237874193</v>
      </c>
      <c r="E81" s="10">
        <f t="shared" si="79"/>
        <v>22.8279525135484</v>
      </c>
      <c r="F81" s="7" t="s">
        <v>83</v>
      </c>
      <c r="G81" s="1">
        <v>9</v>
      </c>
      <c r="H81" s="9">
        <f t="shared" si="61"/>
        <v>22.9049237874193</v>
      </c>
      <c r="I81" s="9">
        <f t="shared" si="62"/>
        <v>296.05492378741928</v>
      </c>
      <c r="J81" s="9">
        <f t="shared" si="63"/>
        <v>0.27474349168855433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0.37489592887381373</v>
      </c>
      <c r="P81" s="9">
        <f t="shared" si="66"/>
        <v>0.1030002165186155</v>
      </c>
      <c r="Q81" s="12">
        <f t="shared" si="67"/>
        <v>1.8540038973350791E-2</v>
      </c>
      <c r="R81" s="9">
        <f t="shared" si="68"/>
        <v>1.9710000000000002E-2</v>
      </c>
      <c r="S81" s="13">
        <f t="shared" si="69"/>
        <v>0.94064124674534699</v>
      </c>
      <c r="T81" s="2">
        <f t="shared" si="70"/>
        <v>0.01</v>
      </c>
      <c r="U81" s="14">
        <f t="shared" si="71"/>
        <v>9.4064124674534694E-3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3.1006412467453469E-2</v>
      </c>
      <c r="AR81" s="9">
        <f t="shared" si="75"/>
        <v>10.950000000000001</v>
      </c>
      <c r="AS81" s="1">
        <f t="shared" si="76"/>
        <v>0.18</v>
      </c>
      <c r="AT81" s="1">
        <f t="shared" si="77"/>
        <v>33166.666666666664</v>
      </c>
      <c r="AU81" s="1">
        <f t="shared" si="78"/>
        <v>13580469.140528103</v>
      </c>
    </row>
    <row r="82" spans="1:48" x14ac:dyDescent="0.15">
      <c r="C82" s="7">
        <v>9</v>
      </c>
      <c r="D82" s="8">
        <v>21.0776412013333</v>
      </c>
      <c r="E82" s="10">
        <f t="shared" si="79"/>
        <v>22.9049237874193</v>
      </c>
      <c r="F82" s="7" t="s">
        <v>83</v>
      </c>
      <c r="G82" s="1">
        <v>10</v>
      </c>
      <c r="H82" s="9">
        <f t="shared" si="61"/>
        <v>21.0776412013333</v>
      </c>
      <c r="I82" s="9">
        <f t="shared" si="62"/>
        <v>294.22764120133326</v>
      </c>
      <c r="J82" s="9">
        <f t="shared" si="63"/>
        <v>0.22398659029183515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0.38139571235519826</v>
      </c>
      <c r="P82" s="9">
        <f t="shared" si="66"/>
        <v>8.5427525162366402E-2</v>
      </c>
      <c r="Q82" s="12">
        <f t="shared" si="67"/>
        <v>1.5376954529225951E-2</v>
      </c>
      <c r="R82" s="9">
        <f t="shared" si="68"/>
        <v>1.9710000000000002E-2</v>
      </c>
      <c r="S82" s="13">
        <f t="shared" si="69"/>
        <v>0.78016004714489851</v>
      </c>
      <c r="T82" s="2">
        <f t="shared" si="70"/>
        <v>0.01</v>
      </c>
      <c r="U82" s="14">
        <f t="shared" si="71"/>
        <v>7.8016004714489854E-3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2.9401600471448987E-2</v>
      </c>
      <c r="AR82" s="9">
        <f t="shared" si="75"/>
        <v>10.950000000000001</v>
      </c>
      <c r="AS82" s="1">
        <f t="shared" si="76"/>
        <v>0.18</v>
      </c>
      <c r="AT82" s="1">
        <f t="shared" si="77"/>
        <v>33166.666666666664</v>
      </c>
      <c r="AU82" s="1">
        <f t="shared" si="78"/>
        <v>12877579.058969496</v>
      </c>
    </row>
    <row r="83" spans="1:48" x14ac:dyDescent="0.15">
      <c r="C83" s="7">
        <v>10</v>
      </c>
      <c r="D83" s="8">
        <v>16.803332683548401</v>
      </c>
      <c r="E83" s="10">
        <f t="shared" si="79"/>
        <v>21.0776412013333</v>
      </c>
      <c r="F83" s="7" t="s">
        <v>83</v>
      </c>
      <c r="G83" s="1">
        <v>11</v>
      </c>
      <c r="H83" s="9">
        <f t="shared" si="61"/>
        <v>16.803332683548401</v>
      </c>
      <c r="I83" s="9">
        <f t="shared" si="62"/>
        <v>289.95333268354835</v>
      </c>
      <c r="J83" s="9">
        <f t="shared" si="63"/>
        <v>0.13751794845686022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0.28116977783319025</v>
      </c>
      <c r="O83" s="9">
        <f t="shared" si="80"/>
        <v>0.12429840935964159</v>
      </c>
      <c r="P83" s="9">
        <f t="shared" si="66"/>
        <v>1.7093262251588904E-2</v>
      </c>
      <c r="Q83" s="12">
        <f t="shared" si="67"/>
        <v>3.0767872052860027E-3</v>
      </c>
      <c r="R83" s="9">
        <f t="shared" si="68"/>
        <v>1.9710000000000002E-2</v>
      </c>
      <c r="S83" s="13">
        <f t="shared" si="69"/>
        <v>0.15610285161268403</v>
      </c>
      <c r="T83" s="2">
        <f t="shared" si="70"/>
        <v>0.01</v>
      </c>
      <c r="U83" s="14">
        <f t="shared" si="71"/>
        <v>1.5610285161268404E-3</v>
      </c>
      <c r="V83" s="13"/>
      <c r="W83" s="2"/>
      <c r="X83" s="14"/>
      <c r="Y83" s="2">
        <v>0.04</v>
      </c>
      <c r="Z83" s="2">
        <v>0.27</v>
      </c>
      <c r="AA83" s="2">
        <f t="shared" si="72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3"/>
        <v>1.0799999999999999E-2</v>
      </c>
      <c r="AQ83" s="1">
        <f t="shared" si="74"/>
        <v>2.3161028516126843E-2</v>
      </c>
      <c r="AR83" s="9">
        <f t="shared" si="75"/>
        <v>10.950000000000001</v>
      </c>
      <c r="AS83" s="1">
        <f t="shared" si="76"/>
        <v>0.18</v>
      </c>
      <c r="AT83" s="1">
        <f t="shared" si="77"/>
        <v>33166.666666666664</v>
      </c>
      <c r="AU83" s="1">
        <f t="shared" si="78"/>
        <v>10144276.876801306</v>
      </c>
    </row>
    <row r="84" spans="1:48" x14ac:dyDescent="0.15">
      <c r="C84" s="7">
        <v>11</v>
      </c>
      <c r="D84" s="8">
        <v>10.9961116661333</v>
      </c>
      <c r="E84" s="10">
        <f t="shared" si="79"/>
        <v>16.803332683548401</v>
      </c>
      <c r="F84" s="7" t="s">
        <v>85</v>
      </c>
      <c r="G84" s="1">
        <v>12</v>
      </c>
      <c r="H84" s="9">
        <f t="shared" si="61"/>
        <v>10.9961116661333</v>
      </c>
      <c r="I84" s="9">
        <f t="shared" si="62"/>
        <v>284.14611166613327</v>
      </c>
      <c r="J84" s="9">
        <f t="shared" si="63"/>
        <v>6.9231362201296984E-2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0.21670514710805269</v>
      </c>
      <c r="P84" s="9">
        <f t="shared" si="66"/>
        <v>1.5002792530322941E-2</v>
      </c>
      <c r="Q84" s="12">
        <f t="shared" si="67"/>
        <v>2.7005026554581292E-3</v>
      </c>
      <c r="R84" s="9">
        <f t="shared" si="68"/>
        <v>1.9710000000000002E-2</v>
      </c>
      <c r="S84" s="13">
        <f t="shared" si="69"/>
        <v>0.13701180392988985</v>
      </c>
      <c r="T84" s="2">
        <f t="shared" si="70"/>
        <v>0.01</v>
      </c>
      <c r="U84" s="14">
        <f t="shared" si="71"/>
        <v>1.3701180392988986E-3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1.3970118039298899E-2</v>
      </c>
      <c r="AR84" s="9">
        <f t="shared" si="75"/>
        <v>10.950000000000001</v>
      </c>
      <c r="AS84" s="1">
        <f t="shared" si="76"/>
        <v>0.18</v>
      </c>
      <c r="AT84" s="1">
        <f t="shared" si="77"/>
        <v>33166.666666666664</v>
      </c>
      <c r="AU84" s="1">
        <f t="shared" si="78"/>
        <v>6118758.728420388</v>
      </c>
      <c r="AV84" s="1">
        <f>SUM(AU73:AU84)</f>
        <v>108825128.44149789</v>
      </c>
    </row>
    <row r="85" spans="1:48" x14ac:dyDescent="0.15">
      <c r="C85" s="7">
        <v>12</v>
      </c>
      <c r="D85" s="8">
        <v>8.9548916190967702</v>
      </c>
      <c r="E85" s="10">
        <f t="shared" si="79"/>
        <v>10.9961116661333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9.2780078864516096</v>
      </c>
      <c r="E89" s="7"/>
      <c r="F89" s="7"/>
      <c r="G89" s="1">
        <v>1</v>
      </c>
      <c r="H89" s="9">
        <f t="shared" ref="H89:H100" si="81">E90</f>
        <v>9.2780078864516096</v>
      </c>
      <c r="I89" s="9">
        <f t="shared" ref="I89:I100" si="82">H89+273.15</f>
        <v>282.42800788645161</v>
      </c>
      <c r="J89" s="9">
        <f t="shared" ref="J89:J100" si="83">EXP(($C$15*(I89-$C$13))/($C$16*I89*$C$13))</f>
        <v>5.6204529946620077E-2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0.29818048761255483</v>
      </c>
      <c r="Q89" s="12">
        <f t="shared" ref="Q89:Q100" si="87">P89*$B$91</f>
        <v>0.13418121942564967</v>
      </c>
      <c r="R89" s="9">
        <f t="shared" ref="R89:R100" si="88">L89*$B$91</f>
        <v>2.3873737500000001</v>
      </c>
      <c r="S89" s="13">
        <f t="shared" ref="S89:S100" si="89">Q89/R89</f>
        <v>5.6204529946620077E-2</v>
      </c>
      <c r="T89" s="2">
        <f t="shared" ref="T89:T100" si="90">$B$90/100</f>
        <v>0.51</v>
      </c>
      <c r="U89" s="14">
        <f t="shared" ref="U89:U100" si="91">S89*T89</f>
        <v>2.8664310272776241E-2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3.8979289547242037E-2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167833.33333333334</v>
      </c>
      <c r="AN89" s="1">
        <f t="shared" ref="AN89:AN100" si="96">AM89*10000*AK89*AJ89</f>
        <v>680534056.55298603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9.6013170833548394</v>
      </c>
      <c r="E90" s="10">
        <f t="shared" ref="E90:E101" si="97">D89</f>
        <v>9.2780078864516096</v>
      </c>
      <c r="F90" s="7" t="s">
        <v>83</v>
      </c>
      <c r="G90" s="1">
        <v>2</v>
      </c>
      <c r="H90" s="9">
        <f t="shared" si="81"/>
        <v>9.6013170833548394</v>
      </c>
      <c r="I90" s="9">
        <f t="shared" si="82"/>
        <v>282.75131708335482</v>
      </c>
      <c r="J90" s="9">
        <f t="shared" si="83"/>
        <v>5.846438665567049E-2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10.312369512387445</v>
      </c>
      <c r="P90" s="9">
        <f t="shared" si="86"/>
        <v>0.60290635850836771</v>
      </c>
      <c r="Q90" s="12">
        <f t="shared" si="87"/>
        <v>0.2713078613287655</v>
      </c>
      <c r="R90" s="9">
        <f t="shared" si="88"/>
        <v>2.3873737500000001</v>
      </c>
      <c r="S90" s="13">
        <f t="shared" si="89"/>
        <v>0.11364280994074158</v>
      </c>
      <c r="T90" s="2">
        <f t="shared" si="90"/>
        <v>0.51</v>
      </c>
      <c r="U90" s="14">
        <f t="shared" si="91"/>
        <v>5.7957833069778204E-2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4.7811286670538126E-2</v>
      </c>
      <c r="AK90" s="9">
        <f t="shared" si="93"/>
        <v>10.4025</v>
      </c>
      <c r="AL90" s="1">
        <f t="shared" si="94"/>
        <v>0.45</v>
      </c>
      <c r="AM90" s="17">
        <f t="shared" si="95"/>
        <v>167833.33333333334</v>
      </c>
      <c r="AN90" s="1">
        <f t="shared" si="96"/>
        <v>834730679.92900801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8.5715842619285691</v>
      </c>
      <c r="E91" s="10">
        <f t="shared" si="97"/>
        <v>9.6013170833548394</v>
      </c>
      <c r="F91" s="7" t="s">
        <v>83</v>
      </c>
      <c r="G91" s="1">
        <v>3</v>
      </c>
      <c r="H91" s="9">
        <f t="shared" si="81"/>
        <v>8.5715842619285691</v>
      </c>
      <c r="I91" s="9">
        <f t="shared" si="82"/>
        <v>281.72158426192857</v>
      </c>
      <c r="J91" s="9">
        <f t="shared" si="83"/>
        <v>5.154987198097629E-2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15.014738153879078</v>
      </c>
      <c r="P91" s="9">
        <f t="shared" si="86"/>
        <v>0.77400782966034676</v>
      </c>
      <c r="Q91" s="12">
        <f t="shared" si="87"/>
        <v>0.34830352334715603</v>
      </c>
      <c r="R91" s="9">
        <f t="shared" si="88"/>
        <v>2.3873737500000001</v>
      </c>
      <c r="S91" s="13">
        <f t="shared" si="89"/>
        <v>0.14589400731542601</v>
      </c>
      <c r="T91" s="2">
        <f t="shared" si="90"/>
        <v>0.51</v>
      </c>
      <c r="U91" s="14">
        <f t="shared" si="91"/>
        <v>7.4405943730867272E-2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5.2770392034856485E-2</v>
      </c>
      <c r="AK91" s="9">
        <f t="shared" si="93"/>
        <v>10.4025</v>
      </c>
      <c r="AL91" s="1">
        <f t="shared" si="94"/>
        <v>0.45</v>
      </c>
      <c r="AM91" s="17">
        <f t="shared" si="95"/>
        <v>167833.33333333334</v>
      </c>
      <c r="AN91" s="1">
        <f t="shared" si="96"/>
        <v>921311018.60765457</v>
      </c>
    </row>
    <row r="92" spans="1:48" x14ac:dyDescent="0.15">
      <c r="C92" s="7">
        <v>3</v>
      </c>
      <c r="D92" s="8">
        <v>10.7906255656774</v>
      </c>
      <c r="E92" s="10">
        <f t="shared" si="97"/>
        <v>8.5715842619285691</v>
      </c>
      <c r="F92" s="7" t="s">
        <v>83</v>
      </c>
      <c r="G92" s="1">
        <v>4</v>
      </c>
      <c r="H92" s="9">
        <f t="shared" si="81"/>
        <v>10.7906255656774</v>
      </c>
      <c r="I92" s="9">
        <f t="shared" si="82"/>
        <v>283.94062556567735</v>
      </c>
      <c r="J92" s="9">
        <f t="shared" si="83"/>
        <v>6.7535627146333363E-2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19.546005324218733</v>
      </c>
      <c r="P92" s="9">
        <f t="shared" si="86"/>
        <v>1.320051727776683</v>
      </c>
      <c r="Q92" s="12">
        <f t="shared" si="87"/>
        <v>0.59402327749950734</v>
      </c>
      <c r="R92" s="9">
        <f t="shared" si="88"/>
        <v>2.3873737500000001</v>
      </c>
      <c r="S92" s="13">
        <f t="shared" si="89"/>
        <v>0.248818718685965</v>
      </c>
      <c r="T92" s="2">
        <f t="shared" si="90"/>
        <v>0.51</v>
      </c>
      <c r="U92" s="14">
        <f t="shared" si="91"/>
        <v>0.12689754652984214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6.8596610278747402E-2</v>
      </c>
      <c r="AK92" s="9">
        <f t="shared" si="93"/>
        <v>10.4025</v>
      </c>
      <c r="AL92" s="1">
        <f t="shared" si="94"/>
        <v>0.45</v>
      </c>
      <c r="AM92" s="17">
        <f t="shared" si="95"/>
        <v>167833.33333333334</v>
      </c>
      <c r="AN92" s="1">
        <f t="shared" si="96"/>
        <v>1197618786.8227375</v>
      </c>
    </row>
    <row r="93" spans="1:48" x14ac:dyDescent="0.15">
      <c r="C93" s="7">
        <v>4</v>
      </c>
      <c r="D93" s="8">
        <v>13.0691611079667</v>
      </c>
      <c r="E93" s="10">
        <f t="shared" si="97"/>
        <v>10.7906255656774</v>
      </c>
      <c r="F93" s="7" t="s">
        <v>83</v>
      </c>
      <c r="G93" s="1">
        <v>5</v>
      </c>
      <c r="H93" s="9">
        <f t="shared" si="81"/>
        <v>13.0691611079667</v>
      </c>
      <c r="I93" s="9">
        <f t="shared" si="82"/>
        <v>286.21916110796667</v>
      </c>
      <c r="J93" s="9">
        <f t="shared" si="83"/>
        <v>8.873411128079936E-2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17.314655916619948</v>
      </c>
      <c r="O93" s="9">
        <f t="shared" si="98"/>
        <v>6.2165726798221037</v>
      </c>
      <c r="P93" s="9">
        <f t="shared" si="86"/>
        <v>0.55162205195651159</v>
      </c>
      <c r="Q93" s="12">
        <f t="shared" si="87"/>
        <v>0.24822992338043023</v>
      </c>
      <c r="R93" s="9">
        <f t="shared" si="88"/>
        <v>2.3873737500000001</v>
      </c>
      <c r="S93" s="13">
        <f t="shared" si="89"/>
        <v>0.10397614675139585</v>
      </c>
      <c r="T93" s="2">
        <f t="shared" si="90"/>
        <v>0.51</v>
      </c>
      <c r="U93" s="14">
        <f t="shared" si="91"/>
        <v>5.3027834843211885E-2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4.6324892205228382E-2</v>
      </c>
      <c r="AK93" s="9">
        <f t="shared" si="93"/>
        <v>10.4025</v>
      </c>
      <c r="AL93" s="1">
        <f t="shared" si="94"/>
        <v>0.45</v>
      </c>
      <c r="AM93" s="17">
        <f t="shared" si="95"/>
        <v>167833.33333333334</v>
      </c>
      <c r="AN93" s="1">
        <f t="shared" si="96"/>
        <v>808779923.33840406</v>
      </c>
    </row>
    <row r="94" spans="1:48" x14ac:dyDescent="0.15">
      <c r="C94" s="7">
        <v>5</v>
      </c>
      <c r="D94" s="8">
        <v>14.6877144077419</v>
      </c>
      <c r="E94" s="10">
        <f t="shared" si="97"/>
        <v>13.0691611079667</v>
      </c>
      <c r="F94" s="7" t="s">
        <v>85</v>
      </c>
      <c r="G94" s="1">
        <v>6</v>
      </c>
      <c r="H94" s="9">
        <f t="shared" si="81"/>
        <v>14.6877144077419</v>
      </c>
      <c r="I94" s="9">
        <f t="shared" si="82"/>
        <v>287.83771440774188</v>
      </c>
      <c r="J94" s="9">
        <f t="shared" si="83"/>
        <v>0.10744039093199133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10.970225627865592</v>
      </c>
      <c r="P94" s="9">
        <f t="shared" si="86"/>
        <v>1.1786453300700293</v>
      </c>
      <c r="Q94" s="12">
        <f t="shared" si="87"/>
        <v>0.53039039853151315</v>
      </c>
      <c r="R94" s="9">
        <f t="shared" si="88"/>
        <v>2.3873737500000001</v>
      </c>
      <c r="S94" s="13">
        <f t="shared" si="89"/>
        <v>0.22216479448662496</v>
      </c>
      <c r="T94" s="2">
        <f t="shared" si="90"/>
        <v>0.51</v>
      </c>
      <c r="U94" s="14">
        <f t="shared" si="91"/>
        <v>0.11330404518817873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8.0616169624235887E-2</v>
      </c>
      <c r="AK94" s="9">
        <f t="shared" si="93"/>
        <v>10.4025</v>
      </c>
      <c r="AL94" s="1">
        <f t="shared" si="94"/>
        <v>0.45</v>
      </c>
      <c r="AM94" s="17">
        <f t="shared" si="95"/>
        <v>167833.33333333334</v>
      </c>
      <c r="AN94" s="1">
        <f t="shared" si="96"/>
        <v>1407466620.7462111</v>
      </c>
    </row>
    <row r="95" spans="1:48" x14ac:dyDescent="0.15">
      <c r="C95" s="7">
        <v>6</v>
      </c>
      <c r="D95" s="8">
        <v>19.185922455</v>
      </c>
      <c r="E95" s="10">
        <f t="shared" si="97"/>
        <v>14.6877144077419</v>
      </c>
      <c r="F95" s="7" t="s">
        <v>83</v>
      </c>
      <c r="G95" s="1">
        <v>7</v>
      </c>
      <c r="H95" s="9">
        <f t="shared" si="81"/>
        <v>19.185922455</v>
      </c>
      <c r="I95" s="9">
        <f t="shared" si="82"/>
        <v>292.335922455</v>
      </c>
      <c r="J95" s="9">
        <f t="shared" si="83"/>
        <v>0.1808091052173568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15.09685529779556</v>
      </c>
      <c r="P95" s="9">
        <f t="shared" si="86"/>
        <v>2.7296488979903279</v>
      </c>
      <c r="Q95" s="12">
        <f t="shared" si="87"/>
        <v>1.2283420040956476</v>
      </c>
      <c r="R95" s="9">
        <f t="shared" si="88"/>
        <v>2.3873737500000001</v>
      </c>
      <c r="S95" s="13">
        <f t="shared" si="89"/>
        <v>0.5145160049178088</v>
      </c>
      <c r="T95" s="2">
        <f t="shared" si="90"/>
        <v>0.51</v>
      </c>
      <c r="U95" s="14">
        <f t="shared" si="91"/>
        <v>0.26240316250808249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0.12556955349618687</v>
      </c>
      <c r="AK95" s="9">
        <f t="shared" si="93"/>
        <v>10.4025</v>
      </c>
      <c r="AL95" s="1">
        <f t="shared" si="94"/>
        <v>0.45</v>
      </c>
      <c r="AM95" s="17">
        <f t="shared" si="95"/>
        <v>167833.33333333334</v>
      </c>
      <c r="AN95" s="1">
        <f t="shared" si="96"/>
        <v>2192301568.676321</v>
      </c>
    </row>
    <row r="96" spans="1:48" x14ac:dyDescent="0.15">
      <c r="C96" s="7">
        <v>7</v>
      </c>
      <c r="D96" s="8">
        <v>22.8279525135484</v>
      </c>
      <c r="E96" s="10">
        <f t="shared" si="97"/>
        <v>19.185922455</v>
      </c>
      <c r="F96" s="7" t="s">
        <v>83</v>
      </c>
      <c r="G96" s="1">
        <v>8</v>
      </c>
      <c r="H96" s="9">
        <f t="shared" si="81"/>
        <v>22.8279525135484</v>
      </c>
      <c r="I96" s="9">
        <f t="shared" si="82"/>
        <v>295.97795251354836</v>
      </c>
      <c r="J96" s="9">
        <f t="shared" si="83"/>
        <v>0.27240366176998859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17.672481399805232</v>
      </c>
      <c r="P96" s="9">
        <f t="shared" si="86"/>
        <v>4.8140486458689589</v>
      </c>
      <c r="Q96" s="12">
        <f t="shared" si="87"/>
        <v>2.1663218906410315</v>
      </c>
      <c r="R96" s="9">
        <f t="shared" si="88"/>
        <v>2.3873737500000001</v>
      </c>
      <c r="S96" s="13">
        <f t="shared" si="89"/>
        <v>0.90740793754686777</v>
      </c>
      <c r="T96" s="2">
        <f t="shared" si="90"/>
        <v>0.51</v>
      </c>
      <c r="U96" s="14">
        <f t="shared" si="91"/>
        <v>0.46277804814890255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0.18598258151689415</v>
      </c>
      <c r="AK96" s="9">
        <f t="shared" si="93"/>
        <v>10.4025</v>
      </c>
      <c r="AL96" s="1">
        <f t="shared" si="94"/>
        <v>0.45</v>
      </c>
      <c r="AM96" s="17">
        <f t="shared" si="95"/>
        <v>167833.33333333334</v>
      </c>
      <c r="AN96" s="1">
        <f t="shared" si="96"/>
        <v>3247044318.0984964</v>
      </c>
    </row>
    <row r="97" spans="1:50" x14ac:dyDescent="0.15">
      <c r="C97" s="7">
        <v>8</v>
      </c>
      <c r="D97" s="8">
        <v>22.9049237874193</v>
      </c>
      <c r="E97" s="10">
        <f t="shared" si="97"/>
        <v>22.8279525135484</v>
      </c>
      <c r="F97" s="7" t="s">
        <v>83</v>
      </c>
      <c r="G97" s="1">
        <v>9</v>
      </c>
      <c r="H97" s="9">
        <f t="shared" si="81"/>
        <v>22.9049237874193</v>
      </c>
      <c r="I97" s="9">
        <f t="shared" si="82"/>
        <v>296.05492378741928</v>
      </c>
      <c r="J97" s="9">
        <f t="shared" si="83"/>
        <v>0.27474349168855433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18.163707753936272</v>
      </c>
      <c r="P97" s="9">
        <f t="shared" si="86"/>
        <v>4.9903604903269203</v>
      </c>
      <c r="Q97" s="12">
        <f t="shared" si="87"/>
        <v>2.2456622206471142</v>
      </c>
      <c r="R97" s="9">
        <f t="shared" si="88"/>
        <v>2.3873737500000001</v>
      </c>
      <c r="S97" s="13">
        <f t="shared" si="89"/>
        <v>0.94064124674534688</v>
      </c>
      <c r="T97" s="2">
        <f t="shared" si="90"/>
        <v>0.51</v>
      </c>
      <c r="U97" s="14">
        <f t="shared" si="91"/>
        <v>0.47972703584012694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0.19109270130579828</v>
      </c>
      <c r="AK97" s="9">
        <f t="shared" si="93"/>
        <v>10.4025</v>
      </c>
      <c r="AL97" s="1">
        <f t="shared" si="94"/>
        <v>0.45</v>
      </c>
      <c r="AM97" s="17">
        <f t="shared" si="95"/>
        <v>167833.33333333334</v>
      </c>
      <c r="AN97" s="1">
        <f t="shared" si="96"/>
        <v>3336261196.8515024</v>
      </c>
    </row>
    <row r="98" spans="1:50" x14ac:dyDescent="0.15">
      <c r="C98" s="7">
        <v>9</v>
      </c>
      <c r="D98" s="8">
        <v>21.0776412013333</v>
      </c>
      <c r="E98" s="10">
        <f t="shared" si="97"/>
        <v>22.9049237874193</v>
      </c>
      <c r="F98" s="7" t="s">
        <v>83</v>
      </c>
      <c r="G98" s="1">
        <v>10</v>
      </c>
      <c r="H98" s="9">
        <f t="shared" si="81"/>
        <v>21.0776412013333</v>
      </c>
      <c r="I98" s="9">
        <f t="shared" si="82"/>
        <v>294.22764120133326</v>
      </c>
      <c r="J98" s="9">
        <f t="shared" si="83"/>
        <v>0.22398659029183515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18.478622263609353</v>
      </c>
      <c r="P98" s="9">
        <f t="shared" si="86"/>
        <v>4.1389635941166514</v>
      </c>
      <c r="Q98" s="12">
        <f t="shared" si="87"/>
        <v>1.8625336173524931</v>
      </c>
      <c r="R98" s="9">
        <f t="shared" si="88"/>
        <v>2.3873737500000001</v>
      </c>
      <c r="S98" s="13">
        <f t="shared" si="89"/>
        <v>0.78016004714489851</v>
      </c>
      <c r="T98" s="2">
        <f t="shared" si="90"/>
        <v>0.51</v>
      </c>
      <c r="U98" s="14">
        <f t="shared" si="91"/>
        <v>0.39788162404389826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0.16641630964923534</v>
      </c>
      <c r="AK98" s="9">
        <f t="shared" si="93"/>
        <v>10.4025</v>
      </c>
      <c r="AL98" s="1">
        <f t="shared" si="94"/>
        <v>0.45</v>
      </c>
      <c r="AM98" s="17">
        <f t="shared" si="95"/>
        <v>167833.33333333334</v>
      </c>
      <c r="AN98" s="1">
        <f t="shared" si="96"/>
        <v>2905439467.9234233</v>
      </c>
    </row>
    <row r="99" spans="1:50" x14ac:dyDescent="0.15">
      <c r="C99" s="7">
        <v>10</v>
      </c>
      <c r="D99" s="8">
        <v>16.803332683548401</v>
      </c>
      <c r="E99" s="10">
        <f t="shared" si="97"/>
        <v>21.0776412013333</v>
      </c>
      <c r="F99" s="7" t="s">
        <v>83</v>
      </c>
      <c r="G99" s="1">
        <v>11</v>
      </c>
      <c r="H99" s="9">
        <f t="shared" si="81"/>
        <v>16.803332683548401</v>
      </c>
      <c r="I99" s="9">
        <f t="shared" si="82"/>
        <v>289.95333268354835</v>
      </c>
      <c r="J99" s="9">
        <f t="shared" si="83"/>
        <v>0.13751794845686022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13.622675736018065</v>
      </c>
      <c r="O99" s="9">
        <f t="shared" si="98"/>
        <v>6.022257933474636</v>
      </c>
      <c r="P99" s="9">
        <f t="shared" si="86"/>
        <v>0.82816855608948248</v>
      </c>
      <c r="Q99" s="12">
        <f t="shared" si="87"/>
        <v>0.37267585024026711</v>
      </c>
      <c r="R99" s="9">
        <f t="shared" si="88"/>
        <v>2.3873737500000001</v>
      </c>
      <c r="S99" s="13">
        <f t="shared" si="89"/>
        <v>0.15610285161268406</v>
      </c>
      <c r="T99" s="2">
        <f t="shared" si="90"/>
        <v>0.51</v>
      </c>
      <c r="U99" s="14">
        <f t="shared" si="91"/>
        <v>7.961245432246887E-2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7.044615497822436E-2</v>
      </c>
      <c r="AK99" s="9">
        <f t="shared" si="93"/>
        <v>10.4025</v>
      </c>
      <c r="AL99" s="1">
        <f t="shared" si="94"/>
        <v>0.45</v>
      </c>
      <c r="AM99" s="17">
        <f t="shared" si="95"/>
        <v>167833.33333333334</v>
      </c>
      <c r="AN99" s="1">
        <f t="shared" si="96"/>
        <v>1229909733.4185095</v>
      </c>
    </row>
    <row r="100" spans="1:50" x14ac:dyDescent="0.15">
      <c r="C100" s="7">
        <v>11</v>
      </c>
      <c r="D100" s="8">
        <v>10.9961116661333</v>
      </c>
      <c r="E100" s="10">
        <f t="shared" si="97"/>
        <v>16.803332683548401</v>
      </c>
      <c r="F100" s="7" t="s">
        <v>85</v>
      </c>
      <c r="G100" s="1">
        <v>12</v>
      </c>
      <c r="H100" s="9">
        <f t="shared" si="81"/>
        <v>10.9961116661333</v>
      </c>
      <c r="I100" s="9">
        <f t="shared" si="82"/>
        <v>284.14611166613327</v>
      </c>
      <c r="J100" s="9">
        <f t="shared" si="83"/>
        <v>6.9231362201296984E-2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10.499364377385154</v>
      </c>
      <c r="P100" s="9">
        <f t="shared" si="86"/>
        <v>0.72688529809414659</v>
      </c>
      <c r="Q100" s="12">
        <f t="shared" si="87"/>
        <v>0.32709838414236597</v>
      </c>
      <c r="R100" s="9">
        <f t="shared" si="88"/>
        <v>2.3873737500000001</v>
      </c>
      <c r="S100" s="13">
        <f t="shared" si="89"/>
        <v>0.1370118039298899</v>
      </c>
      <c r="T100" s="2">
        <f t="shared" si="90"/>
        <v>0.51</v>
      </c>
      <c r="U100" s="14">
        <f t="shared" si="91"/>
        <v>6.9876020004243852E-2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5.1404620031279519E-2</v>
      </c>
      <c r="AK100" s="9">
        <f t="shared" si="93"/>
        <v>10.4025</v>
      </c>
      <c r="AL100" s="1">
        <f t="shared" si="94"/>
        <v>0.45</v>
      </c>
      <c r="AM100" s="17">
        <f t="shared" si="95"/>
        <v>167833.33333333334</v>
      </c>
      <c r="AN100" s="1">
        <f t="shared" si="96"/>
        <v>897466192.99085486</v>
      </c>
      <c r="AO100" s="1">
        <f>SUM(AN89:AN100)</f>
        <v>19658863563.956112</v>
      </c>
    </row>
    <row r="101" spans="1:50" x14ac:dyDescent="0.15">
      <c r="C101" s="7">
        <v>12</v>
      </c>
      <c r="D101" s="8">
        <v>8.9548916190967702</v>
      </c>
      <c r="E101" s="10">
        <f t="shared" si="97"/>
        <v>10.9961116661333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9.2780078864516096</v>
      </c>
      <c r="E105" s="7"/>
      <c r="F105" s="7"/>
      <c r="G105" s="1">
        <v>1</v>
      </c>
      <c r="H105" s="9">
        <f t="shared" ref="H105:H116" si="99">E106</f>
        <v>9.2780078864516096</v>
      </c>
      <c r="I105" s="9">
        <f t="shared" ref="I105:I116" si="100">H105+273.15</f>
        <v>282.42800788645161</v>
      </c>
      <c r="J105" s="9">
        <f t="shared" ref="J105:J116" si="101">EXP(($C$15*(I105-$C$13))/($C$16*I105*$C$13))</f>
        <v>5.6204529946620077E-2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3.6414364616392761E-2</v>
      </c>
      <c r="Q105" s="12">
        <f t="shared" ref="Q105:Q116" si="105">P105*$B$107</f>
        <v>1.0924309384917829E-2</v>
      </c>
      <c r="R105" s="9">
        <f t="shared" ref="R105:R116" si="106">L105*$B$107</f>
        <v>0.19436706250000002</v>
      </c>
      <c r="S105" s="13">
        <f t="shared" ref="S105:S116" si="107">Q105/R105</f>
        <v>5.6204529946620084E-2</v>
      </c>
      <c r="T105" s="2">
        <f t="shared" ref="T105:T116" si="108">$B$106/100</f>
        <v>0.01</v>
      </c>
      <c r="U105" s="14">
        <f t="shared" ref="U105:U116" si="109">S105*T105</f>
        <v>5.6204529946620081E-4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6.0520452994662008E-3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2583.3333333333335</v>
      </c>
      <c r="AX105" s="1">
        <f t="shared" ref="AX105:AX116" si="116">AW105*10000*AV105*0.67*AU105*AT105</f>
        <v>2036010.867087807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9.6013170833548394</v>
      </c>
      <c r="E106" s="10">
        <f t="shared" ref="E106:E117" si="117">D105</f>
        <v>9.2780078864516096</v>
      </c>
      <c r="F106" s="7" t="s">
        <v>83</v>
      </c>
      <c r="G106" s="1">
        <v>2</v>
      </c>
      <c r="H106" s="9">
        <f t="shared" si="99"/>
        <v>9.6013170833548394</v>
      </c>
      <c r="I106" s="9">
        <f t="shared" si="100"/>
        <v>282.75131708335482</v>
      </c>
      <c r="J106" s="9">
        <f t="shared" si="101"/>
        <v>5.846438665567049E-2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1.2593660520502741</v>
      </c>
      <c r="P106" s="9">
        <f t="shared" si="104"/>
        <v>7.3628063808092475E-2</v>
      </c>
      <c r="Q106" s="12">
        <f t="shared" si="105"/>
        <v>2.2088419142427741E-2</v>
      </c>
      <c r="R106" s="9">
        <f t="shared" si="106"/>
        <v>0.19436706250000002</v>
      </c>
      <c r="S106" s="13">
        <f t="shared" si="107"/>
        <v>0.11364280994074158</v>
      </c>
      <c r="T106" s="2">
        <f t="shared" si="108"/>
        <v>0.01</v>
      </c>
      <c r="U106" s="14">
        <f t="shared" si="109"/>
        <v>1.1364280994074158E-3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6.6264280994074156E-3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2583.3333333333335</v>
      </c>
      <c r="AX106" s="1">
        <f t="shared" si="116"/>
        <v>2229243.0001407079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8.5715842619285691</v>
      </c>
      <c r="E107" s="10">
        <f t="shared" si="117"/>
        <v>9.6013170833548394</v>
      </c>
      <c r="F107" s="7" t="s">
        <v>83</v>
      </c>
      <c r="G107" s="1">
        <v>3</v>
      </c>
      <c r="H107" s="9">
        <f t="shared" si="99"/>
        <v>8.5715842619285691</v>
      </c>
      <c r="I107" s="9">
        <f t="shared" si="100"/>
        <v>281.72158426192857</v>
      </c>
      <c r="J107" s="9">
        <f t="shared" si="101"/>
        <v>5.154987198097629E-2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1.833628196575515</v>
      </c>
      <c r="P107" s="9">
        <f t="shared" si="104"/>
        <v>9.452329879417623E-2</v>
      </c>
      <c r="Q107" s="12">
        <f t="shared" si="105"/>
        <v>2.8356989638252866E-2</v>
      </c>
      <c r="R107" s="9">
        <f t="shared" si="106"/>
        <v>0.19436706250000002</v>
      </c>
      <c r="S107" s="13">
        <f t="shared" si="107"/>
        <v>0.14589400731542601</v>
      </c>
      <c r="T107" s="2">
        <f t="shared" si="108"/>
        <v>0.01</v>
      </c>
      <c r="U107" s="14">
        <f t="shared" si="109"/>
        <v>1.4589400731542601E-3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6.9489400731542602E-3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2583.3333333333335</v>
      </c>
      <c r="AX107" s="1">
        <f t="shared" si="116"/>
        <v>2337741.5078059477</v>
      </c>
    </row>
    <row r="108" spans="1:50" x14ac:dyDescent="0.15">
      <c r="C108" s="7">
        <v>3</v>
      </c>
      <c r="D108" s="8">
        <v>10.7906255656774</v>
      </c>
      <c r="E108" s="10">
        <f t="shared" si="117"/>
        <v>8.5715842619285691</v>
      </c>
      <c r="F108" s="7" t="s">
        <v>83</v>
      </c>
      <c r="G108" s="1">
        <v>4</v>
      </c>
      <c r="H108" s="9">
        <f t="shared" si="99"/>
        <v>10.7906255656774</v>
      </c>
      <c r="I108" s="9">
        <f t="shared" si="100"/>
        <v>283.94062556567735</v>
      </c>
      <c r="J108" s="9">
        <f t="shared" si="101"/>
        <v>6.7535627146333363E-2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2.3869951061146724</v>
      </c>
      <c r="P108" s="9">
        <f t="shared" si="104"/>
        <v>0.16120721148668296</v>
      </c>
      <c r="Q108" s="12">
        <f t="shared" si="105"/>
        <v>4.8362163446004885E-2</v>
      </c>
      <c r="R108" s="9">
        <f t="shared" si="106"/>
        <v>0.19436706250000002</v>
      </c>
      <c r="S108" s="13">
        <f t="shared" si="107"/>
        <v>0.24881871868596503</v>
      </c>
      <c r="T108" s="2">
        <f t="shared" si="108"/>
        <v>0.01</v>
      </c>
      <c r="U108" s="14">
        <f t="shared" si="109"/>
        <v>2.4881871868596504E-3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7.9781871868596504E-3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2583.3333333333335</v>
      </c>
      <c r="AX108" s="1">
        <f t="shared" si="116"/>
        <v>2683997.7244617892</v>
      </c>
    </row>
    <row r="109" spans="1:50" x14ac:dyDescent="0.15">
      <c r="C109" s="7">
        <v>4</v>
      </c>
      <c r="D109" s="8">
        <v>13.0691611079667</v>
      </c>
      <c r="E109" s="10">
        <f t="shared" si="117"/>
        <v>10.7906255656774</v>
      </c>
      <c r="F109" s="7" t="s">
        <v>83</v>
      </c>
      <c r="G109" s="1">
        <v>5</v>
      </c>
      <c r="H109" s="9">
        <f t="shared" si="99"/>
        <v>13.0691611079667</v>
      </c>
      <c r="I109" s="9">
        <f t="shared" si="100"/>
        <v>286.21916110796667</v>
      </c>
      <c r="J109" s="9">
        <f t="shared" si="101"/>
        <v>8.873411128079936E-2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2.1144984998965897</v>
      </c>
      <c r="O109" s="9">
        <f t="shared" si="118"/>
        <v>0.75917960306473331</v>
      </c>
      <c r="P109" s="9">
        <f t="shared" si="104"/>
        <v>6.7365127380459133E-2</v>
      </c>
      <c r="Q109" s="12">
        <f t="shared" si="105"/>
        <v>2.0209538214137738E-2</v>
      </c>
      <c r="R109" s="9">
        <f t="shared" si="106"/>
        <v>0.19436706250000002</v>
      </c>
      <c r="S109" s="13">
        <f t="shared" si="107"/>
        <v>0.10397614675139588</v>
      </c>
      <c r="T109" s="2">
        <f t="shared" si="108"/>
        <v>0.01</v>
      </c>
      <c r="U109" s="14">
        <f t="shared" si="109"/>
        <v>1.0397614675139589E-3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6.5297614675139592E-3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2583.3333333333335</v>
      </c>
      <c r="AX109" s="1">
        <f t="shared" si="116"/>
        <v>2196722.7027402217</v>
      </c>
    </row>
    <row r="110" spans="1:50" x14ac:dyDescent="0.15">
      <c r="C110" s="7">
        <v>5</v>
      </c>
      <c r="D110" s="8">
        <v>14.6877144077419</v>
      </c>
      <c r="E110" s="10">
        <f t="shared" si="117"/>
        <v>13.0691611079667</v>
      </c>
      <c r="F110" s="7" t="s">
        <v>85</v>
      </c>
      <c r="G110" s="1">
        <v>6</v>
      </c>
      <c r="H110" s="9">
        <f t="shared" si="99"/>
        <v>14.6877144077419</v>
      </c>
      <c r="I110" s="9">
        <f t="shared" si="100"/>
        <v>287.83771440774188</v>
      </c>
      <c r="J110" s="9">
        <f t="shared" si="101"/>
        <v>0.10744039093199133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1.3397046840176077</v>
      </c>
      <c r="P110" s="9">
        <f t="shared" si="104"/>
        <v>0.14393839498427169</v>
      </c>
      <c r="Q110" s="12">
        <f t="shared" si="105"/>
        <v>4.3181518495281505E-2</v>
      </c>
      <c r="R110" s="9">
        <f t="shared" si="106"/>
        <v>0.19436706250000002</v>
      </c>
      <c r="S110" s="13">
        <f t="shared" si="107"/>
        <v>0.22216479448662502</v>
      </c>
      <c r="T110" s="2">
        <f t="shared" si="108"/>
        <v>0.01</v>
      </c>
      <c r="U110" s="14">
        <f t="shared" si="109"/>
        <v>2.2216479448662501E-3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0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1"/>
        <v>7.4999999999999997E-3</v>
      </c>
      <c r="AT110" s="1">
        <f t="shared" si="112"/>
        <v>1.2171647944866248E-2</v>
      </c>
      <c r="AU110" s="9">
        <f t="shared" si="113"/>
        <v>64.789020833333339</v>
      </c>
      <c r="AV110" s="1">
        <f t="shared" si="114"/>
        <v>0.3</v>
      </c>
      <c r="AW110" s="1">
        <f t="shared" si="115"/>
        <v>2583.3333333333335</v>
      </c>
      <c r="AX110" s="1">
        <f t="shared" si="116"/>
        <v>4094749.1731928098</v>
      </c>
    </row>
    <row r="111" spans="1:50" x14ac:dyDescent="0.15">
      <c r="C111" s="7">
        <v>6</v>
      </c>
      <c r="D111" s="8">
        <v>19.185922455</v>
      </c>
      <c r="E111" s="10">
        <f t="shared" si="117"/>
        <v>14.6877144077419</v>
      </c>
      <c r="F111" s="7" t="s">
        <v>83</v>
      </c>
      <c r="G111" s="1">
        <v>7</v>
      </c>
      <c r="H111" s="9">
        <f t="shared" si="99"/>
        <v>19.185922455</v>
      </c>
      <c r="I111" s="9">
        <f t="shared" si="100"/>
        <v>292.335922455</v>
      </c>
      <c r="J111" s="9">
        <f t="shared" si="101"/>
        <v>0.1808091052173568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1.8436564973666696</v>
      </c>
      <c r="P111" s="9">
        <f t="shared" si="104"/>
        <v>0.33334988161703366</v>
      </c>
      <c r="Q111" s="12">
        <f t="shared" si="105"/>
        <v>0.10000496448511009</v>
      </c>
      <c r="R111" s="9">
        <f t="shared" si="106"/>
        <v>0.19436706250000002</v>
      </c>
      <c r="S111" s="13">
        <f t="shared" si="107"/>
        <v>0.51451600491780891</v>
      </c>
      <c r="T111" s="2">
        <f t="shared" si="108"/>
        <v>0.01</v>
      </c>
      <c r="U111" s="14">
        <f t="shared" si="109"/>
        <v>5.1451600491780889E-3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1.5095160049178089E-2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2583.3333333333335</v>
      </c>
      <c r="AX111" s="1">
        <f t="shared" si="116"/>
        <v>5078268.317533426</v>
      </c>
    </row>
    <row r="112" spans="1:50" x14ac:dyDescent="0.15">
      <c r="C112" s="7">
        <v>7</v>
      </c>
      <c r="D112" s="8">
        <v>22.8279525135484</v>
      </c>
      <c r="E112" s="10">
        <f t="shared" si="117"/>
        <v>19.185922455</v>
      </c>
      <c r="F112" s="7" t="s">
        <v>83</v>
      </c>
      <c r="G112" s="1">
        <v>8</v>
      </c>
      <c r="H112" s="9">
        <f t="shared" si="99"/>
        <v>22.8279525135484</v>
      </c>
      <c r="I112" s="9">
        <f t="shared" si="100"/>
        <v>295.97795251354836</v>
      </c>
      <c r="J112" s="9">
        <f t="shared" si="101"/>
        <v>0.27240366176998859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2.1581968240829692</v>
      </c>
      <c r="P112" s="9">
        <f t="shared" si="104"/>
        <v>0.58790071770056074</v>
      </c>
      <c r="Q112" s="12">
        <f t="shared" si="105"/>
        <v>0.17637021531016822</v>
      </c>
      <c r="R112" s="9">
        <f t="shared" si="106"/>
        <v>0.19436706250000002</v>
      </c>
      <c r="S112" s="13">
        <f t="shared" si="107"/>
        <v>0.9074079375468681</v>
      </c>
      <c r="T112" s="2">
        <f t="shared" si="108"/>
        <v>0.01</v>
      </c>
      <c r="U112" s="14">
        <f t="shared" si="109"/>
        <v>9.074079375468681E-3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1.9024079375468683E-2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2583.3333333333335</v>
      </c>
      <c r="AX112" s="1">
        <f t="shared" si="116"/>
        <v>6400023.5338971419</v>
      </c>
    </row>
    <row r="113" spans="1:53" x14ac:dyDescent="0.15">
      <c r="C113" s="7">
        <v>8</v>
      </c>
      <c r="D113" s="8">
        <v>22.9049237874193</v>
      </c>
      <c r="E113" s="10">
        <f t="shared" si="117"/>
        <v>22.8279525135484</v>
      </c>
      <c r="F113" s="7" t="s">
        <v>83</v>
      </c>
      <c r="G113" s="1">
        <v>9</v>
      </c>
      <c r="H113" s="9">
        <f t="shared" si="99"/>
        <v>22.9049237874193</v>
      </c>
      <c r="I113" s="9">
        <f t="shared" si="100"/>
        <v>296.05492378741928</v>
      </c>
      <c r="J113" s="9">
        <f t="shared" si="101"/>
        <v>0.27474349168855433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2.2181863147157421</v>
      </c>
      <c r="P113" s="9">
        <f t="shared" si="104"/>
        <v>0.60943225332076945</v>
      </c>
      <c r="Q113" s="12">
        <f t="shared" si="105"/>
        <v>0.18282967599623082</v>
      </c>
      <c r="R113" s="9">
        <f t="shared" si="106"/>
        <v>0.19436706250000002</v>
      </c>
      <c r="S113" s="13">
        <f t="shared" si="107"/>
        <v>0.9406412467453471</v>
      </c>
      <c r="T113" s="2">
        <f t="shared" si="108"/>
        <v>0.01</v>
      </c>
      <c r="U113" s="14">
        <f t="shared" si="109"/>
        <v>9.4064124674534712E-3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1.9356412467453472E-2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2583.3333333333335</v>
      </c>
      <c r="AX113" s="1">
        <f t="shared" si="116"/>
        <v>6511826.0326050753</v>
      </c>
    </row>
    <row r="114" spans="1:53" x14ac:dyDescent="0.15">
      <c r="C114" s="7">
        <v>9</v>
      </c>
      <c r="D114" s="8">
        <v>21.0776412013333</v>
      </c>
      <c r="E114" s="10">
        <f t="shared" si="117"/>
        <v>22.9049237874193</v>
      </c>
      <c r="F114" s="7" t="s">
        <v>83</v>
      </c>
      <c r="G114" s="1">
        <v>10</v>
      </c>
      <c r="H114" s="9">
        <f t="shared" si="99"/>
        <v>21.0776412013333</v>
      </c>
      <c r="I114" s="9">
        <f t="shared" si="100"/>
        <v>294.22764120133326</v>
      </c>
      <c r="J114" s="9">
        <f t="shared" si="101"/>
        <v>0.22398659029183515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2.256644269728306</v>
      </c>
      <c r="P114" s="9">
        <f t="shared" si="104"/>
        <v>0.50545805547805156</v>
      </c>
      <c r="Q114" s="12">
        <f t="shared" si="105"/>
        <v>0.15163741664341546</v>
      </c>
      <c r="R114" s="9">
        <f t="shared" si="106"/>
        <v>0.19436706250000002</v>
      </c>
      <c r="S114" s="13">
        <f t="shared" si="107"/>
        <v>0.78016004714489851</v>
      </c>
      <c r="T114" s="2">
        <f t="shared" si="108"/>
        <v>0.01</v>
      </c>
      <c r="U114" s="14">
        <f t="shared" si="109"/>
        <v>7.8016004714489854E-3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1.7751600471448987E-2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2583.3333333333335</v>
      </c>
      <c r="AX114" s="1">
        <f t="shared" si="116"/>
        <v>5971940.0103067625</v>
      </c>
    </row>
    <row r="115" spans="1:53" x14ac:dyDescent="0.15">
      <c r="C115" s="7">
        <v>10</v>
      </c>
      <c r="D115" s="8">
        <v>16.803332683548401</v>
      </c>
      <c r="E115" s="10">
        <f t="shared" si="117"/>
        <v>21.0776412013333</v>
      </c>
      <c r="F115" s="7" t="s">
        <v>83</v>
      </c>
      <c r="G115" s="1">
        <v>11</v>
      </c>
      <c r="H115" s="9">
        <f t="shared" si="99"/>
        <v>16.803332683548401</v>
      </c>
      <c r="I115" s="9">
        <f t="shared" si="100"/>
        <v>289.95333268354835</v>
      </c>
      <c r="J115" s="9">
        <f t="shared" si="101"/>
        <v>0.13751794845686022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1.6636269035377418</v>
      </c>
      <c r="O115" s="9">
        <f t="shared" si="118"/>
        <v>0.73544951904584632</v>
      </c>
      <c r="P115" s="9">
        <f t="shared" si="104"/>
        <v>0.10113750905276933</v>
      </c>
      <c r="Q115" s="12">
        <f t="shared" si="105"/>
        <v>3.0341252715830797E-2</v>
      </c>
      <c r="R115" s="9">
        <f t="shared" si="106"/>
        <v>0.19436706250000002</v>
      </c>
      <c r="S115" s="13">
        <f t="shared" si="107"/>
        <v>0.15610285161268408</v>
      </c>
      <c r="T115" s="2">
        <f t="shared" si="108"/>
        <v>0.01</v>
      </c>
      <c r="U115" s="14">
        <f t="shared" si="109"/>
        <v>1.5610285161268408E-3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0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1"/>
        <v>7.4999999999999997E-3</v>
      </c>
      <c r="AT115" s="1">
        <f t="shared" si="112"/>
        <v>1.1511028516126842E-2</v>
      </c>
      <c r="AU115" s="9">
        <f t="shared" si="113"/>
        <v>64.789020833333339</v>
      </c>
      <c r="AV115" s="1">
        <f t="shared" si="114"/>
        <v>0.3</v>
      </c>
      <c r="AW115" s="1">
        <f t="shared" si="115"/>
        <v>2583.3333333333335</v>
      </c>
      <c r="AX115" s="1">
        <f t="shared" si="116"/>
        <v>3872505.5729934848</v>
      </c>
    </row>
    <row r="116" spans="1:53" x14ac:dyDescent="0.15">
      <c r="C116" s="7">
        <v>11</v>
      </c>
      <c r="D116" s="8">
        <v>10.9961116661333</v>
      </c>
      <c r="E116" s="10">
        <f t="shared" si="117"/>
        <v>16.803332683548401</v>
      </c>
      <c r="F116" s="7" t="s">
        <v>85</v>
      </c>
      <c r="G116" s="1">
        <v>12</v>
      </c>
      <c r="H116" s="9">
        <f t="shared" si="99"/>
        <v>10.9961116661333</v>
      </c>
      <c r="I116" s="9">
        <f t="shared" si="100"/>
        <v>284.14611166613327</v>
      </c>
      <c r="J116" s="9">
        <f t="shared" si="101"/>
        <v>6.9231362201296984E-2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1.2822022183264106</v>
      </c>
      <c r="P116" s="9">
        <f t="shared" si="104"/>
        <v>8.8768606192262206E-2</v>
      </c>
      <c r="Q116" s="12">
        <f t="shared" si="105"/>
        <v>2.6630581857678661E-2</v>
      </c>
      <c r="R116" s="9">
        <f t="shared" si="106"/>
        <v>0.19436706250000002</v>
      </c>
      <c r="S116" s="13">
        <f t="shared" si="107"/>
        <v>0.1370118039298899</v>
      </c>
      <c r="T116" s="2">
        <f t="shared" si="108"/>
        <v>0.01</v>
      </c>
      <c r="U116" s="14">
        <f t="shared" si="109"/>
        <v>1.370118039298899E-3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6.8601180392988993E-3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2583.3333333333335</v>
      </c>
      <c r="AX116" s="1">
        <f t="shared" si="116"/>
        <v>2307860.2664705091</v>
      </c>
      <c r="AY116" s="1">
        <f>SUM(AX105:AX116)</f>
        <v>45720888.709235683</v>
      </c>
    </row>
    <row r="117" spans="1:53" x14ac:dyDescent="0.15">
      <c r="C117" s="7">
        <v>12</v>
      </c>
      <c r="D117" s="8">
        <v>8.9548916190967702</v>
      </c>
      <c r="E117" s="10">
        <f t="shared" si="117"/>
        <v>10.9961116661333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9.2780078864516096</v>
      </c>
      <c r="E121" s="7"/>
      <c r="F121" s="7"/>
      <c r="G121" s="1">
        <v>1</v>
      </c>
      <c r="H121" s="9">
        <f t="shared" ref="H121:H132" si="119">E122</f>
        <v>9.2780078864516096</v>
      </c>
      <c r="I121" s="9">
        <f t="shared" ref="I121:I132" si="120">H121+273.15</f>
        <v>282.42800788645161</v>
      </c>
      <c r="J121" s="9">
        <f t="shared" ref="J121:J132" si="121">EXP(($C$15*(I121-$C$13))/($C$16*I121*$C$13))</f>
        <v>5.6204529946620077E-2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1.6001429675802738E-2</v>
      </c>
      <c r="Q121" s="12">
        <f t="shared" ref="Q121:Q132" si="125">P121*$B$123</f>
        <v>5.2804717930149039E-3</v>
      </c>
      <c r="R121" s="9">
        <f t="shared" ref="R121:R132" si="126">L121*$B$123</f>
        <v>9.3951000000000007E-2</v>
      </c>
      <c r="S121" s="13">
        <f t="shared" ref="S121:S132" si="127">Q121/R121</f>
        <v>5.6204529946620084E-2</v>
      </c>
      <c r="T121" s="2">
        <f t="shared" ref="T121:T132" si="128">$B$122/100</f>
        <v>0.01</v>
      </c>
      <c r="U121" s="14">
        <f t="shared" ref="U121:U132" si="129">S121*T121</f>
        <v>5.6204529946620081E-4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6.0520452994662008E-3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869</v>
      </c>
      <c r="AX121" s="1">
        <f t="shared" ref="AX121:AX132" si="136">AW121*10000*AV121*0.67*AU121*AT121</f>
        <v>331053.47902817064</v>
      </c>
      <c r="AZ121" s="1">
        <f t="shared" ref="AZ121:AZ132" si="137">$E$9/12</f>
        <v>417.66666666666669</v>
      </c>
      <c r="BA121" s="1">
        <f t="shared" ref="BA121:BA132" si="138">AZ121*10000*AV121*0.67*AU121*AT121</f>
        <v>159113.9275881465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9.6013170833548394</v>
      </c>
      <c r="E122" s="10">
        <f t="shared" ref="E122:E133" si="139">D121</f>
        <v>9.2780078864516096</v>
      </c>
      <c r="F122" s="7" t="s">
        <v>83</v>
      </c>
      <c r="G122" s="1">
        <v>2</v>
      </c>
      <c r="H122" s="9">
        <f t="shared" si="119"/>
        <v>9.6013170833548394</v>
      </c>
      <c r="I122" s="9">
        <f t="shared" si="120"/>
        <v>282.75131708335482</v>
      </c>
      <c r="J122" s="9">
        <f t="shared" si="121"/>
        <v>5.846438665567049E-2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0.55339857032419726</v>
      </c>
      <c r="P122" s="9">
        <f t="shared" si="124"/>
        <v>3.2354107990129125E-2</v>
      </c>
      <c r="Q122" s="12">
        <f t="shared" si="125"/>
        <v>1.0676855636742611E-2</v>
      </c>
      <c r="R122" s="9">
        <f t="shared" si="126"/>
        <v>9.3951000000000007E-2</v>
      </c>
      <c r="S122" s="13">
        <f t="shared" si="127"/>
        <v>0.11364280994074155</v>
      </c>
      <c r="T122" s="2">
        <f t="shared" si="128"/>
        <v>0.01</v>
      </c>
      <c r="U122" s="14">
        <f t="shared" si="129"/>
        <v>1.1364280994074155E-3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6.6264280994074156E-3</v>
      </c>
      <c r="AU122" s="9">
        <f t="shared" si="133"/>
        <v>28.47</v>
      </c>
      <c r="AV122" s="1">
        <f t="shared" si="134"/>
        <v>0.33</v>
      </c>
      <c r="AW122" s="1">
        <f t="shared" si="135"/>
        <v>869</v>
      </c>
      <c r="AX122" s="1">
        <f t="shared" si="136"/>
        <v>362472.84468150645</v>
      </c>
      <c r="AZ122" s="1">
        <f t="shared" si="137"/>
        <v>417.66666666666669</v>
      </c>
      <c r="BA122" s="1">
        <f t="shared" si="138"/>
        <v>174214.98825697266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8.5715842619285691</v>
      </c>
      <c r="E123" s="10">
        <f t="shared" si="139"/>
        <v>9.6013170833548394</v>
      </c>
      <c r="F123" s="7" t="s">
        <v>83</v>
      </c>
      <c r="G123" s="1">
        <v>3</v>
      </c>
      <c r="H123" s="9">
        <f t="shared" si="119"/>
        <v>8.5715842619285691</v>
      </c>
      <c r="I123" s="9">
        <f t="shared" si="120"/>
        <v>281.72158426192857</v>
      </c>
      <c r="J123" s="9">
        <f t="shared" si="121"/>
        <v>5.154987198097629E-2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0.80574446233406805</v>
      </c>
      <c r="P123" s="9">
        <f t="shared" si="124"/>
        <v>4.1536023882701778E-2</v>
      </c>
      <c r="Q123" s="12">
        <f t="shared" si="125"/>
        <v>1.3706887881291588E-2</v>
      </c>
      <c r="R123" s="9">
        <f t="shared" si="126"/>
        <v>9.3951000000000007E-2</v>
      </c>
      <c r="S123" s="13">
        <f t="shared" si="127"/>
        <v>0.14589400731542598</v>
      </c>
      <c r="T123" s="2">
        <f t="shared" si="128"/>
        <v>0.01</v>
      </c>
      <c r="U123" s="14">
        <f t="shared" si="129"/>
        <v>1.4589400731542599E-3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6.9489400731542602E-3</v>
      </c>
      <c r="AU123" s="9">
        <f t="shared" si="133"/>
        <v>28.47</v>
      </c>
      <c r="AV123" s="1">
        <f t="shared" si="134"/>
        <v>0.33</v>
      </c>
      <c r="AW123" s="1">
        <f t="shared" si="135"/>
        <v>869</v>
      </c>
      <c r="AX123" s="1">
        <f t="shared" si="136"/>
        <v>380114.60141894402</v>
      </c>
      <c r="AZ123" s="1">
        <f t="shared" si="137"/>
        <v>417.66666666666669</v>
      </c>
      <c r="BA123" s="1">
        <f t="shared" si="138"/>
        <v>182694.12948904373</v>
      </c>
    </row>
    <row r="124" spans="1:53" x14ac:dyDescent="0.15">
      <c r="C124" s="7">
        <v>3</v>
      </c>
      <c r="D124" s="8">
        <v>10.7906255656774</v>
      </c>
      <c r="E124" s="10">
        <f t="shared" si="139"/>
        <v>8.5715842619285691</v>
      </c>
      <c r="F124" s="7" t="s">
        <v>83</v>
      </c>
      <c r="G124" s="1">
        <v>4</v>
      </c>
      <c r="H124" s="9">
        <f t="shared" si="119"/>
        <v>10.7906255656774</v>
      </c>
      <c r="I124" s="9">
        <f t="shared" si="120"/>
        <v>283.94062556567735</v>
      </c>
      <c r="J124" s="9">
        <f t="shared" si="121"/>
        <v>6.7535627146333363E-2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1.0489084384513663</v>
      </c>
      <c r="P124" s="9">
        <f t="shared" si="124"/>
        <v>7.0838689209894223E-2</v>
      </c>
      <c r="Q124" s="12">
        <f t="shared" si="125"/>
        <v>2.3376767439265096E-2</v>
      </c>
      <c r="R124" s="9">
        <f t="shared" si="126"/>
        <v>9.3951000000000007E-2</v>
      </c>
      <c r="S124" s="13">
        <f t="shared" si="127"/>
        <v>0.24881871868596497</v>
      </c>
      <c r="T124" s="2">
        <f t="shared" si="128"/>
        <v>0.01</v>
      </c>
      <c r="U124" s="14">
        <f t="shared" si="129"/>
        <v>2.4881871868596499E-3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7.9781871868596504E-3</v>
      </c>
      <c r="AU124" s="9">
        <f t="shared" si="133"/>
        <v>28.47</v>
      </c>
      <c r="AV124" s="1">
        <f t="shared" si="134"/>
        <v>0.33</v>
      </c>
      <c r="AW124" s="1">
        <f t="shared" si="135"/>
        <v>869</v>
      </c>
      <c r="AX124" s="1">
        <f t="shared" si="136"/>
        <v>436415.54116933316</v>
      </c>
      <c r="AZ124" s="1">
        <f t="shared" si="137"/>
        <v>417.66666666666669</v>
      </c>
      <c r="BA124" s="1">
        <f t="shared" si="138"/>
        <v>209753.9981147582</v>
      </c>
    </row>
    <row r="125" spans="1:53" x14ac:dyDescent="0.15">
      <c r="C125" s="7">
        <v>4</v>
      </c>
      <c r="D125" s="8">
        <v>13.0691611079667</v>
      </c>
      <c r="E125" s="10">
        <f t="shared" si="139"/>
        <v>10.7906255656774</v>
      </c>
      <c r="F125" s="7" t="s">
        <v>83</v>
      </c>
      <c r="G125" s="1">
        <v>5</v>
      </c>
      <c r="H125" s="9">
        <f t="shared" si="119"/>
        <v>13.0691611079667</v>
      </c>
      <c r="I125" s="9">
        <f t="shared" si="120"/>
        <v>286.21916110796667</v>
      </c>
      <c r="J125" s="9">
        <f t="shared" si="121"/>
        <v>8.873411128079936E-2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0.92916626177939843</v>
      </c>
      <c r="O125" s="9">
        <f t="shared" si="140"/>
        <v>0.33360348746207358</v>
      </c>
      <c r="P125" s="9">
        <f t="shared" si="124"/>
        <v>2.9602008980122392E-2</v>
      </c>
      <c r="Q125" s="12">
        <f t="shared" si="125"/>
        <v>9.7686629634403891E-3</v>
      </c>
      <c r="R125" s="9">
        <f t="shared" si="126"/>
        <v>9.3951000000000007E-2</v>
      </c>
      <c r="S125" s="13">
        <f t="shared" si="127"/>
        <v>0.10397614675139581</v>
      </c>
      <c r="T125" s="2">
        <f t="shared" si="128"/>
        <v>0.01</v>
      </c>
      <c r="U125" s="14">
        <f t="shared" si="129"/>
        <v>1.039761467513958E-3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6.5297614675139583E-3</v>
      </c>
      <c r="AU125" s="9">
        <f t="shared" si="133"/>
        <v>28.47</v>
      </c>
      <c r="AV125" s="1">
        <f t="shared" si="134"/>
        <v>0.33</v>
      </c>
      <c r="AW125" s="1">
        <f t="shared" si="135"/>
        <v>869</v>
      </c>
      <c r="AX125" s="1">
        <f t="shared" si="136"/>
        <v>357185.07447973895</v>
      </c>
      <c r="AZ125" s="1">
        <f t="shared" si="137"/>
        <v>417.66666666666669</v>
      </c>
      <c r="BA125" s="1">
        <f t="shared" si="138"/>
        <v>171673.53215309285</v>
      </c>
    </row>
    <row r="126" spans="1:53" x14ac:dyDescent="0.15">
      <c r="C126" s="7">
        <v>5</v>
      </c>
      <c r="D126" s="8">
        <v>14.6877144077419</v>
      </c>
      <c r="E126" s="10">
        <f t="shared" si="139"/>
        <v>13.0691611079667</v>
      </c>
      <c r="F126" s="7" t="s">
        <v>85</v>
      </c>
      <c r="G126" s="1">
        <v>6</v>
      </c>
      <c r="H126" s="9">
        <f t="shared" si="119"/>
        <v>14.6877144077419</v>
      </c>
      <c r="I126" s="9">
        <f t="shared" si="120"/>
        <v>287.83771440774188</v>
      </c>
      <c r="J126" s="9">
        <f t="shared" si="121"/>
        <v>0.10744039093199133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0.5887014784819512</v>
      </c>
      <c r="P126" s="9">
        <f t="shared" si="124"/>
        <v>6.3250316990342115E-2</v>
      </c>
      <c r="Q126" s="12">
        <f t="shared" si="125"/>
        <v>2.0872604606812898E-2</v>
      </c>
      <c r="R126" s="9">
        <f t="shared" si="126"/>
        <v>9.3951000000000007E-2</v>
      </c>
      <c r="S126" s="13">
        <f t="shared" si="127"/>
        <v>0.22216479448662491</v>
      </c>
      <c r="T126" s="2">
        <f t="shared" si="128"/>
        <v>0.01</v>
      </c>
      <c r="U126" s="14">
        <f t="shared" si="129"/>
        <v>2.2216479448662492E-3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0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1"/>
        <v>7.4999999999999997E-3</v>
      </c>
      <c r="AT126" s="1">
        <f t="shared" si="132"/>
        <v>1.2171647944866248E-2</v>
      </c>
      <c r="AU126" s="9">
        <f t="shared" si="133"/>
        <v>28.47</v>
      </c>
      <c r="AV126" s="1">
        <f t="shared" si="134"/>
        <v>0.33</v>
      </c>
      <c r="AW126" s="1">
        <f t="shared" si="135"/>
        <v>869</v>
      </c>
      <c r="AX126" s="1">
        <f t="shared" si="136"/>
        <v>665802.41856574663</v>
      </c>
      <c r="AZ126" s="1">
        <f t="shared" si="137"/>
        <v>417.66666666666669</v>
      </c>
      <c r="BA126" s="1">
        <f t="shared" si="138"/>
        <v>320004.00094471837</v>
      </c>
    </row>
    <row r="127" spans="1:53" x14ac:dyDescent="0.15">
      <c r="C127" s="7">
        <v>6</v>
      </c>
      <c r="D127" s="8">
        <v>19.185922455</v>
      </c>
      <c r="E127" s="10">
        <f t="shared" si="139"/>
        <v>14.6877144077419</v>
      </c>
      <c r="F127" s="7" t="s">
        <v>83</v>
      </c>
      <c r="G127" s="1">
        <v>7</v>
      </c>
      <c r="H127" s="9">
        <f t="shared" si="119"/>
        <v>19.185922455</v>
      </c>
      <c r="I127" s="9">
        <f t="shared" si="120"/>
        <v>292.335922455</v>
      </c>
      <c r="J127" s="9">
        <f t="shared" si="121"/>
        <v>0.1808091052173568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0.81015116149160915</v>
      </c>
      <c r="P127" s="9">
        <f t="shared" si="124"/>
        <v>0.14648270660010018</v>
      </c>
      <c r="Q127" s="12">
        <f t="shared" si="125"/>
        <v>4.8339293178033059E-2</v>
      </c>
      <c r="R127" s="9">
        <f t="shared" si="126"/>
        <v>9.3951000000000007E-2</v>
      </c>
      <c r="S127" s="13">
        <f t="shared" si="127"/>
        <v>0.5145160049178088</v>
      </c>
      <c r="T127" s="2">
        <f t="shared" si="128"/>
        <v>0.01</v>
      </c>
      <c r="U127" s="14">
        <f t="shared" si="129"/>
        <v>5.145160049178088E-3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1.5095160049178089E-2</v>
      </c>
      <c r="AU127" s="9">
        <f t="shared" si="133"/>
        <v>28.47</v>
      </c>
      <c r="AV127" s="1">
        <f t="shared" si="134"/>
        <v>0.33</v>
      </c>
      <c r="AW127" s="1">
        <f t="shared" si="135"/>
        <v>869</v>
      </c>
      <c r="AX127" s="1">
        <f t="shared" si="136"/>
        <v>825721.71943396179</v>
      </c>
      <c r="AZ127" s="1">
        <f t="shared" si="137"/>
        <v>417.66666666666669</v>
      </c>
      <c r="BA127" s="1">
        <f t="shared" si="138"/>
        <v>396865.86668613518</v>
      </c>
    </row>
    <row r="128" spans="1:53" x14ac:dyDescent="0.15">
      <c r="C128" s="7">
        <v>7</v>
      </c>
      <c r="D128" s="8">
        <v>22.8279525135484</v>
      </c>
      <c r="E128" s="10">
        <f t="shared" si="139"/>
        <v>19.185922455</v>
      </c>
      <c r="F128" s="7" t="s">
        <v>83</v>
      </c>
      <c r="G128" s="1">
        <v>8</v>
      </c>
      <c r="H128" s="9">
        <f t="shared" si="119"/>
        <v>22.8279525135484</v>
      </c>
      <c r="I128" s="9">
        <f t="shared" si="120"/>
        <v>295.97795251354836</v>
      </c>
      <c r="J128" s="9">
        <f t="shared" si="121"/>
        <v>0.27240366176998859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0.94836845489150901</v>
      </c>
      <c r="P128" s="9">
        <f t="shared" si="124"/>
        <v>0.25833903981959327</v>
      </c>
      <c r="Q128" s="12">
        <f t="shared" si="125"/>
        <v>8.5251883140465778E-2</v>
      </c>
      <c r="R128" s="9">
        <f t="shared" si="126"/>
        <v>9.3951000000000007E-2</v>
      </c>
      <c r="S128" s="13">
        <f t="shared" si="127"/>
        <v>0.90740793754686777</v>
      </c>
      <c r="T128" s="2">
        <f t="shared" si="128"/>
        <v>0.01</v>
      </c>
      <c r="U128" s="14">
        <f t="shared" si="129"/>
        <v>9.0740793754686775E-3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1.9024079375468676E-2</v>
      </c>
      <c r="AU128" s="9">
        <f t="shared" si="133"/>
        <v>28.47</v>
      </c>
      <c r="AV128" s="1">
        <f t="shared" si="134"/>
        <v>0.33</v>
      </c>
      <c r="AW128" s="1">
        <f t="shared" si="135"/>
        <v>869</v>
      </c>
      <c r="AX128" s="1">
        <f t="shared" si="136"/>
        <v>1040637.8919722338</v>
      </c>
      <c r="AZ128" s="1">
        <f t="shared" si="137"/>
        <v>417.66666666666669</v>
      </c>
      <c r="BA128" s="1">
        <f t="shared" si="138"/>
        <v>500160.8280173415</v>
      </c>
    </row>
    <row r="129" spans="1:54" x14ac:dyDescent="0.15">
      <c r="C129" s="7">
        <v>8</v>
      </c>
      <c r="D129" s="8">
        <v>22.9049237874193</v>
      </c>
      <c r="E129" s="10">
        <f t="shared" si="139"/>
        <v>22.8279525135484</v>
      </c>
      <c r="F129" s="7" t="s">
        <v>83</v>
      </c>
      <c r="G129" s="1">
        <v>9</v>
      </c>
      <c r="H129" s="9">
        <f t="shared" si="119"/>
        <v>22.9049237874193</v>
      </c>
      <c r="I129" s="9">
        <f t="shared" si="120"/>
        <v>296.05492378741928</v>
      </c>
      <c r="J129" s="9">
        <f t="shared" si="121"/>
        <v>0.27474349168855433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0.97472941507191568</v>
      </c>
      <c r="P129" s="9">
        <f t="shared" si="124"/>
        <v>0.26780056294840027</v>
      </c>
      <c r="Q129" s="12">
        <f t="shared" si="125"/>
        <v>8.8374185772972097E-2</v>
      </c>
      <c r="R129" s="9">
        <f t="shared" si="126"/>
        <v>9.3951000000000007E-2</v>
      </c>
      <c r="S129" s="13">
        <f t="shared" si="127"/>
        <v>0.94064124674534699</v>
      </c>
      <c r="T129" s="2">
        <f t="shared" si="128"/>
        <v>0.01</v>
      </c>
      <c r="U129" s="14">
        <f t="shared" si="129"/>
        <v>9.4064124674534694E-3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1.9356412467453468E-2</v>
      </c>
      <c r="AU129" s="9">
        <f t="shared" si="133"/>
        <v>28.47</v>
      </c>
      <c r="AV129" s="1">
        <f t="shared" si="134"/>
        <v>0.33</v>
      </c>
      <c r="AW129" s="1">
        <f t="shared" si="135"/>
        <v>869</v>
      </c>
      <c r="AX129" s="1">
        <f t="shared" si="136"/>
        <v>1058816.8745894753</v>
      </c>
      <c r="AZ129" s="1">
        <f t="shared" si="137"/>
        <v>417.66666666666669</v>
      </c>
      <c r="BA129" s="1">
        <f t="shared" si="138"/>
        <v>508898.17562739272</v>
      </c>
    </row>
    <row r="130" spans="1:54" x14ac:dyDescent="0.15">
      <c r="C130" s="7">
        <v>9</v>
      </c>
      <c r="D130" s="8">
        <v>21.0776412013333</v>
      </c>
      <c r="E130" s="10">
        <f t="shared" si="139"/>
        <v>22.9049237874193</v>
      </c>
      <c r="F130" s="7" t="s">
        <v>83</v>
      </c>
      <c r="G130" s="1">
        <v>10</v>
      </c>
      <c r="H130" s="9">
        <f t="shared" si="119"/>
        <v>21.0776412013333</v>
      </c>
      <c r="I130" s="9">
        <f t="shared" si="120"/>
        <v>294.22764120133326</v>
      </c>
      <c r="J130" s="9">
        <f t="shared" si="121"/>
        <v>0.22398659029183515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0.99162885212351537</v>
      </c>
      <c r="P130" s="9">
        <f t="shared" si="124"/>
        <v>0.22211156542215263</v>
      </c>
      <c r="Q130" s="12">
        <f t="shared" si="125"/>
        <v>7.3296816589310365E-2</v>
      </c>
      <c r="R130" s="9">
        <f t="shared" si="126"/>
        <v>9.3951000000000007E-2</v>
      </c>
      <c r="S130" s="13">
        <f t="shared" si="127"/>
        <v>0.78016004714489851</v>
      </c>
      <c r="T130" s="2">
        <f t="shared" si="128"/>
        <v>0.01</v>
      </c>
      <c r="U130" s="14">
        <f t="shared" si="129"/>
        <v>7.8016004714489854E-3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1.7751600471448987E-2</v>
      </c>
      <c r="AU130" s="9">
        <f t="shared" si="133"/>
        <v>28.47</v>
      </c>
      <c r="AV130" s="1">
        <f t="shared" si="134"/>
        <v>0.33</v>
      </c>
      <c r="AW130" s="1">
        <f t="shared" si="135"/>
        <v>869</v>
      </c>
      <c r="AX130" s="1">
        <f t="shared" si="136"/>
        <v>971031.90799144178</v>
      </c>
      <c r="AZ130" s="1">
        <f t="shared" si="137"/>
        <v>417.66666666666669</v>
      </c>
      <c r="BA130" s="1">
        <f t="shared" si="138"/>
        <v>466706.16828280658</v>
      </c>
    </row>
    <row r="131" spans="1:54" x14ac:dyDescent="0.15">
      <c r="C131" s="7">
        <v>10</v>
      </c>
      <c r="D131" s="8">
        <v>16.803332683548401</v>
      </c>
      <c r="E131" s="10">
        <f t="shared" si="139"/>
        <v>21.0776412013333</v>
      </c>
      <c r="F131" s="7" t="s">
        <v>83</v>
      </c>
      <c r="G131" s="1">
        <v>11</v>
      </c>
      <c r="H131" s="9">
        <f t="shared" si="119"/>
        <v>16.803332683548401</v>
      </c>
      <c r="I131" s="9">
        <f t="shared" si="120"/>
        <v>289.95333268354835</v>
      </c>
      <c r="J131" s="9">
        <f t="shared" si="121"/>
        <v>0.13751794845686022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0.73104142236629455</v>
      </c>
      <c r="O131" s="9">
        <f t="shared" si="140"/>
        <v>0.32317586433506829</v>
      </c>
      <c r="P131" s="9">
        <f t="shared" si="124"/>
        <v>4.4442481854131168E-2</v>
      </c>
      <c r="Q131" s="12">
        <f t="shared" si="125"/>
        <v>1.4666019011863285E-2</v>
      </c>
      <c r="R131" s="9">
        <f t="shared" si="126"/>
        <v>9.3951000000000007E-2</v>
      </c>
      <c r="S131" s="13">
        <f t="shared" si="127"/>
        <v>0.15610285161268411</v>
      </c>
      <c r="T131" s="2">
        <f t="shared" si="128"/>
        <v>0.01</v>
      </c>
      <c r="U131" s="14">
        <f t="shared" si="129"/>
        <v>1.5610285161268412E-3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0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1"/>
        <v>7.4999999999999997E-3</v>
      </c>
      <c r="AT131" s="1">
        <f t="shared" si="132"/>
        <v>1.1511028516126842E-2</v>
      </c>
      <c r="AU131" s="9">
        <f t="shared" si="133"/>
        <v>28.47</v>
      </c>
      <c r="AV131" s="1">
        <f t="shared" si="134"/>
        <v>0.33</v>
      </c>
      <c r="AW131" s="1">
        <f t="shared" si="135"/>
        <v>869</v>
      </c>
      <c r="AX131" s="1">
        <f t="shared" si="136"/>
        <v>629665.81525627163</v>
      </c>
      <c r="AZ131" s="1">
        <f t="shared" si="137"/>
        <v>417.66666666666669</v>
      </c>
      <c r="BA131" s="1">
        <f t="shared" si="138"/>
        <v>302635.69870199793</v>
      </c>
    </row>
    <row r="132" spans="1:54" x14ac:dyDescent="0.15">
      <c r="C132" s="7">
        <v>11</v>
      </c>
      <c r="D132" s="8">
        <v>10.9961116661333</v>
      </c>
      <c r="E132" s="10">
        <f t="shared" si="139"/>
        <v>16.803332683548401</v>
      </c>
      <c r="F132" s="7" t="s">
        <v>85</v>
      </c>
      <c r="G132" s="1">
        <v>12</v>
      </c>
      <c r="H132" s="9">
        <f t="shared" si="119"/>
        <v>10.9961116661333</v>
      </c>
      <c r="I132" s="9">
        <f t="shared" si="120"/>
        <v>284.14611166613327</v>
      </c>
      <c r="J132" s="9">
        <f t="shared" si="121"/>
        <v>6.9231362201296984E-2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0.56343338248093722</v>
      </c>
      <c r="P132" s="9">
        <f t="shared" si="124"/>
        <v>3.9007260578839666E-2</v>
      </c>
      <c r="Q132" s="12">
        <f t="shared" si="125"/>
        <v>1.287239599101709E-2</v>
      </c>
      <c r="R132" s="9">
        <f t="shared" si="126"/>
        <v>9.3951000000000007E-2</v>
      </c>
      <c r="S132" s="13">
        <f t="shared" si="127"/>
        <v>0.13701180392988993</v>
      </c>
      <c r="T132" s="2">
        <f t="shared" si="128"/>
        <v>0.01</v>
      </c>
      <c r="U132" s="14">
        <f t="shared" si="129"/>
        <v>1.3701180392988992E-3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6.8601180392988993E-3</v>
      </c>
      <c r="AU132" s="9">
        <f t="shared" si="133"/>
        <v>28.47</v>
      </c>
      <c r="AV132" s="1">
        <f t="shared" si="134"/>
        <v>0.33</v>
      </c>
      <c r="AW132" s="1">
        <f t="shared" si="135"/>
        <v>869</v>
      </c>
      <c r="AX132" s="1">
        <f t="shared" si="136"/>
        <v>375255.93928619876</v>
      </c>
      <c r="AY132" s="1">
        <f>SUM(AX121:AX132)</f>
        <v>7434174.1078730235</v>
      </c>
      <c r="AZ132" s="1">
        <f t="shared" si="137"/>
        <v>417.66666666666669</v>
      </c>
      <c r="BA132" s="1">
        <f t="shared" si="138"/>
        <v>180358.91519969588</v>
      </c>
      <c r="BB132" s="1">
        <f>SUM(BA121:BA132)</f>
        <v>3573080.2290621018</v>
      </c>
    </row>
    <row r="133" spans="1:54" x14ac:dyDescent="0.15">
      <c r="C133" s="7">
        <v>12</v>
      </c>
      <c r="D133" s="8">
        <v>8.9548916190967702</v>
      </c>
      <c r="E133" s="10">
        <f t="shared" si="139"/>
        <v>10.9961116661333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9.2780078864516096</v>
      </c>
      <c r="E136" s="7"/>
      <c r="F136" s="7"/>
      <c r="G136" s="1">
        <v>1</v>
      </c>
      <c r="H136" s="9">
        <f t="shared" ref="H136:H147" si="141">E137</f>
        <v>9.2780078864516096</v>
      </c>
      <c r="I136" s="9">
        <f t="shared" ref="I136:I147" si="142">H136+273.15</f>
        <v>282.42800788645161</v>
      </c>
      <c r="J136" s="9">
        <f t="shared" ref="J136:J147" si="143">EXP(($C$15*(I136-$C$13))/($C$16*I136*$C$13))</f>
        <v>5.6204529946620077E-2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4.2661931363211253E-2</v>
      </c>
      <c r="Q136" s="12">
        <f t="shared" ref="Q136:Q147" si="147">P136*$B$138</f>
        <v>1.1092102154434926E-2</v>
      </c>
      <c r="R136" s="9">
        <f t="shared" ref="R136:R147" si="148">L136*$B$138</f>
        <v>0.19735245833333334</v>
      </c>
      <c r="S136" s="13">
        <f t="shared" ref="S136:S147" si="149">Q136/R136</f>
        <v>5.6204529946620084E-2</v>
      </c>
      <c r="T136" s="2">
        <f t="shared" ref="T136:T147" si="150">$B$137/100</f>
        <v>0.01</v>
      </c>
      <c r="U136" s="14">
        <f t="shared" ref="U136:U147" si="151">S136*T136</f>
        <v>5.6204529946620081E-4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6.0520452994662008E-3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9.6013170833548394</v>
      </c>
      <c r="E137" s="10">
        <f t="shared" ref="E137:E148" si="159">D136</f>
        <v>9.2780078864516096</v>
      </c>
      <c r="F137" s="7" t="s">
        <v>83</v>
      </c>
      <c r="G137" s="1">
        <v>2</v>
      </c>
      <c r="H137" s="9">
        <f t="shared" si="141"/>
        <v>9.6013170833548394</v>
      </c>
      <c r="I137" s="9">
        <f t="shared" si="142"/>
        <v>282.75131708335482</v>
      </c>
      <c r="J137" s="9">
        <f t="shared" si="143"/>
        <v>5.846438665567049E-2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1.4754339019701221</v>
      </c>
      <c r="P137" s="9">
        <f t="shared" si="146"/>
        <v>8.6260338129665853E-2</v>
      </c>
      <c r="Q137" s="12">
        <f t="shared" si="147"/>
        <v>2.2427687913713124E-2</v>
      </c>
      <c r="R137" s="9">
        <f t="shared" si="148"/>
        <v>0.19735245833333334</v>
      </c>
      <c r="S137" s="13">
        <f t="shared" si="149"/>
        <v>0.11364280994074159</v>
      </c>
      <c r="T137" s="2">
        <f t="shared" si="150"/>
        <v>0.01</v>
      </c>
      <c r="U137" s="14">
        <f t="shared" si="151"/>
        <v>1.136428099407416E-3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6.6264280994074156E-3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8.5715842619285691</v>
      </c>
      <c r="E138" s="10">
        <f t="shared" si="159"/>
        <v>9.6013170833548394</v>
      </c>
      <c r="F138" s="7" t="s">
        <v>83</v>
      </c>
      <c r="G138" s="1">
        <v>3</v>
      </c>
      <c r="H138" s="9">
        <f t="shared" si="141"/>
        <v>8.5715842619285691</v>
      </c>
      <c r="I138" s="9">
        <f t="shared" si="142"/>
        <v>281.72158426192857</v>
      </c>
      <c r="J138" s="9">
        <f t="shared" si="143"/>
        <v>5.154987198097629E-2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2.1482214805071229</v>
      </c>
      <c r="P138" s="9">
        <f t="shared" si="146"/>
        <v>0.11074054230692554</v>
      </c>
      <c r="Q138" s="12">
        <f t="shared" si="147"/>
        <v>2.879254099980064E-2</v>
      </c>
      <c r="R138" s="9">
        <f t="shared" si="148"/>
        <v>0.19735245833333334</v>
      </c>
      <c r="S138" s="13">
        <f t="shared" si="149"/>
        <v>0.14589400731542601</v>
      </c>
      <c r="T138" s="2">
        <f t="shared" si="150"/>
        <v>0.01</v>
      </c>
      <c r="U138" s="14">
        <f t="shared" si="151"/>
        <v>1.4589400731542601E-3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6.9489400731542602E-3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10.7906255656774</v>
      </c>
      <c r="E139" s="10">
        <f t="shared" si="159"/>
        <v>8.5715842619285691</v>
      </c>
      <c r="F139" s="7" t="s">
        <v>83</v>
      </c>
      <c r="G139" s="1">
        <v>4</v>
      </c>
      <c r="H139" s="9">
        <f t="shared" si="141"/>
        <v>10.7906255656774</v>
      </c>
      <c r="I139" s="9">
        <f t="shared" si="142"/>
        <v>283.94062556567735</v>
      </c>
      <c r="J139" s="9">
        <f t="shared" si="143"/>
        <v>6.7535627146333363E-2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2.7965288548668643</v>
      </c>
      <c r="P139" s="9">
        <f t="shared" si="146"/>
        <v>0.18886533004625117</v>
      </c>
      <c r="Q139" s="12">
        <f t="shared" si="147"/>
        <v>4.9104985812025305E-2</v>
      </c>
      <c r="R139" s="9">
        <f t="shared" si="148"/>
        <v>0.19735245833333334</v>
      </c>
      <c r="S139" s="13">
        <f t="shared" si="149"/>
        <v>0.24881871868596503</v>
      </c>
      <c r="T139" s="2">
        <f t="shared" si="150"/>
        <v>0.01</v>
      </c>
      <c r="U139" s="14">
        <f t="shared" si="151"/>
        <v>2.4881871868596504E-3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7.9781871868596504E-3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13.0691611079667</v>
      </c>
      <c r="E140" s="10">
        <f t="shared" si="159"/>
        <v>10.7906255656774</v>
      </c>
      <c r="F140" s="7" t="s">
        <v>83</v>
      </c>
      <c r="G140" s="1">
        <v>5</v>
      </c>
      <c r="H140" s="9">
        <f t="shared" si="141"/>
        <v>13.0691611079667</v>
      </c>
      <c r="I140" s="9">
        <f t="shared" si="142"/>
        <v>286.21916110796667</v>
      </c>
      <c r="J140" s="9">
        <f t="shared" si="143"/>
        <v>8.873411128079936E-2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3.3667114414872801</v>
      </c>
      <c r="P140" s="9">
        <f t="shared" si="146"/>
        <v>0.29874214769927271</v>
      </c>
      <c r="Q140" s="12">
        <f t="shared" si="147"/>
        <v>7.7672958401810904E-2</v>
      </c>
      <c r="R140" s="9">
        <f t="shared" si="148"/>
        <v>0.19735245833333334</v>
      </c>
      <c r="S140" s="13">
        <f t="shared" si="149"/>
        <v>0.39357482069272881</v>
      </c>
      <c r="T140" s="2">
        <f t="shared" si="150"/>
        <v>0.01</v>
      </c>
      <c r="U140" s="14">
        <f t="shared" si="151"/>
        <v>3.935748206927288E-3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9.425748206927289E-3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14.6877144077419</v>
      </c>
      <c r="E141" s="10">
        <f t="shared" si="159"/>
        <v>13.0691611079667</v>
      </c>
      <c r="F141" s="7" t="s">
        <v>85</v>
      </c>
      <c r="G141" s="1">
        <v>6</v>
      </c>
      <c r="H141" s="9">
        <f t="shared" si="141"/>
        <v>14.6877144077419</v>
      </c>
      <c r="I141" s="9">
        <f t="shared" si="142"/>
        <v>287.83771440774188</v>
      </c>
      <c r="J141" s="9">
        <f t="shared" si="143"/>
        <v>0.10744039093199133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3.8270172104546742</v>
      </c>
      <c r="P141" s="9">
        <f t="shared" si="146"/>
        <v>0.41117622519470914</v>
      </c>
      <c r="Q141" s="12">
        <f t="shared" si="147"/>
        <v>0.10690581855062438</v>
      </c>
      <c r="R141" s="9">
        <f t="shared" si="148"/>
        <v>0.19735245833333334</v>
      </c>
      <c r="S141" s="13">
        <f t="shared" si="149"/>
        <v>0.54169995881205457</v>
      </c>
      <c r="T141" s="2">
        <f t="shared" si="150"/>
        <v>0.01</v>
      </c>
      <c r="U141" s="14">
        <f t="shared" si="151"/>
        <v>5.4169995881205458E-3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2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3"/>
        <v>7.4999999999999997E-3</v>
      </c>
      <c r="AT141" s="1">
        <f t="shared" si="154"/>
        <v>1.5366999588120545E-2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19.185922455</v>
      </c>
      <c r="E142" s="10">
        <f t="shared" si="159"/>
        <v>14.6877144077419</v>
      </c>
      <c r="F142" s="7" t="s">
        <v>83</v>
      </c>
      <c r="G142" s="1">
        <v>7</v>
      </c>
      <c r="H142" s="9">
        <f t="shared" si="141"/>
        <v>19.185922455</v>
      </c>
      <c r="I142" s="9">
        <f t="shared" si="142"/>
        <v>292.335922455</v>
      </c>
      <c r="J142" s="9">
        <f t="shared" si="143"/>
        <v>0.1808091052173568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4.1748889019266313</v>
      </c>
      <c r="P142" s="9">
        <f t="shared" si="146"/>
        <v>0.75485792673922747</v>
      </c>
      <c r="Q142" s="12">
        <f t="shared" si="147"/>
        <v>0.19626306095219914</v>
      </c>
      <c r="R142" s="9">
        <f t="shared" si="148"/>
        <v>0.19735245833333334</v>
      </c>
      <c r="S142" s="13">
        <f t="shared" si="149"/>
        <v>0.99447994015207974</v>
      </c>
      <c r="T142" s="2">
        <f t="shared" si="150"/>
        <v>0.01</v>
      </c>
      <c r="U142" s="14">
        <f t="shared" si="151"/>
        <v>9.9447994015207982E-3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1.98947994015208E-2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22.8279525135484</v>
      </c>
      <c r="E143" s="10">
        <f t="shared" si="159"/>
        <v>19.185922455</v>
      </c>
      <c r="F143" s="7" t="s">
        <v>83</v>
      </c>
      <c r="G143" s="1">
        <v>8</v>
      </c>
      <c r="H143" s="9">
        <f t="shared" si="141"/>
        <v>22.8279525135484</v>
      </c>
      <c r="I143" s="9">
        <f t="shared" si="142"/>
        <v>295.97795251354836</v>
      </c>
      <c r="J143" s="9">
        <f t="shared" si="143"/>
        <v>0.27240366176998859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4.1790788918540702</v>
      </c>
      <c r="P143" s="9">
        <f t="shared" si="146"/>
        <v>1.1383963929667149</v>
      </c>
      <c r="Q143" s="12">
        <f t="shared" si="147"/>
        <v>0.2959830621713459</v>
      </c>
      <c r="R143" s="9">
        <f t="shared" si="148"/>
        <v>0.19735245833333334</v>
      </c>
      <c r="S143" s="13">
        <f t="shared" si="149"/>
        <v>1.4997688129702593</v>
      </c>
      <c r="T143" s="2">
        <f t="shared" si="150"/>
        <v>0.01</v>
      </c>
      <c r="U143" s="14">
        <f t="shared" si="151"/>
        <v>1.4997688129702593E-2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2.4947688129702592E-2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22.9049237874193</v>
      </c>
      <c r="E144" s="10">
        <f t="shared" si="159"/>
        <v>22.8279525135484</v>
      </c>
      <c r="F144" s="7" t="s">
        <v>83</v>
      </c>
      <c r="G144" s="1">
        <v>9</v>
      </c>
      <c r="H144" s="9">
        <f t="shared" si="141"/>
        <v>22.9049237874193</v>
      </c>
      <c r="I144" s="9">
        <f t="shared" si="142"/>
        <v>296.05492378741928</v>
      </c>
      <c r="J144" s="9">
        <f t="shared" si="143"/>
        <v>0.27474349168855433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3.7997304155540221</v>
      </c>
      <c r="P144" s="9">
        <f t="shared" si="146"/>
        <v>1.0439512018445136</v>
      </c>
      <c r="Q144" s="12">
        <f t="shared" si="147"/>
        <v>0.27142731247957352</v>
      </c>
      <c r="R144" s="9">
        <f t="shared" si="148"/>
        <v>0.19735245833333334</v>
      </c>
      <c r="S144" s="13">
        <f t="shared" si="149"/>
        <v>1.3753429512447515</v>
      </c>
      <c r="T144" s="2">
        <f t="shared" si="150"/>
        <v>0.01</v>
      </c>
      <c r="U144" s="14">
        <f t="shared" si="151"/>
        <v>1.3753429512447514E-2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2.3703429512447513E-2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21.0776412013333</v>
      </c>
      <c r="E145" s="10">
        <f t="shared" si="159"/>
        <v>22.9049237874193</v>
      </c>
      <c r="F145" s="7" t="s">
        <v>83</v>
      </c>
      <c r="G145" s="1">
        <v>10</v>
      </c>
      <c r="H145" s="9">
        <f t="shared" si="141"/>
        <v>21.0776412013333</v>
      </c>
      <c r="I145" s="9">
        <f t="shared" si="142"/>
        <v>294.22764120133326</v>
      </c>
      <c r="J145" s="9">
        <f t="shared" si="143"/>
        <v>0.22398659029183515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3.5148271303761751</v>
      </c>
      <c r="P145" s="9">
        <f t="shared" si="146"/>
        <v>0.78727414439819499</v>
      </c>
      <c r="Q145" s="12">
        <f t="shared" si="147"/>
        <v>0.2046912775435307</v>
      </c>
      <c r="R145" s="9">
        <f t="shared" si="148"/>
        <v>0.19735245833333334</v>
      </c>
      <c r="S145" s="13">
        <f t="shared" si="149"/>
        <v>1.037186358215016</v>
      </c>
      <c r="T145" s="2">
        <f t="shared" si="150"/>
        <v>0.01</v>
      </c>
      <c r="U145" s="14">
        <f t="shared" si="151"/>
        <v>1.037186358215016E-2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2.032186358215016E-2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16.803332683548401</v>
      </c>
      <c r="E146" s="10">
        <f t="shared" si="159"/>
        <v>21.0776412013333</v>
      </c>
      <c r="F146" s="7" t="s">
        <v>83</v>
      </c>
      <c r="G146" s="1">
        <v>11</v>
      </c>
      <c r="H146" s="9">
        <f t="shared" si="141"/>
        <v>16.803332683548401</v>
      </c>
      <c r="I146" s="9">
        <f t="shared" si="142"/>
        <v>289.95333268354835</v>
      </c>
      <c r="J146" s="9">
        <f t="shared" si="143"/>
        <v>0.13751794845686022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3.4866009026446472</v>
      </c>
      <c r="P146" s="9">
        <f t="shared" si="146"/>
        <v>0.47947020321952888</v>
      </c>
      <c r="Q146" s="12">
        <f t="shared" si="147"/>
        <v>0.12466225283707752</v>
      </c>
      <c r="R146" s="9">
        <f t="shared" si="148"/>
        <v>0.19735245833333334</v>
      </c>
      <c r="S146" s="13">
        <f t="shared" si="149"/>
        <v>0.63167316936341267</v>
      </c>
      <c r="T146" s="2">
        <f t="shared" si="150"/>
        <v>0.01</v>
      </c>
      <c r="U146" s="14">
        <f t="shared" si="151"/>
        <v>6.3167316936341266E-3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2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3"/>
        <v>7.4999999999999997E-3</v>
      </c>
      <c r="AT146" s="1">
        <f t="shared" si="154"/>
        <v>1.6266731693634125E-2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10.9961116661333</v>
      </c>
      <c r="E147" s="10">
        <f t="shared" si="159"/>
        <v>16.803332683548401</v>
      </c>
      <c r="F147" s="7" t="s">
        <v>85</v>
      </c>
      <c r="G147" s="1">
        <v>12</v>
      </c>
      <c r="H147" s="9">
        <f t="shared" si="141"/>
        <v>10.9961116661333</v>
      </c>
      <c r="I147" s="9">
        <f t="shared" si="142"/>
        <v>284.14611166613327</v>
      </c>
      <c r="J147" s="9">
        <f t="shared" si="143"/>
        <v>6.9231362201296984E-2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3.7661786160917852</v>
      </c>
      <c r="P147" s="9">
        <f t="shared" si="146"/>
        <v>0.26073767588542979</v>
      </c>
      <c r="Q147" s="12">
        <f t="shared" si="147"/>
        <v>6.779179573021174E-2</v>
      </c>
      <c r="R147" s="9">
        <f t="shared" si="148"/>
        <v>0.19735245833333334</v>
      </c>
      <c r="S147" s="13">
        <f t="shared" si="149"/>
        <v>0.3435062137189579</v>
      </c>
      <c r="T147" s="2">
        <f t="shared" si="150"/>
        <v>0.01</v>
      </c>
      <c r="U147" s="14">
        <f t="shared" si="151"/>
        <v>3.4350621371895792E-3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8.9250621371895801E-3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8.9548916190967702</v>
      </c>
      <c r="E148" s="10">
        <f t="shared" si="159"/>
        <v>10.9961116661333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2009135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1265676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 s="2">
        <v>8417437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8833830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>
        <v>5234313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1">
        <v>574627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1">
        <v>30000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13307279.108711131</v>
      </c>
      <c r="J13" s="6" t="s">
        <v>37</v>
      </c>
      <c r="K13" s="6">
        <f>I13/(10000*1000)</f>
        <v>1.3307279108711132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1.7134814118387101</v>
      </c>
      <c r="E26" s="7"/>
      <c r="F26" s="7"/>
      <c r="G26" s="1">
        <v>1</v>
      </c>
      <c r="H26" s="9">
        <f t="shared" ref="H26:H37" si="0">E27</f>
        <v>1.7134814118387101</v>
      </c>
      <c r="I26" s="9">
        <f t="shared" ref="I26:I37" si="1">H26+273.15</f>
        <v>274.86348141183868</v>
      </c>
      <c r="J26" s="9">
        <f t="shared" ref="J26:J37" si="2">EXP(($C$15*(I26-$C$13))/($C$16*I26*$C$13))</f>
        <v>2.1762790670240183E-2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0.88209148077562993</v>
      </c>
      <c r="Q26" s="12">
        <f t="shared" ref="Q26:Q37" si="6">P26*$B$28</f>
        <v>8.8209148077562999E-2</v>
      </c>
      <c r="R26" s="9">
        <f t="shared" ref="R26:R37" si="7">L26*$B$28</f>
        <v>4.0532094166666672</v>
      </c>
      <c r="S26" s="13">
        <f t="shared" ref="S26:S37" si="8">Q26/R26</f>
        <v>2.1762790670240183E-2</v>
      </c>
      <c r="T26" s="2">
        <f t="shared" ref="T26:T37" si="9">$B$27/100</f>
        <v>0.34</v>
      </c>
      <c r="U26" s="14">
        <f t="shared" ref="U26:U37" si="10">S26*T26</f>
        <v>7.3993488278816626E-3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2.0299348827881661E-2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-1.78995501596774</v>
      </c>
      <c r="E27" s="10">
        <f t="shared" ref="E27:E38" si="18">D26</f>
        <v>1.7134814118387101</v>
      </c>
      <c r="F27" s="7" t="s">
        <v>83</v>
      </c>
      <c r="G27" s="1">
        <v>2</v>
      </c>
      <c r="H27" s="9">
        <f t="shared" si="0"/>
        <v>-1.78995501596774</v>
      </c>
      <c r="I27" s="9">
        <f t="shared" si="1"/>
        <v>271.36004498403224</v>
      </c>
      <c r="J27" s="9">
        <f t="shared" si="2"/>
        <v>1.3774972665754686E-2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80.182096852557706</v>
      </c>
      <c r="P27" s="9">
        <f t="shared" si="5"/>
        <v>1.1045061924268773</v>
      </c>
      <c r="Q27" s="12">
        <f t="shared" si="6"/>
        <v>0.11045061924268773</v>
      </c>
      <c r="R27" s="9">
        <f t="shared" si="7"/>
        <v>4.0532094166666672</v>
      </c>
      <c r="S27" s="13">
        <f t="shared" si="8"/>
        <v>2.725016348489627E-2</v>
      </c>
      <c r="T27" s="2">
        <f t="shared" si="9"/>
        <v>0.34</v>
      </c>
      <c r="U27" s="14">
        <f t="shared" si="10"/>
        <v>9.2650555848647325E-3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2.2165055584864733E-2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1.42741744860714</v>
      </c>
      <c r="E28" s="10">
        <f t="shared" si="18"/>
        <v>-1.78995501596774</v>
      </c>
      <c r="F28" s="7" t="s">
        <v>83</v>
      </c>
      <c r="G28" s="1">
        <v>3</v>
      </c>
      <c r="H28" s="9">
        <f t="shared" si="0"/>
        <v>1.42741744860714</v>
      </c>
      <c r="I28" s="9">
        <f t="shared" si="1"/>
        <v>274.57741744860709</v>
      </c>
      <c r="J28" s="9">
        <f t="shared" si="2"/>
        <v>2.0974253353024046E-2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119.60968482679749</v>
      </c>
      <c r="P28" s="9">
        <f t="shared" si="5"/>
        <v>2.5087238330326067</v>
      </c>
      <c r="Q28" s="12">
        <f t="shared" si="6"/>
        <v>0.25087238330326067</v>
      </c>
      <c r="R28" s="9">
        <f t="shared" si="7"/>
        <v>4.0532094166666672</v>
      </c>
      <c r="S28" s="13">
        <f t="shared" si="8"/>
        <v>6.1894749941042146E-2</v>
      </c>
      <c r="T28" s="2">
        <f t="shared" si="9"/>
        <v>0.34</v>
      </c>
      <c r="U28" s="14">
        <f t="shared" si="10"/>
        <v>2.1044214979954332E-2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3.3944214979954333E-2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3.09768756306452</v>
      </c>
      <c r="E29" s="10">
        <f t="shared" si="18"/>
        <v>1.42741744860714</v>
      </c>
      <c r="F29" s="7" t="s">
        <v>83</v>
      </c>
      <c r="G29" s="1">
        <v>4</v>
      </c>
      <c r="H29" s="9">
        <f t="shared" si="0"/>
        <v>3.09768756306452</v>
      </c>
      <c r="I29" s="9">
        <f t="shared" si="1"/>
        <v>276.24768756306452</v>
      </c>
      <c r="J29" s="9">
        <f t="shared" si="2"/>
        <v>2.5989761662497397E-2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157.63305516043155</v>
      </c>
      <c r="P29" s="9">
        <f t="shared" si="5"/>
        <v>4.0968455337509218</v>
      </c>
      <c r="Q29" s="12">
        <f t="shared" si="6"/>
        <v>0.40968455337509219</v>
      </c>
      <c r="R29" s="9">
        <f t="shared" si="7"/>
        <v>4.0532094166666672</v>
      </c>
      <c r="S29" s="13">
        <f t="shared" si="8"/>
        <v>0.10107658185399511</v>
      </c>
      <c r="T29" s="2">
        <f t="shared" si="9"/>
        <v>0.34</v>
      </c>
      <c r="U29" s="14">
        <f t="shared" si="10"/>
        <v>3.436603783035834E-2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4.7266037830358341E-2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11.7121697012333</v>
      </c>
      <c r="E30" s="10">
        <f t="shared" si="18"/>
        <v>3.09768756306452</v>
      </c>
      <c r="F30" s="7" t="s">
        <v>83</v>
      </c>
      <c r="G30" s="1">
        <v>5</v>
      </c>
      <c r="H30" s="9">
        <f t="shared" si="0"/>
        <v>11.7121697012333</v>
      </c>
      <c r="I30" s="9">
        <f t="shared" si="1"/>
        <v>284.86216970123326</v>
      </c>
      <c r="J30" s="9">
        <f t="shared" si="2"/>
        <v>7.5459080156776395E-2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145.8593991453466</v>
      </c>
      <c r="O30" s="9">
        <f t="shared" si="19"/>
        <v>48.208904648000697</v>
      </c>
      <c r="P30" s="9">
        <f t="shared" si="5"/>
        <v>3.6377996001038748</v>
      </c>
      <c r="Q30" s="12">
        <f t="shared" si="6"/>
        <v>0.36377996001038748</v>
      </c>
      <c r="R30" s="9">
        <f t="shared" si="7"/>
        <v>4.0532094166666672</v>
      </c>
      <c r="S30" s="13">
        <f t="shared" si="8"/>
        <v>8.9751089226857109E-2</v>
      </c>
      <c r="T30" s="2">
        <f t="shared" si="9"/>
        <v>0.34</v>
      </c>
      <c r="U30" s="14">
        <f t="shared" si="10"/>
        <v>3.051537033713142E-2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4.3415370337131422E-2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16.9040057225806</v>
      </c>
      <c r="E31" s="10">
        <f t="shared" si="18"/>
        <v>11.7121697012333</v>
      </c>
      <c r="F31" s="7" t="s">
        <v>85</v>
      </c>
      <c r="G31" s="1">
        <v>6</v>
      </c>
      <c r="H31" s="9">
        <f t="shared" si="0"/>
        <v>16.9040057225806</v>
      </c>
      <c r="I31" s="9">
        <f t="shared" si="1"/>
        <v>290.0540057225806</v>
      </c>
      <c r="J31" s="9">
        <f t="shared" si="2"/>
        <v>0.13913013288337059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85.103199214563489</v>
      </c>
      <c r="P31" s="9">
        <f t="shared" si="5"/>
        <v>11.840419415522177</v>
      </c>
      <c r="Q31" s="12">
        <f t="shared" si="6"/>
        <v>1.1840419415522179</v>
      </c>
      <c r="R31" s="9">
        <f t="shared" si="7"/>
        <v>4.0532094166666672</v>
      </c>
      <c r="S31" s="13">
        <f t="shared" si="8"/>
        <v>0.29212454127918369</v>
      </c>
      <c r="T31" s="2">
        <f t="shared" si="9"/>
        <v>0.34</v>
      </c>
      <c r="U31" s="14">
        <f t="shared" si="10"/>
        <v>9.9322344034922461E-2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0.11222234403492246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19.239524099666699</v>
      </c>
      <c r="E32" s="10">
        <f t="shared" si="18"/>
        <v>16.9040057225806</v>
      </c>
      <c r="F32" s="7" t="s">
        <v>83</v>
      </c>
      <c r="G32" s="1">
        <v>7</v>
      </c>
      <c r="H32" s="9">
        <f t="shared" si="0"/>
        <v>19.239524099666699</v>
      </c>
      <c r="I32" s="9">
        <f t="shared" si="1"/>
        <v>292.38952409966669</v>
      </c>
      <c r="J32" s="9">
        <f t="shared" si="2"/>
        <v>0.18191648537655769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113.79487396570798</v>
      </c>
      <c r="P32" s="9">
        <f t="shared" si="5"/>
        <v>20.701163525709941</v>
      </c>
      <c r="Q32" s="12">
        <f t="shared" si="6"/>
        <v>2.0701163525709942</v>
      </c>
      <c r="R32" s="9">
        <f t="shared" si="7"/>
        <v>4.0532094166666672</v>
      </c>
      <c r="S32" s="13">
        <f t="shared" si="8"/>
        <v>0.51073510883961293</v>
      </c>
      <c r="T32" s="2">
        <f t="shared" si="9"/>
        <v>0.34</v>
      </c>
      <c r="U32" s="14">
        <f t="shared" si="10"/>
        <v>0.17364993700546841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0.19929993700546841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20.5110366690323</v>
      </c>
      <c r="E33" s="10">
        <f t="shared" si="18"/>
        <v>19.239524099666699</v>
      </c>
      <c r="F33" s="7" t="s">
        <v>83</v>
      </c>
      <c r="G33" s="1">
        <v>8</v>
      </c>
      <c r="H33" s="9">
        <f t="shared" si="0"/>
        <v>20.5110366690323</v>
      </c>
      <c r="I33" s="9">
        <f t="shared" si="1"/>
        <v>293.66103666903228</v>
      </c>
      <c r="J33" s="9">
        <f t="shared" si="2"/>
        <v>0.21013190111701185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133.6258046066647</v>
      </c>
      <c r="P33" s="9">
        <f t="shared" si="5"/>
        <v>28.079044360288815</v>
      </c>
      <c r="Q33" s="12">
        <f t="shared" si="6"/>
        <v>2.8079044360288816</v>
      </c>
      <c r="R33" s="9">
        <f t="shared" si="7"/>
        <v>4.0532094166666672</v>
      </c>
      <c r="S33" s="13">
        <f t="shared" si="8"/>
        <v>0.69276076002460385</v>
      </c>
      <c r="T33" s="2">
        <f t="shared" si="9"/>
        <v>0.34</v>
      </c>
      <c r="U33" s="14">
        <f t="shared" si="10"/>
        <v>0.23553865840836533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0.2611886584083653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21.291156494516098</v>
      </c>
      <c r="E34" s="10">
        <f t="shared" si="18"/>
        <v>20.5110366690323</v>
      </c>
      <c r="F34" s="7" t="s">
        <v>83</v>
      </c>
      <c r="G34" s="1">
        <v>9</v>
      </c>
      <c r="H34" s="9">
        <f t="shared" si="0"/>
        <v>21.291156494516098</v>
      </c>
      <c r="I34" s="9">
        <f t="shared" si="1"/>
        <v>294.44115649451606</v>
      </c>
      <c r="J34" s="9">
        <f t="shared" si="2"/>
        <v>0.22942668121233623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146.07885441304256</v>
      </c>
      <c r="P34" s="9">
        <f t="shared" si="5"/>
        <v>33.514386763284392</v>
      </c>
      <c r="Q34" s="12">
        <f t="shared" si="6"/>
        <v>3.3514386763284394</v>
      </c>
      <c r="R34" s="9">
        <f t="shared" si="7"/>
        <v>4.0532094166666672</v>
      </c>
      <c r="S34" s="13">
        <f t="shared" si="8"/>
        <v>0.82686047815526897</v>
      </c>
      <c r="T34" s="2">
        <f t="shared" si="9"/>
        <v>0.34</v>
      </c>
      <c r="U34" s="14">
        <f t="shared" si="10"/>
        <v>0.28113256257279146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0.30678256257279146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14.0210924551</v>
      </c>
      <c r="E35" s="10">
        <f t="shared" si="18"/>
        <v>21.291156494516098</v>
      </c>
      <c r="F35" s="7" t="s">
        <v>83</v>
      </c>
      <c r="G35" s="1">
        <v>10</v>
      </c>
      <c r="H35" s="9">
        <f t="shared" si="0"/>
        <v>14.0210924551</v>
      </c>
      <c r="I35" s="9">
        <f t="shared" si="1"/>
        <v>287.17109245509999</v>
      </c>
      <c r="J35" s="9">
        <f t="shared" si="2"/>
        <v>9.9326397270532399E-2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153.09656181642484</v>
      </c>
      <c r="P35" s="9">
        <f t="shared" si="5"/>
        <v>15.206529919730835</v>
      </c>
      <c r="Q35" s="12">
        <f t="shared" si="6"/>
        <v>1.5206529919730836</v>
      </c>
      <c r="R35" s="9">
        <f t="shared" si="7"/>
        <v>4.0532094166666672</v>
      </c>
      <c r="S35" s="13">
        <f t="shared" si="8"/>
        <v>0.37517256959884854</v>
      </c>
      <c r="T35" s="2">
        <f t="shared" si="9"/>
        <v>0.34</v>
      </c>
      <c r="U35" s="14">
        <f t="shared" si="10"/>
        <v>0.12755867366360851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0.15320867366360852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10.619093829354799</v>
      </c>
      <c r="E36" s="10">
        <f t="shared" si="18"/>
        <v>14.0210924551</v>
      </c>
      <c r="F36" s="7" t="s">
        <v>83</v>
      </c>
      <c r="G36" s="1">
        <v>11</v>
      </c>
      <c r="H36" s="9">
        <f t="shared" si="0"/>
        <v>10.619093829354799</v>
      </c>
      <c r="I36" s="9">
        <f t="shared" si="1"/>
        <v>283.7690938293548</v>
      </c>
      <c r="J36" s="9">
        <f t="shared" si="2"/>
        <v>6.6150125014108191E-2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130.9955303018593</v>
      </c>
      <c r="O36" s="9">
        <f t="shared" si="19"/>
        <v>47.426595761501375</v>
      </c>
      <c r="P36" s="9">
        <f t="shared" si="5"/>
        <v>3.1372752386168896</v>
      </c>
      <c r="Q36" s="12">
        <f t="shared" si="6"/>
        <v>0.31372752386168901</v>
      </c>
      <c r="R36" s="9">
        <f t="shared" si="7"/>
        <v>4.0532094166666672</v>
      </c>
      <c r="S36" s="13">
        <f t="shared" si="8"/>
        <v>7.7402248838081611E-2</v>
      </c>
      <c r="T36" s="2">
        <f t="shared" si="9"/>
        <v>0.34</v>
      </c>
      <c r="U36" s="14">
        <f t="shared" si="10"/>
        <v>2.6316764604947751E-2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3.9216764604947753E-2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7.3057978485666704</v>
      </c>
      <c r="E37" s="10">
        <f t="shared" si="18"/>
        <v>10.619093829354799</v>
      </c>
      <c r="F37" s="7" t="s">
        <v>85</v>
      </c>
      <c r="G37" s="1">
        <v>12</v>
      </c>
      <c r="H37" s="9">
        <f t="shared" si="0"/>
        <v>7.3057978485666704</v>
      </c>
      <c r="I37" s="9">
        <f t="shared" si="1"/>
        <v>280.45579784856665</v>
      </c>
      <c r="J37" s="9">
        <f t="shared" si="2"/>
        <v>4.4104488700672163E-2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84.821414689551148</v>
      </c>
      <c r="P37" s="9">
        <f t="shared" si="5"/>
        <v>3.7410051257503363</v>
      </c>
      <c r="Q37" s="12">
        <f t="shared" si="6"/>
        <v>0.37410051257503363</v>
      </c>
      <c r="R37" s="9">
        <f t="shared" si="7"/>
        <v>4.0532094166666672</v>
      </c>
      <c r="S37" s="13">
        <f t="shared" si="8"/>
        <v>9.2297356025263413E-2</v>
      </c>
      <c r="T37" s="2">
        <f t="shared" si="9"/>
        <v>0.34</v>
      </c>
      <c r="U37" s="14">
        <f t="shared" si="10"/>
        <v>3.1381101048589564E-2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4.4281101048589566E-2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-0.62448863474193606</v>
      </c>
      <c r="E38" s="10">
        <f t="shared" si="18"/>
        <v>7.3057978485666704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1.7134814118387101</v>
      </c>
      <c r="E42" s="7"/>
      <c r="F42" s="7"/>
      <c r="G42" s="1">
        <v>1</v>
      </c>
      <c r="H42" s="9">
        <f t="shared" ref="H42:H53" si="20">E43</f>
        <v>1.7134814118387101</v>
      </c>
      <c r="I42" s="9">
        <f t="shared" ref="I42:I53" si="21">H42+273.15</f>
        <v>274.86348141183868</v>
      </c>
      <c r="J42" s="9">
        <f t="shared" ref="J42:J53" si="22">EXP(($C$15*(I42-$C$13))/($C$16*I42*$C$13))</f>
        <v>2.1762790670240183E-2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1.2808762483853238</v>
      </c>
      <c r="Q42" s="12">
        <f t="shared" ref="Q42:Q53" si="26">P42*$B$44</f>
        <v>0.30741029961247768</v>
      </c>
      <c r="R42" s="9">
        <f t="shared" ref="R42:R53" si="27">L42*$B$44</f>
        <v>14.125500000000001</v>
      </c>
      <c r="S42" s="13">
        <f t="shared" ref="S42:S53" si="28">Q42/R42</f>
        <v>2.176279067024018E-2</v>
      </c>
      <c r="T42" s="2">
        <f t="shared" ref="T42:T53" si="29">$B$43/100</f>
        <v>0.43</v>
      </c>
      <c r="U42" s="14">
        <f t="shared" ref="U42:U53" si="30">S42*T42</f>
        <v>9.3579999882032767E-3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1.7777999988203275E-2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167427.91666666666</v>
      </c>
      <c r="AU42" s="1">
        <f t="shared" ref="AU42:AU53" si="38">AT42*10000*AS42*0.67*AR42*AQ42</f>
        <v>655120140.79802763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-1.78995501596774</v>
      </c>
      <c r="E43" s="10">
        <f t="shared" ref="E43:E54" si="39">D42</f>
        <v>1.7134814118387101</v>
      </c>
      <c r="F43" s="7" t="s">
        <v>83</v>
      </c>
      <c r="G43" s="1">
        <v>2</v>
      </c>
      <c r="H43" s="9">
        <f t="shared" si="20"/>
        <v>-1.78995501596774</v>
      </c>
      <c r="I43" s="9">
        <f t="shared" si="21"/>
        <v>271.36004498403224</v>
      </c>
      <c r="J43" s="9">
        <f t="shared" si="22"/>
        <v>1.3774972665754686E-2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116.43162375161468</v>
      </c>
      <c r="P43" s="9">
        <f t="shared" si="25"/>
        <v>1.6038424346079263</v>
      </c>
      <c r="Q43" s="12">
        <f t="shared" si="26"/>
        <v>0.3849221843059023</v>
      </c>
      <c r="R43" s="9">
        <f t="shared" si="27"/>
        <v>14.125500000000001</v>
      </c>
      <c r="S43" s="13">
        <f t="shared" si="28"/>
        <v>2.7250163484896273E-2</v>
      </c>
      <c r="T43" s="2">
        <f t="shared" si="29"/>
        <v>0.43</v>
      </c>
      <c r="U43" s="14">
        <f t="shared" si="30"/>
        <v>1.1717570298505398E-2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2.0137570298505394E-2</v>
      </c>
      <c r="AR43" s="9">
        <f t="shared" si="35"/>
        <v>136.875</v>
      </c>
      <c r="AS43" s="1">
        <f t="shared" si="36"/>
        <v>0.24</v>
      </c>
      <c r="AT43" s="1">
        <f t="shared" si="37"/>
        <v>167427.91666666666</v>
      </c>
      <c r="AU43" s="1">
        <f t="shared" si="38"/>
        <v>742070418.38457835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1.42741744860714</v>
      </c>
      <c r="E44" s="10">
        <f t="shared" si="39"/>
        <v>-1.78995501596774</v>
      </c>
      <c r="F44" s="7" t="s">
        <v>83</v>
      </c>
      <c r="G44" s="1">
        <v>3</v>
      </c>
      <c r="H44" s="9">
        <f t="shared" si="20"/>
        <v>1.42741744860714</v>
      </c>
      <c r="I44" s="9">
        <f t="shared" si="21"/>
        <v>274.57741744860709</v>
      </c>
      <c r="J44" s="9">
        <f t="shared" si="22"/>
        <v>2.0974253353024046E-2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173.68403131700677</v>
      </c>
      <c r="P44" s="9">
        <f t="shared" si="25"/>
        <v>3.6428928762174628</v>
      </c>
      <c r="Q44" s="12">
        <f t="shared" si="26"/>
        <v>0.87429429029219108</v>
      </c>
      <c r="R44" s="9">
        <f t="shared" si="27"/>
        <v>14.125500000000001</v>
      </c>
      <c r="S44" s="13">
        <f t="shared" si="28"/>
        <v>6.189474994104216E-2</v>
      </c>
      <c r="T44" s="2">
        <f t="shared" si="29"/>
        <v>0.43</v>
      </c>
      <c r="U44" s="14">
        <f t="shared" si="30"/>
        <v>2.6614742474648127E-2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3.5034742474648127E-2</v>
      </c>
      <c r="AR44" s="9">
        <f t="shared" si="35"/>
        <v>136.875</v>
      </c>
      <c r="AS44" s="1">
        <f t="shared" si="36"/>
        <v>0.24</v>
      </c>
      <c r="AT44" s="1">
        <f t="shared" si="37"/>
        <v>167427.91666666666</v>
      </c>
      <c r="AU44" s="1">
        <f t="shared" si="38"/>
        <v>1291031917.991004</v>
      </c>
    </row>
    <row r="45" spans="1:48" x14ac:dyDescent="0.15">
      <c r="C45" s="7">
        <v>3</v>
      </c>
      <c r="D45" s="8">
        <v>3.09768756306452</v>
      </c>
      <c r="E45" s="10">
        <f t="shared" si="39"/>
        <v>1.42741744860714</v>
      </c>
      <c r="F45" s="7" t="s">
        <v>83</v>
      </c>
      <c r="G45" s="1">
        <v>4</v>
      </c>
      <c r="H45" s="9">
        <f t="shared" si="20"/>
        <v>3.09768756306452</v>
      </c>
      <c r="I45" s="9">
        <f t="shared" si="21"/>
        <v>276.24768756306452</v>
      </c>
      <c r="J45" s="9">
        <f t="shared" si="22"/>
        <v>2.5989761662497397E-2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228.89738844078929</v>
      </c>
      <c r="P45" s="9">
        <f t="shared" si="25"/>
        <v>5.9489885707442003</v>
      </c>
      <c r="Q45" s="12">
        <f t="shared" si="26"/>
        <v>1.4277572569786081</v>
      </c>
      <c r="R45" s="9">
        <f t="shared" si="27"/>
        <v>14.125500000000001</v>
      </c>
      <c r="S45" s="13">
        <f t="shared" si="28"/>
        <v>0.10107658185399512</v>
      </c>
      <c r="T45" s="2">
        <f t="shared" si="29"/>
        <v>0.43</v>
      </c>
      <c r="U45" s="14">
        <f t="shared" si="30"/>
        <v>4.3462930197217906E-2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5.1882930197217902E-2</v>
      </c>
      <c r="AR45" s="9">
        <f t="shared" si="35"/>
        <v>136.875</v>
      </c>
      <c r="AS45" s="1">
        <f t="shared" si="36"/>
        <v>0.24</v>
      </c>
      <c r="AT45" s="1">
        <f t="shared" si="37"/>
        <v>167427.91666666666</v>
      </c>
      <c r="AU45" s="1">
        <f t="shared" si="38"/>
        <v>1911888432.8028829</v>
      </c>
    </row>
    <row r="46" spans="1:48" x14ac:dyDescent="0.15">
      <c r="C46" s="7">
        <v>4</v>
      </c>
      <c r="D46" s="8">
        <v>11.7121697012333</v>
      </c>
      <c r="E46" s="10">
        <f t="shared" si="39"/>
        <v>3.09768756306452</v>
      </c>
      <c r="F46" s="7" t="s">
        <v>83</v>
      </c>
      <c r="G46" s="1">
        <v>5</v>
      </c>
      <c r="H46" s="9">
        <f t="shared" si="20"/>
        <v>11.7121697012333</v>
      </c>
      <c r="I46" s="9">
        <f t="shared" si="21"/>
        <v>284.86216970123326</v>
      </c>
      <c r="J46" s="9">
        <f t="shared" si="22"/>
        <v>7.5459080156776395E-2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211.80097987654284</v>
      </c>
      <c r="O46" s="9">
        <f t="shared" si="40"/>
        <v>70.003669993502285</v>
      </c>
      <c r="P46" s="9">
        <f t="shared" si="25"/>
        <v>5.2824125453082118</v>
      </c>
      <c r="Q46" s="12">
        <f t="shared" si="26"/>
        <v>1.2677790108739708</v>
      </c>
      <c r="R46" s="9">
        <f t="shared" si="27"/>
        <v>14.125500000000001</v>
      </c>
      <c r="S46" s="13">
        <f t="shared" si="28"/>
        <v>8.975108922685715E-2</v>
      </c>
      <c r="T46" s="2">
        <f t="shared" si="29"/>
        <v>0.43</v>
      </c>
      <c r="U46" s="14">
        <f t="shared" si="30"/>
        <v>3.8592968367548573E-2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4.701296836754857E-2</v>
      </c>
      <c r="AR46" s="9">
        <f t="shared" si="35"/>
        <v>136.875</v>
      </c>
      <c r="AS46" s="1">
        <f t="shared" si="36"/>
        <v>0.24</v>
      </c>
      <c r="AT46" s="1">
        <f t="shared" si="37"/>
        <v>167427.91666666666</v>
      </c>
      <c r="AU46" s="1">
        <f t="shared" si="38"/>
        <v>1732430108.9390616</v>
      </c>
    </row>
    <row r="47" spans="1:48" x14ac:dyDescent="0.15">
      <c r="C47" s="7">
        <v>5</v>
      </c>
      <c r="D47" s="8">
        <v>16.9040057225806</v>
      </c>
      <c r="E47" s="10">
        <f t="shared" si="39"/>
        <v>11.7121697012333</v>
      </c>
      <c r="F47" s="7" t="s">
        <v>85</v>
      </c>
      <c r="G47" s="1">
        <v>6</v>
      </c>
      <c r="H47" s="9">
        <f t="shared" si="20"/>
        <v>16.9040057225806</v>
      </c>
      <c r="I47" s="9">
        <f t="shared" si="21"/>
        <v>290.0540057225806</v>
      </c>
      <c r="J47" s="9">
        <f t="shared" si="22"/>
        <v>0.13913013288337059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123.57750744819407</v>
      </c>
      <c r="P47" s="9">
        <f t="shared" si="25"/>
        <v>17.193355032662961</v>
      </c>
      <c r="Q47" s="12">
        <f t="shared" si="26"/>
        <v>4.1264052078391105</v>
      </c>
      <c r="R47" s="9">
        <f t="shared" si="27"/>
        <v>14.125500000000001</v>
      </c>
      <c r="S47" s="13">
        <f t="shared" si="28"/>
        <v>0.29212454127918375</v>
      </c>
      <c r="T47" s="2">
        <f t="shared" si="29"/>
        <v>0.43</v>
      </c>
      <c r="U47" s="14">
        <f t="shared" si="30"/>
        <v>0.12561355275004901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0.134033552750049</v>
      </c>
      <c r="AR47" s="9">
        <f t="shared" si="35"/>
        <v>136.875</v>
      </c>
      <c r="AS47" s="1">
        <f t="shared" si="36"/>
        <v>0.24</v>
      </c>
      <c r="AT47" s="1">
        <f t="shared" si="37"/>
        <v>167427.91666666666</v>
      </c>
      <c r="AU47" s="1">
        <f t="shared" si="38"/>
        <v>4939142761.1394796</v>
      </c>
    </row>
    <row r="48" spans="1:48" x14ac:dyDescent="0.15">
      <c r="C48" s="7">
        <v>6</v>
      </c>
      <c r="D48" s="8">
        <v>19.239524099666699</v>
      </c>
      <c r="E48" s="10">
        <f t="shared" si="39"/>
        <v>16.9040057225806</v>
      </c>
      <c r="F48" s="7" t="s">
        <v>83</v>
      </c>
      <c r="G48" s="1">
        <v>7</v>
      </c>
      <c r="H48" s="9">
        <f t="shared" si="20"/>
        <v>19.239524099666699</v>
      </c>
      <c r="I48" s="9">
        <f t="shared" si="21"/>
        <v>292.38952409966669</v>
      </c>
      <c r="J48" s="9">
        <f t="shared" si="22"/>
        <v>0.18191648537655769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165.24040241553109</v>
      </c>
      <c r="P48" s="9">
        <f t="shared" si="25"/>
        <v>30.05995324964147</v>
      </c>
      <c r="Q48" s="12">
        <f t="shared" si="26"/>
        <v>7.2143887799139526</v>
      </c>
      <c r="R48" s="9">
        <f t="shared" si="27"/>
        <v>14.125500000000001</v>
      </c>
      <c r="S48" s="13">
        <f t="shared" si="28"/>
        <v>0.51073510883961293</v>
      </c>
      <c r="T48" s="2">
        <f t="shared" si="29"/>
        <v>0.43</v>
      </c>
      <c r="U48" s="14">
        <f t="shared" si="30"/>
        <v>0.21961609680103356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0.23521609680103356</v>
      </c>
      <c r="AR48" s="9">
        <f t="shared" si="35"/>
        <v>136.875</v>
      </c>
      <c r="AS48" s="1">
        <f t="shared" si="36"/>
        <v>0.24</v>
      </c>
      <c r="AT48" s="1">
        <f t="shared" si="37"/>
        <v>167427.91666666666</v>
      </c>
      <c r="AU48" s="1">
        <f t="shared" si="38"/>
        <v>8667724297.2497673</v>
      </c>
    </row>
    <row r="49" spans="1:48" x14ac:dyDescent="0.15">
      <c r="C49" s="7">
        <v>7</v>
      </c>
      <c r="D49" s="8">
        <v>20.5110366690323</v>
      </c>
      <c r="E49" s="10">
        <f t="shared" si="39"/>
        <v>19.239524099666699</v>
      </c>
      <c r="F49" s="7" t="s">
        <v>83</v>
      </c>
      <c r="G49" s="1">
        <v>8</v>
      </c>
      <c r="H49" s="9">
        <f t="shared" si="20"/>
        <v>20.5110366690323</v>
      </c>
      <c r="I49" s="9">
        <f t="shared" si="21"/>
        <v>293.66103666903228</v>
      </c>
      <c r="J49" s="9">
        <f t="shared" si="22"/>
        <v>0.21013190111701185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194.03669916588962</v>
      </c>
      <c r="P49" s="9">
        <f t="shared" si="25"/>
        <v>40.773300482198096</v>
      </c>
      <c r="Q49" s="12">
        <f t="shared" si="26"/>
        <v>9.7855921157275425</v>
      </c>
      <c r="R49" s="9">
        <f t="shared" si="27"/>
        <v>14.125500000000001</v>
      </c>
      <c r="S49" s="13">
        <f t="shared" si="28"/>
        <v>0.69276076002460385</v>
      </c>
      <c r="T49" s="2">
        <f t="shared" si="29"/>
        <v>0.43</v>
      </c>
      <c r="U49" s="14">
        <f t="shared" si="30"/>
        <v>0.29788712681057966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0.31348712681057966</v>
      </c>
      <c r="AR49" s="9">
        <f t="shared" si="35"/>
        <v>136.875</v>
      </c>
      <c r="AS49" s="1">
        <f t="shared" si="36"/>
        <v>0.24</v>
      </c>
      <c r="AT49" s="1">
        <f t="shared" si="37"/>
        <v>167427.91666666666</v>
      </c>
      <c r="AU49" s="1">
        <f t="shared" si="38"/>
        <v>11552015456.788843</v>
      </c>
    </row>
    <row r="50" spans="1:48" x14ac:dyDescent="0.15">
      <c r="C50" s="7">
        <v>8</v>
      </c>
      <c r="D50" s="8">
        <v>21.291156494516098</v>
      </c>
      <c r="E50" s="10">
        <f t="shared" si="39"/>
        <v>20.5110366690323</v>
      </c>
      <c r="F50" s="7" t="s">
        <v>83</v>
      </c>
      <c r="G50" s="1">
        <v>9</v>
      </c>
      <c r="H50" s="9">
        <f t="shared" si="20"/>
        <v>21.291156494516098</v>
      </c>
      <c r="I50" s="9">
        <f t="shared" si="21"/>
        <v>294.44115649451606</v>
      </c>
      <c r="J50" s="9">
        <f t="shared" si="22"/>
        <v>0.22942668121233623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212.11964868369151</v>
      </c>
      <c r="P50" s="9">
        <f t="shared" si="25"/>
        <v>48.665907017426051</v>
      </c>
      <c r="Q50" s="12">
        <f t="shared" si="26"/>
        <v>11.679817684182252</v>
      </c>
      <c r="R50" s="9">
        <f t="shared" si="27"/>
        <v>14.125500000000001</v>
      </c>
      <c r="S50" s="13">
        <f t="shared" si="28"/>
        <v>0.82686047815526897</v>
      </c>
      <c r="T50" s="2">
        <f t="shared" si="29"/>
        <v>0.43</v>
      </c>
      <c r="U50" s="14">
        <f t="shared" si="30"/>
        <v>0.35555000560676564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0.37115000560676564</v>
      </c>
      <c r="AR50" s="9">
        <f t="shared" si="35"/>
        <v>136.875</v>
      </c>
      <c r="AS50" s="1">
        <f t="shared" si="36"/>
        <v>0.24</v>
      </c>
      <c r="AT50" s="1">
        <f t="shared" si="37"/>
        <v>167427.91666666666</v>
      </c>
      <c r="AU50" s="1">
        <f t="shared" si="38"/>
        <v>13676895268.963642</v>
      </c>
    </row>
    <row r="51" spans="1:48" x14ac:dyDescent="0.15">
      <c r="C51" s="7">
        <v>9</v>
      </c>
      <c r="D51" s="8">
        <v>14.0210924551</v>
      </c>
      <c r="E51" s="10">
        <f t="shared" si="39"/>
        <v>21.291156494516098</v>
      </c>
      <c r="F51" s="7" t="s">
        <v>83</v>
      </c>
      <c r="G51" s="1">
        <v>10</v>
      </c>
      <c r="H51" s="9">
        <f t="shared" si="20"/>
        <v>14.0210924551</v>
      </c>
      <c r="I51" s="9">
        <f t="shared" si="21"/>
        <v>287.17109245509999</v>
      </c>
      <c r="J51" s="9">
        <f t="shared" si="22"/>
        <v>9.9326397270532399E-2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222.30999166626549</v>
      </c>
      <c r="P51" s="9">
        <f t="shared" si="25"/>
        <v>22.081250549452232</v>
      </c>
      <c r="Q51" s="12">
        <f t="shared" si="26"/>
        <v>5.2995001318685357</v>
      </c>
      <c r="R51" s="9">
        <f t="shared" si="27"/>
        <v>14.125500000000001</v>
      </c>
      <c r="S51" s="13">
        <f t="shared" si="28"/>
        <v>0.37517256959884859</v>
      </c>
      <c r="T51" s="2">
        <f t="shared" si="29"/>
        <v>0.43</v>
      </c>
      <c r="U51" s="14">
        <f t="shared" si="30"/>
        <v>0.16132420492750491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0.17692420492750488</v>
      </c>
      <c r="AR51" s="9">
        <f t="shared" si="35"/>
        <v>136.875</v>
      </c>
      <c r="AS51" s="1">
        <f t="shared" si="36"/>
        <v>0.24</v>
      </c>
      <c r="AT51" s="1">
        <f t="shared" si="37"/>
        <v>167427.91666666666</v>
      </c>
      <c r="AU51" s="1">
        <f t="shared" si="38"/>
        <v>6519665323.4107771</v>
      </c>
    </row>
    <row r="52" spans="1:48" x14ac:dyDescent="0.15">
      <c r="C52" s="7">
        <v>10</v>
      </c>
      <c r="D52" s="8">
        <v>10.619093829354799</v>
      </c>
      <c r="E52" s="10">
        <f t="shared" si="39"/>
        <v>14.0210924551</v>
      </c>
      <c r="F52" s="7" t="s">
        <v>83</v>
      </c>
      <c r="G52" s="1">
        <v>11</v>
      </c>
      <c r="H52" s="9">
        <f t="shared" si="20"/>
        <v>10.619093829354799</v>
      </c>
      <c r="I52" s="9">
        <f t="shared" si="21"/>
        <v>283.7690938293548</v>
      </c>
      <c r="J52" s="9">
        <f t="shared" si="22"/>
        <v>6.6150125014108191E-2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190.21730406097259</v>
      </c>
      <c r="O52" s="9">
        <f t="shared" si="40"/>
        <v>68.867687055840634</v>
      </c>
      <c r="P52" s="9">
        <f t="shared" si="25"/>
        <v>4.5556061081763382</v>
      </c>
      <c r="Q52" s="12">
        <f t="shared" si="26"/>
        <v>1.0933454659623212</v>
      </c>
      <c r="R52" s="9">
        <f t="shared" si="27"/>
        <v>14.125500000000001</v>
      </c>
      <c r="S52" s="13">
        <f t="shared" si="28"/>
        <v>7.7402248838081569E-2</v>
      </c>
      <c r="T52" s="2">
        <f t="shared" si="29"/>
        <v>0.43</v>
      </c>
      <c r="U52" s="14">
        <f t="shared" si="30"/>
        <v>3.3282967000375072E-2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4.1702967000375069E-2</v>
      </c>
      <c r="AR52" s="9">
        <f t="shared" si="35"/>
        <v>136.875</v>
      </c>
      <c r="AS52" s="1">
        <f t="shared" si="36"/>
        <v>0.24</v>
      </c>
      <c r="AT52" s="1">
        <f t="shared" si="37"/>
        <v>167427.91666666666</v>
      </c>
      <c r="AU52" s="1">
        <f t="shared" si="38"/>
        <v>1536756307.2960911</v>
      </c>
    </row>
    <row r="53" spans="1:48" x14ac:dyDescent="0.15">
      <c r="C53" s="7">
        <v>11</v>
      </c>
      <c r="D53" s="8">
        <v>7.3057978485666704</v>
      </c>
      <c r="E53" s="10">
        <f t="shared" si="39"/>
        <v>10.619093829354799</v>
      </c>
      <c r="F53" s="7" t="s">
        <v>85</v>
      </c>
      <c r="G53" s="1">
        <v>12</v>
      </c>
      <c r="H53" s="9">
        <f t="shared" si="20"/>
        <v>7.3057978485666704</v>
      </c>
      <c r="I53" s="9">
        <f t="shared" si="21"/>
        <v>280.45579784856665</v>
      </c>
      <c r="J53" s="9">
        <f t="shared" si="22"/>
        <v>4.4104488700672163E-2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123.1683309476643</v>
      </c>
      <c r="P53" s="9">
        <f t="shared" si="25"/>
        <v>5.4322762605619097</v>
      </c>
      <c r="Q53" s="12">
        <f t="shared" si="26"/>
        <v>1.3037463025348583</v>
      </c>
      <c r="R53" s="9">
        <f t="shared" si="27"/>
        <v>14.125500000000001</v>
      </c>
      <c r="S53" s="13">
        <f t="shared" si="28"/>
        <v>9.2297356025263413E-2</v>
      </c>
      <c r="T53" s="2">
        <f t="shared" si="29"/>
        <v>0.43</v>
      </c>
      <c r="U53" s="14">
        <f t="shared" si="30"/>
        <v>3.9687863090863265E-2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4.8107863090863262E-2</v>
      </c>
      <c r="AR53" s="9">
        <f t="shared" si="35"/>
        <v>136.875</v>
      </c>
      <c r="AS53" s="1">
        <f t="shared" si="36"/>
        <v>0.24</v>
      </c>
      <c r="AT53" s="1">
        <f t="shared" si="37"/>
        <v>167427.91666666666</v>
      </c>
      <c r="AU53" s="1">
        <f t="shared" si="38"/>
        <v>1772777031.3022578</v>
      </c>
      <c r="AV53" s="1">
        <f>SUM(AU42:AU53)</f>
        <v>54997517465.066406</v>
      </c>
    </row>
    <row r="54" spans="1:48" x14ac:dyDescent="0.15">
      <c r="C54" s="7">
        <v>12</v>
      </c>
      <c r="D54" s="8">
        <v>-0.62448863474193606</v>
      </c>
      <c r="E54" s="10">
        <f t="shared" si="39"/>
        <v>7.3057978485666704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1.7134814118387101</v>
      </c>
      <c r="E58" s="7"/>
      <c r="F58" s="7"/>
      <c r="G58" s="1">
        <v>1</v>
      </c>
      <c r="H58" s="9">
        <f t="shared" ref="H58:H69" si="41">E59</f>
        <v>1.7134814118387101</v>
      </c>
      <c r="I58" s="9">
        <f t="shared" ref="I58:I69" si="42">H58+273.15</f>
        <v>274.86348141183868</v>
      </c>
      <c r="J58" s="9">
        <f t="shared" ref="J58:J69" si="43">EXP(($C$15*(I58-$C$13))/($C$16*I58*$C$13))</f>
        <v>2.1762790670240183E-2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2.1712010825342956E-3</v>
      </c>
      <c r="Q58" s="12">
        <f t="shared" ref="Q58:Q69" si="47">P58*$B$60</f>
        <v>4.1252820568151615E-4</v>
      </c>
      <c r="R58" s="9">
        <f t="shared" ref="R58:R69" si="48">L58*$B$60</f>
        <v>1.8955666666666669E-2</v>
      </c>
      <c r="S58" s="13">
        <f t="shared" ref="S58:S69" si="49">Q58/R58</f>
        <v>2.176279067024018E-2</v>
      </c>
      <c r="T58" s="2">
        <f t="shared" ref="T58:T69" si="50">$B$59/100</f>
        <v>0.01</v>
      </c>
      <c r="U58" s="14">
        <f t="shared" ref="U58:U69" si="51">S58*T58</f>
        <v>2.1762790670240179E-4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1.2217627906702402E-2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701453.08333333337</v>
      </c>
      <c r="AU58" s="1">
        <f t="shared" ref="AU58:AU69" si="58">AT58*10000*AS58*0.67*AR58*AQ58</f>
        <v>108842720.59128638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-1.78995501596774</v>
      </c>
      <c r="E59" s="10">
        <f t="shared" ref="E59:E70" si="59">D58</f>
        <v>1.7134814118387101</v>
      </c>
      <c r="F59" s="7" t="s">
        <v>83</v>
      </c>
      <c r="G59" s="1">
        <v>2</v>
      </c>
      <c r="H59" s="9">
        <f t="shared" si="41"/>
        <v>-1.78995501596774</v>
      </c>
      <c r="I59" s="9">
        <f t="shared" si="42"/>
        <v>271.36004498403224</v>
      </c>
      <c r="J59" s="9">
        <f t="shared" si="43"/>
        <v>1.3774972665754686E-2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0.19736213225079904</v>
      </c>
      <c r="P59" s="9">
        <f t="shared" si="46"/>
        <v>2.7186579770098183E-3</v>
      </c>
      <c r="Q59" s="12">
        <f t="shared" si="47"/>
        <v>5.1654501563186547E-4</v>
      </c>
      <c r="R59" s="9">
        <f t="shared" si="48"/>
        <v>1.8955666666666669E-2</v>
      </c>
      <c r="S59" s="13">
        <f t="shared" si="49"/>
        <v>2.725016348489627E-2</v>
      </c>
      <c r="T59" s="2">
        <f t="shared" si="50"/>
        <v>0.01</v>
      </c>
      <c r="U59" s="14">
        <f t="shared" si="51"/>
        <v>2.725016348489627E-4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1.2272501634848963E-2</v>
      </c>
      <c r="AR59" s="9">
        <f t="shared" si="55"/>
        <v>9.9766666666666666</v>
      </c>
      <c r="AS59" s="1">
        <f t="shared" si="56"/>
        <v>0.19</v>
      </c>
      <c r="AT59" s="1">
        <f t="shared" si="57"/>
        <v>701453.08333333337</v>
      </c>
      <c r="AU59" s="1">
        <f t="shared" si="58"/>
        <v>109331572.10207611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1.42741744860714</v>
      </c>
      <c r="E60" s="10">
        <f t="shared" si="59"/>
        <v>-1.78995501596774</v>
      </c>
      <c r="F60" s="7" t="s">
        <v>83</v>
      </c>
      <c r="G60" s="1">
        <v>3</v>
      </c>
      <c r="H60" s="9">
        <f t="shared" si="41"/>
        <v>1.42741744860714</v>
      </c>
      <c r="I60" s="9">
        <f t="shared" si="42"/>
        <v>274.57741744860709</v>
      </c>
      <c r="J60" s="9">
        <f t="shared" si="43"/>
        <v>2.0974253353024046E-2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0.29441014094045587</v>
      </c>
      <c r="P60" s="9">
        <f t="shared" si="46"/>
        <v>6.1750328857846379E-3</v>
      </c>
      <c r="Q60" s="12">
        <f t="shared" si="47"/>
        <v>1.1732562482990813E-3</v>
      </c>
      <c r="R60" s="9">
        <f t="shared" si="48"/>
        <v>1.8955666666666669E-2</v>
      </c>
      <c r="S60" s="13">
        <f t="shared" si="49"/>
        <v>6.1894749941042139E-2</v>
      </c>
      <c r="T60" s="2">
        <f t="shared" si="50"/>
        <v>0.01</v>
      </c>
      <c r="U60" s="14">
        <f t="shared" si="51"/>
        <v>6.1894749941042145E-4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1.2618947499410421E-2</v>
      </c>
      <c r="AR60" s="9">
        <f t="shared" si="55"/>
        <v>9.9766666666666666</v>
      </c>
      <c r="AS60" s="1">
        <f t="shared" si="56"/>
        <v>0.19</v>
      </c>
      <c r="AT60" s="1">
        <f t="shared" si="57"/>
        <v>701453.08333333337</v>
      </c>
      <c r="AU60" s="1">
        <f t="shared" si="58"/>
        <v>112417941.29947026</v>
      </c>
    </row>
    <row r="61" spans="1:48" x14ac:dyDescent="0.15">
      <c r="C61" s="7">
        <v>3</v>
      </c>
      <c r="D61" s="8">
        <v>3.09768756306452</v>
      </c>
      <c r="E61" s="10">
        <f t="shared" si="59"/>
        <v>1.42741744860714</v>
      </c>
      <c r="F61" s="7" t="s">
        <v>83</v>
      </c>
      <c r="G61" s="1">
        <v>4</v>
      </c>
      <c r="H61" s="9">
        <f t="shared" si="41"/>
        <v>3.09768756306452</v>
      </c>
      <c r="I61" s="9">
        <f t="shared" si="42"/>
        <v>276.24768756306452</v>
      </c>
      <c r="J61" s="9">
        <f t="shared" si="43"/>
        <v>2.5989761662497397E-2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0.3880017747213379</v>
      </c>
      <c r="P61" s="9">
        <f t="shared" si="46"/>
        <v>1.008407364963358E-2</v>
      </c>
      <c r="Q61" s="12">
        <f t="shared" si="47"/>
        <v>1.9159739934303803E-3</v>
      </c>
      <c r="R61" s="9">
        <f t="shared" si="48"/>
        <v>1.8955666666666669E-2</v>
      </c>
      <c r="S61" s="13">
        <f t="shared" si="49"/>
        <v>0.10107658185399511</v>
      </c>
      <c r="T61" s="2">
        <f t="shared" si="50"/>
        <v>0.01</v>
      </c>
      <c r="U61" s="14">
        <f t="shared" si="51"/>
        <v>1.0107658185399512E-3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1.3010765818539952E-2</v>
      </c>
      <c r="AR61" s="9">
        <f t="shared" si="55"/>
        <v>9.9766666666666666</v>
      </c>
      <c r="AS61" s="1">
        <f t="shared" si="56"/>
        <v>0.19</v>
      </c>
      <c r="AT61" s="1">
        <f t="shared" si="57"/>
        <v>701453.08333333337</v>
      </c>
      <c r="AU61" s="1">
        <f t="shared" si="58"/>
        <v>115908518.37034076</v>
      </c>
    </row>
    <row r="62" spans="1:48" x14ac:dyDescent="0.15">
      <c r="C62" s="7">
        <v>4</v>
      </c>
      <c r="D62" s="8">
        <v>11.7121697012333</v>
      </c>
      <c r="E62" s="10">
        <f t="shared" si="59"/>
        <v>3.09768756306452</v>
      </c>
      <c r="F62" s="7" t="s">
        <v>83</v>
      </c>
      <c r="G62" s="1">
        <v>5</v>
      </c>
      <c r="H62" s="9">
        <f t="shared" si="41"/>
        <v>11.7121697012333</v>
      </c>
      <c r="I62" s="9">
        <f t="shared" si="42"/>
        <v>284.86216970123326</v>
      </c>
      <c r="J62" s="9">
        <f t="shared" si="43"/>
        <v>7.5459080156776395E-2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0.35902181601811911</v>
      </c>
      <c r="O62" s="9">
        <f t="shared" si="60"/>
        <v>0.11866255172025186</v>
      </c>
      <c r="P62" s="9">
        <f t="shared" si="46"/>
        <v>8.9541670018661104E-3</v>
      </c>
      <c r="Q62" s="12">
        <f t="shared" si="47"/>
        <v>1.7012917303545611E-3</v>
      </c>
      <c r="R62" s="9">
        <f t="shared" si="48"/>
        <v>1.8955666666666669E-2</v>
      </c>
      <c r="S62" s="13">
        <f t="shared" si="49"/>
        <v>8.9751089226857095E-2</v>
      </c>
      <c r="T62" s="2">
        <f t="shared" si="50"/>
        <v>0.01</v>
      </c>
      <c r="U62" s="14">
        <f t="shared" si="51"/>
        <v>8.97510892268571E-4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1.2897510892268571E-2</v>
      </c>
      <c r="AR62" s="9">
        <f t="shared" si="55"/>
        <v>9.9766666666666666</v>
      </c>
      <c r="AS62" s="1">
        <f t="shared" si="56"/>
        <v>0.19</v>
      </c>
      <c r="AT62" s="1">
        <f t="shared" si="57"/>
        <v>701453.08333333337</v>
      </c>
      <c r="AU62" s="1">
        <f t="shared" si="58"/>
        <v>114899568.48335163</v>
      </c>
    </row>
    <row r="63" spans="1:48" x14ac:dyDescent="0.15">
      <c r="C63" s="7">
        <v>5</v>
      </c>
      <c r="D63" s="8">
        <v>16.9040057225806</v>
      </c>
      <c r="E63" s="10">
        <f t="shared" si="59"/>
        <v>11.7121697012333</v>
      </c>
      <c r="F63" s="7" t="s">
        <v>85</v>
      </c>
      <c r="G63" s="1">
        <v>6</v>
      </c>
      <c r="H63" s="9">
        <f t="shared" si="41"/>
        <v>16.9040057225806</v>
      </c>
      <c r="I63" s="9">
        <f t="shared" si="42"/>
        <v>290.0540057225806</v>
      </c>
      <c r="J63" s="9">
        <f t="shared" si="43"/>
        <v>0.13913013288337059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0.20947505138505243</v>
      </c>
      <c r="P63" s="9">
        <f t="shared" si="46"/>
        <v>2.9144291734953226E-2</v>
      </c>
      <c r="Q63" s="12">
        <f t="shared" si="47"/>
        <v>5.537415429641113E-3</v>
      </c>
      <c r="R63" s="9">
        <f t="shared" si="48"/>
        <v>1.8955666666666669E-2</v>
      </c>
      <c r="S63" s="13">
        <f t="shared" si="49"/>
        <v>0.29212454127918364</v>
      </c>
      <c r="T63" s="2">
        <f t="shared" si="50"/>
        <v>0.01</v>
      </c>
      <c r="U63" s="14">
        <f t="shared" si="51"/>
        <v>2.9212454127918366E-3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1.4921245412791837E-2</v>
      </c>
      <c r="AR63" s="9">
        <f t="shared" si="55"/>
        <v>9.9766666666666666</v>
      </c>
      <c r="AS63" s="1">
        <f t="shared" si="56"/>
        <v>0.19</v>
      </c>
      <c r="AT63" s="1">
        <f t="shared" si="57"/>
        <v>701453.08333333337</v>
      </c>
      <c r="AU63" s="1">
        <f t="shared" si="58"/>
        <v>132928335.82266623</v>
      </c>
    </row>
    <row r="64" spans="1:48" x14ac:dyDescent="0.15">
      <c r="C64" s="7">
        <v>6</v>
      </c>
      <c r="D64" s="8">
        <v>19.239524099666699</v>
      </c>
      <c r="E64" s="10">
        <f t="shared" si="59"/>
        <v>16.9040057225806</v>
      </c>
      <c r="F64" s="7" t="s">
        <v>83</v>
      </c>
      <c r="G64" s="1">
        <v>7</v>
      </c>
      <c r="H64" s="9">
        <f t="shared" si="41"/>
        <v>19.239524099666699</v>
      </c>
      <c r="I64" s="9">
        <f t="shared" si="42"/>
        <v>292.38952409966669</v>
      </c>
      <c r="J64" s="9">
        <f t="shared" si="43"/>
        <v>0.18191648537655769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0.28009742631676582</v>
      </c>
      <c r="P64" s="9">
        <f t="shared" si="46"/>
        <v>5.0954339358565373E-2</v>
      </c>
      <c r="Q64" s="12">
        <f t="shared" si="47"/>
        <v>9.6813244781274212E-3</v>
      </c>
      <c r="R64" s="9">
        <f t="shared" si="48"/>
        <v>1.8955666666666669E-2</v>
      </c>
      <c r="S64" s="13">
        <f t="shared" si="49"/>
        <v>0.51073510883961282</v>
      </c>
      <c r="T64" s="2">
        <f t="shared" si="50"/>
        <v>0.01</v>
      </c>
      <c r="U64" s="14">
        <f t="shared" si="51"/>
        <v>5.1073510883961285E-3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2.5207351088396127E-2</v>
      </c>
      <c r="AR64" s="9">
        <f t="shared" si="55"/>
        <v>9.9766666666666666</v>
      </c>
      <c r="AS64" s="1">
        <f t="shared" si="56"/>
        <v>0.19</v>
      </c>
      <c r="AT64" s="1">
        <f t="shared" si="57"/>
        <v>701453.08333333337</v>
      </c>
      <c r="AU64" s="1">
        <f t="shared" si="58"/>
        <v>224563777.21698672</v>
      </c>
    </row>
    <row r="65" spans="1:48" x14ac:dyDescent="0.15">
      <c r="C65" s="7">
        <v>7</v>
      </c>
      <c r="D65" s="8">
        <v>20.5110366690323</v>
      </c>
      <c r="E65" s="10">
        <f t="shared" si="59"/>
        <v>19.239524099666699</v>
      </c>
      <c r="F65" s="7" t="s">
        <v>83</v>
      </c>
      <c r="G65" s="1">
        <v>8</v>
      </c>
      <c r="H65" s="9">
        <f t="shared" si="41"/>
        <v>20.5110366690323</v>
      </c>
      <c r="I65" s="9">
        <f t="shared" si="42"/>
        <v>293.66103666903228</v>
      </c>
      <c r="J65" s="9">
        <f t="shared" si="43"/>
        <v>0.21013190111701185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0.32890975362486713</v>
      </c>
      <c r="P65" s="9">
        <f t="shared" si="46"/>
        <v>6.9114431825121309E-2</v>
      </c>
      <c r="Q65" s="12">
        <f t="shared" si="47"/>
        <v>1.3131742046773049E-2</v>
      </c>
      <c r="R65" s="9">
        <f t="shared" si="48"/>
        <v>1.8955666666666669E-2</v>
      </c>
      <c r="S65" s="13">
        <f t="shared" si="49"/>
        <v>0.69276076002460374</v>
      </c>
      <c r="T65" s="2">
        <f t="shared" si="50"/>
        <v>0.01</v>
      </c>
      <c r="U65" s="14">
        <f t="shared" si="51"/>
        <v>6.9276076002460375E-3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2.7027607600246036E-2</v>
      </c>
      <c r="AR65" s="9">
        <f t="shared" si="55"/>
        <v>9.9766666666666666</v>
      </c>
      <c r="AS65" s="1">
        <f t="shared" si="56"/>
        <v>0.19</v>
      </c>
      <c r="AT65" s="1">
        <f t="shared" si="57"/>
        <v>701453.08333333337</v>
      </c>
      <c r="AU65" s="1">
        <f t="shared" si="58"/>
        <v>240779827.70049039</v>
      </c>
    </row>
    <row r="66" spans="1:48" x14ac:dyDescent="0.15">
      <c r="C66" s="7">
        <v>8</v>
      </c>
      <c r="D66" s="8">
        <v>21.291156494516098</v>
      </c>
      <c r="E66" s="10">
        <f t="shared" si="59"/>
        <v>20.5110366690323</v>
      </c>
      <c r="F66" s="7" t="s">
        <v>83</v>
      </c>
      <c r="G66" s="1">
        <v>9</v>
      </c>
      <c r="H66" s="9">
        <f t="shared" si="41"/>
        <v>21.291156494516098</v>
      </c>
      <c r="I66" s="9">
        <f t="shared" si="42"/>
        <v>294.44115649451606</v>
      </c>
      <c r="J66" s="9">
        <f t="shared" si="43"/>
        <v>0.22942668121233623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0.35956198846641252</v>
      </c>
      <c r="P66" s="9">
        <f t="shared" si="46"/>
        <v>8.2493113703957344E-2</v>
      </c>
      <c r="Q66" s="12">
        <f t="shared" si="47"/>
        <v>1.5673691603751896E-2</v>
      </c>
      <c r="R66" s="9">
        <f t="shared" si="48"/>
        <v>1.8955666666666669E-2</v>
      </c>
      <c r="S66" s="13">
        <f t="shared" si="49"/>
        <v>0.82686047815526897</v>
      </c>
      <c r="T66" s="2">
        <f t="shared" si="50"/>
        <v>0.01</v>
      </c>
      <c r="U66" s="14">
        <f t="shared" si="51"/>
        <v>8.2686047815526895E-3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2.8368604781552689E-2</v>
      </c>
      <c r="AR66" s="9">
        <f t="shared" si="55"/>
        <v>9.9766666666666666</v>
      </c>
      <c r="AS66" s="1">
        <f t="shared" si="56"/>
        <v>0.19</v>
      </c>
      <c r="AT66" s="1">
        <f t="shared" si="57"/>
        <v>701453.08333333337</v>
      </c>
      <c r="AU66" s="1">
        <f t="shared" si="58"/>
        <v>252726318.67510849</v>
      </c>
    </row>
    <row r="67" spans="1:48" x14ac:dyDescent="0.15">
      <c r="C67" s="7">
        <v>9</v>
      </c>
      <c r="D67" s="8">
        <v>14.0210924551</v>
      </c>
      <c r="E67" s="10">
        <f t="shared" si="59"/>
        <v>21.291156494516098</v>
      </c>
      <c r="F67" s="7" t="s">
        <v>83</v>
      </c>
      <c r="G67" s="1">
        <v>10</v>
      </c>
      <c r="H67" s="9">
        <f t="shared" si="41"/>
        <v>14.0210924551</v>
      </c>
      <c r="I67" s="9">
        <f t="shared" si="42"/>
        <v>287.17109245509999</v>
      </c>
      <c r="J67" s="9">
        <f t="shared" si="43"/>
        <v>9.9326397270532399E-2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0.37683554142912185</v>
      </c>
      <c r="P67" s="9">
        <f t="shared" si="46"/>
        <v>3.7429716693645129E-2</v>
      </c>
      <c r="Q67" s="12">
        <f t="shared" si="47"/>
        <v>7.1116461717925742E-3</v>
      </c>
      <c r="R67" s="9">
        <f t="shared" si="48"/>
        <v>1.8955666666666669E-2</v>
      </c>
      <c r="S67" s="13">
        <f t="shared" si="49"/>
        <v>0.37517256959884854</v>
      </c>
      <c r="T67" s="2">
        <f t="shared" si="50"/>
        <v>0.01</v>
      </c>
      <c r="U67" s="14">
        <f t="shared" si="51"/>
        <v>3.7517256959884856E-3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2.3851725695988486E-2</v>
      </c>
      <c r="AR67" s="9">
        <f t="shared" si="55"/>
        <v>9.9766666666666666</v>
      </c>
      <c r="AS67" s="1">
        <f t="shared" si="56"/>
        <v>0.19</v>
      </c>
      <c r="AT67" s="1">
        <f t="shared" si="57"/>
        <v>701453.08333333337</v>
      </c>
      <c r="AU67" s="1">
        <f t="shared" si="58"/>
        <v>212486968.45025927</v>
      </c>
    </row>
    <row r="68" spans="1:48" x14ac:dyDescent="0.15">
      <c r="C68" s="7">
        <v>10</v>
      </c>
      <c r="D68" s="8">
        <v>10.619093829354799</v>
      </c>
      <c r="E68" s="10">
        <f t="shared" si="59"/>
        <v>14.0210924551</v>
      </c>
      <c r="F68" s="7" t="s">
        <v>83</v>
      </c>
      <c r="G68" s="1">
        <v>11</v>
      </c>
      <c r="H68" s="9">
        <f t="shared" si="41"/>
        <v>10.619093829354799</v>
      </c>
      <c r="I68" s="9">
        <f t="shared" si="42"/>
        <v>283.7690938293548</v>
      </c>
      <c r="J68" s="9">
        <f t="shared" si="43"/>
        <v>6.6150125014108191E-2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0.32243553349870291</v>
      </c>
      <c r="O68" s="9">
        <f t="shared" si="60"/>
        <v>0.11673695790344046</v>
      </c>
      <c r="P68" s="9">
        <f t="shared" si="46"/>
        <v>7.7221643590792716E-3</v>
      </c>
      <c r="Q68" s="12">
        <f t="shared" si="47"/>
        <v>1.4672112282250616E-3</v>
      </c>
      <c r="R68" s="9">
        <f t="shared" si="48"/>
        <v>1.8955666666666669E-2</v>
      </c>
      <c r="S68" s="13">
        <f t="shared" si="49"/>
        <v>7.7402248838081569E-2</v>
      </c>
      <c r="T68" s="2">
        <f t="shared" si="50"/>
        <v>0.01</v>
      </c>
      <c r="U68" s="14">
        <f t="shared" si="51"/>
        <v>7.7402248838081568E-4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1.2774022488380816E-2</v>
      </c>
      <c r="AR68" s="9">
        <f t="shared" si="55"/>
        <v>9.9766666666666666</v>
      </c>
      <c r="AS68" s="1">
        <f t="shared" si="56"/>
        <v>0.19</v>
      </c>
      <c r="AT68" s="1">
        <f t="shared" si="57"/>
        <v>701453.08333333337</v>
      </c>
      <c r="AU68" s="1">
        <f t="shared" si="58"/>
        <v>113799452.00057305</v>
      </c>
    </row>
    <row r="69" spans="1:48" x14ac:dyDescent="0.15">
      <c r="C69" s="7">
        <v>11</v>
      </c>
      <c r="D69" s="8">
        <v>7.3057978485666704</v>
      </c>
      <c r="E69" s="10">
        <f t="shared" si="59"/>
        <v>10.619093829354799</v>
      </c>
      <c r="F69" s="7" t="s">
        <v>85</v>
      </c>
      <c r="G69" s="1">
        <v>12</v>
      </c>
      <c r="H69" s="9">
        <f t="shared" si="41"/>
        <v>7.3057978485666704</v>
      </c>
      <c r="I69" s="9">
        <f t="shared" si="42"/>
        <v>280.45579784856665</v>
      </c>
      <c r="J69" s="9">
        <f t="shared" si="43"/>
        <v>4.4104488700672163E-2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0.20878146021102786</v>
      </c>
      <c r="P69" s="9">
        <f t="shared" si="46"/>
        <v>9.2081995527871132E-3</v>
      </c>
      <c r="Q69" s="12">
        <f t="shared" si="47"/>
        <v>1.7495579150295516E-3</v>
      </c>
      <c r="R69" s="9">
        <f t="shared" si="48"/>
        <v>1.8955666666666669E-2</v>
      </c>
      <c r="S69" s="13">
        <f t="shared" si="49"/>
        <v>9.22973560252634E-2</v>
      </c>
      <c r="T69" s="2">
        <f t="shared" si="50"/>
        <v>0.01</v>
      </c>
      <c r="U69" s="14">
        <f t="shared" si="51"/>
        <v>9.22973560252634E-4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1.2922973560252635E-2</v>
      </c>
      <c r="AR69" s="9">
        <f t="shared" si="55"/>
        <v>9.9766666666666666</v>
      </c>
      <c r="AS69" s="1">
        <f t="shared" si="56"/>
        <v>0.19</v>
      </c>
      <c r="AT69" s="1">
        <f t="shared" si="57"/>
        <v>701453.08333333337</v>
      </c>
      <c r="AU69" s="1">
        <f t="shared" si="58"/>
        <v>115126406.7925604</v>
      </c>
      <c r="AV69" s="1">
        <f>SUM(AU58:AU69)</f>
        <v>1853811407.5051696</v>
      </c>
    </row>
    <row r="70" spans="1:48" x14ac:dyDescent="0.15">
      <c r="C70" s="7">
        <v>12</v>
      </c>
      <c r="D70" s="8">
        <v>-0.62448863474193606</v>
      </c>
      <c r="E70" s="10">
        <f t="shared" si="59"/>
        <v>7.3057978485666704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1.7134814118387101</v>
      </c>
      <c r="E73" s="7"/>
      <c r="F73" s="7"/>
      <c r="G73" s="1">
        <v>1</v>
      </c>
      <c r="H73" s="9">
        <f t="shared" ref="H73:H84" si="61">E74</f>
        <v>1.7134814118387101</v>
      </c>
      <c r="I73" s="9">
        <f t="shared" ref="I73:I84" si="62">H73+273.15</f>
        <v>274.86348141183868</v>
      </c>
      <c r="J73" s="9">
        <f t="shared" ref="J73:J84" si="63">EXP(($C$15*(I73-$C$13))/($C$16*I73*$C$13))</f>
        <v>2.1762790670240183E-2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2.3830255783913006E-3</v>
      </c>
      <c r="Q73" s="12">
        <f t="shared" ref="Q73:Q84" si="67">P73*$B$75</f>
        <v>4.289446041104341E-4</v>
      </c>
      <c r="R73" s="9">
        <f t="shared" ref="R73:R84" si="68">L73*$B$75</f>
        <v>1.9710000000000002E-2</v>
      </c>
      <c r="S73" s="13">
        <f t="shared" ref="S73:S84" si="69">Q73/R73</f>
        <v>2.1762790670240187E-2</v>
      </c>
      <c r="T73" s="2">
        <f t="shared" ref="T73:T84" si="70">$B$74/100</f>
        <v>0.01</v>
      </c>
      <c r="U73" s="14">
        <f t="shared" ref="U73:U84" si="71">S73*T73</f>
        <v>2.1762790670240188E-4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1.2817627906702402E-2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105473</v>
      </c>
      <c r="AU73" s="1">
        <f t="shared" ref="AU73:AU84" si="78">AT73*10000*AS73*0.67*AR73*AQ73</f>
        <v>17852966.328196581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-1.78995501596774</v>
      </c>
      <c r="E74" s="10">
        <f t="shared" ref="E74:E85" si="79">D73</f>
        <v>1.7134814118387101</v>
      </c>
      <c r="F74" s="7" t="s">
        <v>83</v>
      </c>
      <c r="G74" s="1">
        <v>2</v>
      </c>
      <c r="H74" s="9">
        <f t="shared" si="61"/>
        <v>-1.78995501596774</v>
      </c>
      <c r="I74" s="9">
        <f t="shared" si="62"/>
        <v>271.36004498403224</v>
      </c>
      <c r="J74" s="9">
        <f t="shared" si="63"/>
        <v>1.3774972665754686E-2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0.21661697442160874</v>
      </c>
      <c r="P74" s="9">
        <f t="shared" si="66"/>
        <v>2.9838929015961421E-3</v>
      </c>
      <c r="Q74" s="12">
        <f t="shared" si="67"/>
        <v>5.3710072228730559E-4</v>
      </c>
      <c r="R74" s="9">
        <f t="shared" si="68"/>
        <v>1.9710000000000002E-2</v>
      </c>
      <c r="S74" s="13">
        <f t="shared" si="69"/>
        <v>2.7250163484896273E-2</v>
      </c>
      <c r="T74" s="2">
        <f t="shared" si="70"/>
        <v>0.01</v>
      </c>
      <c r="U74" s="14">
        <f t="shared" si="71"/>
        <v>2.7250163484896276E-4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1.2872501634848963E-2</v>
      </c>
      <c r="AR74" s="9">
        <f t="shared" si="75"/>
        <v>10.950000000000001</v>
      </c>
      <c r="AS74" s="1">
        <f t="shared" si="76"/>
        <v>0.18</v>
      </c>
      <c r="AT74" s="1">
        <f t="shared" si="77"/>
        <v>105473</v>
      </c>
      <c r="AU74" s="1">
        <f t="shared" si="78"/>
        <v>17929396.914888125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1.42741744860714</v>
      </c>
      <c r="E75" s="10">
        <f t="shared" si="79"/>
        <v>-1.78995501596774</v>
      </c>
      <c r="F75" s="7" t="s">
        <v>83</v>
      </c>
      <c r="G75" s="1">
        <v>3</v>
      </c>
      <c r="H75" s="9">
        <f t="shared" si="61"/>
        <v>1.42741744860714</v>
      </c>
      <c r="I75" s="9">
        <f t="shared" si="62"/>
        <v>274.57741744860709</v>
      </c>
      <c r="J75" s="9">
        <f t="shared" si="63"/>
        <v>2.0974253353024046E-2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0.32313308152001263</v>
      </c>
      <c r="P75" s="9">
        <f t="shared" si="66"/>
        <v>6.777475118544117E-3</v>
      </c>
      <c r="Q75" s="12">
        <f t="shared" si="67"/>
        <v>1.219945521337941E-3</v>
      </c>
      <c r="R75" s="9">
        <f t="shared" si="68"/>
        <v>1.9710000000000002E-2</v>
      </c>
      <c r="S75" s="13">
        <f t="shared" si="69"/>
        <v>6.1894749941042153E-2</v>
      </c>
      <c r="T75" s="2">
        <f t="shared" si="70"/>
        <v>0.01</v>
      </c>
      <c r="U75" s="14">
        <f t="shared" si="71"/>
        <v>6.1894749941042155E-4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1.3218947499410421E-2</v>
      </c>
      <c r="AR75" s="9">
        <f t="shared" si="75"/>
        <v>10.950000000000001</v>
      </c>
      <c r="AS75" s="1">
        <f t="shared" si="76"/>
        <v>0.18</v>
      </c>
      <c r="AT75" s="1">
        <f t="shared" si="77"/>
        <v>105473</v>
      </c>
      <c r="AU75" s="1">
        <f t="shared" si="78"/>
        <v>18411942.234472919</v>
      </c>
    </row>
    <row r="76" spans="1:48" x14ac:dyDescent="0.15">
      <c r="C76" s="7">
        <v>3</v>
      </c>
      <c r="D76" s="8">
        <v>3.09768756306452</v>
      </c>
      <c r="E76" s="10">
        <f t="shared" si="79"/>
        <v>1.42741744860714</v>
      </c>
      <c r="F76" s="7" t="s">
        <v>83</v>
      </c>
      <c r="G76" s="1">
        <v>4</v>
      </c>
      <c r="H76" s="9">
        <f t="shared" si="61"/>
        <v>3.09768756306452</v>
      </c>
      <c r="I76" s="9">
        <f t="shared" si="62"/>
        <v>276.24768756306452</v>
      </c>
      <c r="J76" s="9">
        <f t="shared" si="63"/>
        <v>2.5989761662497397E-2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0.42585560640146858</v>
      </c>
      <c r="P76" s="9">
        <f t="shared" si="66"/>
        <v>1.106788571301247E-2</v>
      </c>
      <c r="Q76" s="12">
        <f t="shared" si="67"/>
        <v>1.9922194283422444E-3</v>
      </c>
      <c r="R76" s="9">
        <f t="shared" si="68"/>
        <v>1.9710000000000002E-2</v>
      </c>
      <c r="S76" s="13">
        <f t="shared" si="69"/>
        <v>0.10107658185399514</v>
      </c>
      <c r="T76" s="2">
        <f t="shared" si="70"/>
        <v>0.01</v>
      </c>
      <c r="U76" s="14">
        <f t="shared" si="71"/>
        <v>1.0107658185399514E-3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1.3610765818539951E-2</v>
      </c>
      <c r="AR76" s="9">
        <f t="shared" si="75"/>
        <v>10.950000000000001</v>
      </c>
      <c r="AS76" s="1">
        <f t="shared" si="76"/>
        <v>0.18</v>
      </c>
      <c r="AT76" s="1">
        <f t="shared" si="77"/>
        <v>105473</v>
      </c>
      <c r="AU76" s="1">
        <f t="shared" si="78"/>
        <v>18957684.341289133</v>
      </c>
    </row>
    <row r="77" spans="1:48" x14ac:dyDescent="0.15">
      <c r="C77" s="7">
        <v>4</v>
      </c>
      <c r="D77" s="8">
        <v>11.7121697012333</v>
      </c>
      <c r="E77" s="10">
        <f t="shared" si="79"/>
        <v>3.09768756306452</v>
      </c>
      <c r="F77" s="7" t="s">
        <v>83</v>
      </c>
      <c r="G77" s="1">
        <v>5</v>
      </c>
      <c r="H77" s="9">
        <f t="shared" si="61"/>
        <v>11.7121697012333</v>
      </c>
      <c r="I77" s="9">
        <f t="shared" si="62"/>
        <v>284.86216970123326</v>
      </c>
      <c r="J77" s="9">
        <f t="shared" si="63"/>
        <v>7.5459080156776395E-2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0.39404833465403327</v>
      </c>
      <c r="O77" s="9">
        <f t="shared" si="80"/>
        <v>0.13023938603442292</v>
      </c>
      <c r="P77" s="9">
        <f t="shared" si="66"/>
        <v>9.8277442703408636E-3</v>
      </c>
      <c r="Q77" s="12">
        <f t="shared" si="67"/>
        <v>1.7689939686613553E-3</v>
      </c>
      <c r="R77" s="9">
        <f t="shared" si="68"/>
        <v>1.9710000000000002E-2</v>
      </c>
      <c r="S77" s="13">
        <f t="shared" si="69"/>
        <v>8.9751089226857192E-2</v>
      </c>
      <c r="T77" s="2">
        <f t="shared" si="70"/>
        <v>0.01</v>
      </c>
      <c r="U77" s="14">
        <f t="shared" si="71"/>
        <v>8.9751089226857198E-4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1.3497510892268572E-2</v>
      </c>
      <c r="AR77" s="9">
        <f t="shared" si="75"/>
        <v>10.950000000000001</v>
      </c>
      <c r="AS77" s="1">
        <f t="shared" si="76"/>
        <v>0.18</v>
      </c>
      <c r="AT77" s="1">
        <f t="shared" si="77"/>
        <v>105473</v>
      </c>
      <c r="AU77" s="1">
        <f t="shared" si="78"/>
        <v>18799937.806599353</v>
      </c>
    </row>
    <row r="78" spans="1:48" x14ac:dyDescent="0.15">
      <c r="C78" s="7">
        <v>5</v>
      </c>
      <c r="D78" s="8">
        <v>16.9040057225806</v>
      </c>
      <c r="E78" s="10">
        <f t="shared" si="79"/>
        <v>11.7121697012333</v>
      </c>
      <c r="F78" s="7" t="s">
        <v>85</v>
      </c>
      <c r="G78" s="1">
        <v>6</v>
      </c>
      <c r="H78" s="9">
        <f t="shared" si="61"/>
        <v>16.9040057225806</v>
      </c>
      <c r="I78" s="9">
        <f t="shared" si="62"/>
        <v>290.0540057225806</v>
      </c>
      <c r="J78" s="9">
        <f t="shared" si="63"/>
        <v>0.13913013288337059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0.22991164176408208</v>
      </c>
      <c r="P78" s="9">
        <f t="shared" si="66"/>
        <v>3.1987637270070632E-2</v>
      </c>
      <c r="Q78" s="12">
        <f t="shared" si="67"/>
        <v>5.7577747086127139E-3</v>
      </c>
      <c r="R78" s="9">
        <f t="shared" si="68"/>
        <v>1.9710000000000002E-2</v>
      </c>
      <c r="S78" s="13">
        <f t="shared" si="69"/>
        <v>0.29212454127918386</v>
      </c>
      <c r="T78" s="2">
        <f t="shared" si="70"/>
        <v>0.01</v>
      </c>
      <c r="U78" s="14">
        <f t="shared" si="71"/>
        <v>2.9212454127918387E-3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1.5521245412791838E-2</v>
      </c>
      <c r="AR78" s="9">
        <f t="shared" si="75"/>
        <v>10.950000000000001</v>
      </c>
      <c r="AS78" s="1">
        <f t="shared" si="76"/>
        <v>0.18</v>
      </c>
      <c r="AT78" s="1">
        <f t="shared" si="77"/>
        <v>105473</v>
      </c>
      <c r="AU78" s="1">
        <f t="shared" si="78"/>
        <v>21618685.902198114</v>
      </c>
    </row>
    <row r="79" spans="1:48" x14ac:dyDescent="0.15">
      <c r="C79" s="7">
        <v>6</v>
      </c>
      <c r="D79" s="8">
        <v>19.239524099666699</v>
      </c>
      <c r="E79" s="10">
        <f t="shared" si="79"/>
        <v>16.9040057225806</v>
      </c>
      <c r="F79" s="7" t="s">
        <v>83</v>
      </c>
      <c r="G79" s="1">
        <v>7</v>
      </c>
      <c r="H79" s="9">
        <f t="shared" si="61"/>
        <v>19.239524099666699</v>
      </c>
      <c r="I79" s="9">
        <f t="shared" si="62"/>
        <v>292.38952409966669</v>
      </c>
      <c r="J79" s="9">
        <f t="shared" si="63"/>
        <v>0.18191648537655769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0.30742400449401147</v>
      </c>
      <c r="P79" s="9">
        <f t="shared" si="66"/>
        <v>5.5925494417937642E-2</v>
      </c>
      <c r="Q79" s="12">
        <f t="shared" si="67"/>
        <v>1.0066588995228776E-2</v>
      </c>
      <c r="R79" s="9">
        <f t="shared" si="68"/>
        <v>1.9710000000000002E-2</v>
      </c>
      <c r="S79" s="13">
        <f t="shared" si="69"/>
        <v>0.51073510883961315</v>
      </c>
      <c r="T79" s="2">
        <f t="shared" si="70"/>
        <v>0.01</v>
      </c>
      <c r="U79" s="14">
        <f t="shared" si="71"/>
        <v>5.107351088396132E-3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2.6707351088396135E-2</v>
      </c>
      <c r="AR79" s="9">
        <f t="shared" si="75"/>
        <v>10.950000000000001</v>
      </c>
      <c r="AS79" s="1">
        <f t="shared" si="76"/>
        <v>0.18</v>
      </c>
      <c r="AT79" s="1">
        <f t="shared" si="77"/>
        <v>105473</v>
      </c>
      <c r="AU79" s="1">
        <f t="shared" si="78"/>
        <v>37199194.981088236</v>
      </c>
    </row>
    <row r="80" spans="1:48" x14ac:dyDescent="0.15">
      <c r="C80" s="7">
        <v>7</v>
      </c>
      <c r="D80" s="8">
        <v>20.5110366690323</v>
      </c>
      <c r="E80" s="10">
        <f t="shared" si="79"/>
        <v>19.239524099666699</v>
      </c>
      <c r="F80" s="7" t="s">
        <v>83</v>
      </c>
      <c r="G80" s="1">
        <v>8</v>
      </c>
      <c r="H80" s="9">
        <f t="shared" si="61"/>
        <v>20.5110366690323</v>
      </c>
      <c r="I80" s="9">
        <f t="shared" si="62"/>
        <v>293.66103666903228</v>
      </c>
      <c r="J80" s="9">
        <f t="shared" si="63"/>
        <v>0.21013190111701185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0.36099851007607381</v>
      </c>
      <c r="P80" s="9">
        <f t="shared" si="66"/>
        <v>7.5857303222694156E-2</v>
      </c>
      <c r="Q80" s="12">
        <f t="shared" si="67"/>
        <v>1.3654314580084948E-2</v>
      </c>
      <c r="R80" s="9">
        <f t="shared" si="68"/>
        <v>1.9710000000000002E-2</v>
      </c>
      <c r="S80" s="13">
        <f t="shared" si="69"/>
        <v>0.69276076002460407</v>
      </c>
      <c r="T80" s="2">
        <f t="shared" si="70"/>
        <v>0.01</v>
      </c>
      <c r="U80" s="14">
        <f t="shared" si="71"/>
        <v>6.9276076002460409E-3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2.8527607600246044E-2</v>
      </c>
      <c r="AR80" s="9">
        <f t="shared" si="75"/>
        <v>10.950000000000001</v>
      </c>
      <c r="AS80" s="1">
        <f t="shared" si="76"/>
        <v>0.18</v>
      </c>
      <c r="AT80" s="1">
        <f t="shared" si="77"/>
        <v>105473</v>
      </c>
      <c r="AU80" s="1">
        <f t="shared" si="78"/>
        <v>39734529.791185521</v>
      </c>
    </row>
    <row r="81" spans="1:48" x14ac:dyDescent="0.15">
      <c r="C81" s="7">
        <v>8</v>
      </c>
      <c r="D81" s="8">
        <v>21.291156494516098</v>
      </c>
      <c r="E81" s="10">
        <f t="shared" si="79"/>
        <v>20.5110366690323</v>
      </c>
      <c r="F81" s="7" t="s">
        <v>83</v>
      </c>
      <c r="G81" s="1">
        <v>9</v>
      </c>
      <c r="H81" s="9">
        <f t="shared" si="61"/>
        <v>21.291156494516098</v>
      </c>
      <c r="I81" s="9">
        <f t="shared" si="62"/>
        <v>294.44115649451606</v>
      </c>
      <c r="J81" s="9">
        <f t="shared" si="63"/>
        <v>0.22942668121233623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0.39464120685337967</v>
      </c>
      <c r="P81" s="9">
        <f t="shared" si="66"/>
        <v>9.054122235800198E-2</v>
      </c>
      <c r="Q81" s="12">
        <f t="shared" si="67"/>
        <v>1.6297420024440356E-2</v>
      </c>
      <c r="R81" s="9">
        <f t="shared" si="68"/>
        <v>1.9710000000000002E-2</v>
      </c>
      <c r="S81" s="13">
        <f t="shared" si="69"/>
        <v>0.82686047815526909</v>
      </c>
      <c r="T81" s="2">
        <f t="shared" si="70"/>
        <v>0.01</v>
      </c>
      <c r="U81" s="14">
        <f t="shared" si="71"/>
        <v>8.2686047815526912E-3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2.9868604781552691E-2</v>
      </c>
      <c r="AR81" s="9">
        <f t="shared" si="75"/>
        <v>10.950000000000001</v>
      </c>
      <c r="AS81" s="1">
        <f t="shared" si="76"/>
        <v>0.18</v>
      </c>
      <c r="AT81" s="1">
        <f t="shared" si="77"/>
        <v>105473</v>
      </c>
      <c r="AU81" s="1">
        <f t="shared" si="78"/>
        <v>41602330.736753255</v>
      </c>
    </row>
    <row r="82" spans="1:48" x14ac:dyDescent="0.15">
      <c r="C82" s="7">
        <v>9</v>
      </c>
      <c r="D82" s="8">
        <v>14.0210924551</v>
      </c>
      <c r="E82" s="10">
        <f t="shared" si="79"/>
        <v>21.291156494516098</v>
      </c>
      <c r="F82" s="7" t="s">
        <v>83</v>
      </c>
      <c r="G82" s="1">
        <v>10</v>
      </c>
      <c r="H82" s="9">
        <f t="shared" si="61"/>
        <v>14.0210924551</v>
      </c>
      <c r="I82" s="9">
        <f t="shared" si="62"/>
        <v>287.17109245509999</v>
      </c>
      <c r="J82" s="9">
        <f t="shared" si="63"/>
        <v>9.9326397270532399E-2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0.41359998449537771</v>
      </c>
      <c r="P82" s="9">
        <f t="shared" si="66"/>
        <v>4.1081396371073928E-2</v>
      </c>
      <c r="Q82" s="12">
        <f t="shared" si="67"/>
        <v>7.3946513467933071E-3</v>
      </c>
      <c r="R82" s="9">
        <f t="shared" si="68"/>
        <v>1.9710000000000002E-2</v>
      </c>
      <c r="S82" s="13">
        <f t="shared" si="69"/>
        <v>0.37517256959884865</v>
      </c>
      <c r="T82" s="2">
        <f t="shared" si="70"/>
        <v>0.01</v>
      </c>
      <c r="U82" s="14">
        <f t="shared" si="71"/>
        <v>3.7517256959884865E-3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2.5351725695988488E-2</v>
      </c>
      <c r="AR82" s="9">
        <f t="shared" si="75"/>
        <v>10.950000000000001</v>
      </c>
      <c r="AS82" s="1">
        <f t="shared" si="76"/>
        <v>0.18</v>
      </c>
      <c r="AT82" s="1">
        <f t="shared" si="77"/>
        <v>105473</v>
      </c>
      <c r="AU82" s="1">
        <f t="shared" si="78"/>
        <v>35311019.207812227</v>
      </c>
    </row>
    <row r="83" spans="1:48" x14ac:dyDescent="0.15">
      <c r="C83" s="7">
        <v>10</v>
      </c>
      <c r="D83" s="8">
        <v>10.619093829354799</v>
      </c>
      <c r="E83" s="10">
        <f t="shared" si="79"/>
        <v>14.0210924551</v>
      </c>
      <c r="F83" s="7" t="s">
        <v>83</v>
      </c>
      <c r="G83" s="1">
        <v>11</v>
      </c>
      <c r="H83" s="9">
        <f t="shared" si="61"/>
        <v>10.619093829354799</v>
      </c>
      <c r="I83" s="9">
        <f t="shared" si="62"/>
        <v>283.7690938293548</v>
      </c>
      <c r="J83" s="9">
        <f t="shared" si="63"/>
        <v>6.6150125014108191E-2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0.35389265871808862</v>
      </c>
      <c r="O83" s="9">
        <f t="shared" si="80"/>
        <v>0.1281259294062152</v>
      </c>
      <c r="P83" s="9">
        <f t="shared" si="66"/>
        <v>8.475546247769937E-3</v>
      </c>
      <c r="Q83" s="12">
        <f t="shared" si="67"/>
        <v>1.5255983245985886E-3</v>
      </c>
      <c r="R83" s="9">
        <f t="shared" si="68"/>
        <v>1.9710000000000002E-2</v>
      </c>
      <c r="S83" s="13">
        <f t="shared" si="69"/>
        <v>7.7402248838081611E-2</v>
      </c>
      <c r="T83" s="2">
        <f t="shared" si="70"/>
        <v>0.01</v>
      </c>
      <c r="U83" s="14">
        <f t="shared" si="71"/>
        <v>7.7402248838081612E-4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1.3374022488380816E-2</v>
      </c>
      <c r="AR83" s="9">
        <f t="shared" si="75"/>
        <v>10.950000000000001</v>
      </c>
      <c r="AS83" s="1">
        <f t="shared" si="76"/>
        <v>0.18</v>
      </c>
      <c r="AT83" s="1">
        <f t="shared" si="77"/>
        <v>105473</v>
      </c>
      <c r="AU83" s="1">
        <f t="shared" si="78"/>
        <v>18627937.625865597</v>
      </c>
    </row>
    <row r="84" spans="1:48" x14ac:dyDescent="0.15">
      <c r="C84" s="7">
        <v>11</v>
      </c>
      <c r="D84" s="8">
        <v>7.3057978485666704</v>
      </c>
      <c r="E84" s="10">
        <f t="shared" si="79"/>
        <v>10.619093829354799</v>
      </c>
      <c r="F84" s="7" t="s">
        <v>85</v>
      </c>
      <c r="G84" s="1">
        <v>12</v>
      </c>
      <c r="H84" s="9">
        <f t="shared" si="61"/>
        <v>7.3057978485666704</v>
      </c>
      <c r="I84" s="9">
        <f t="shared" si="62"/>
        <v>280.45579784856665</v>
      </c>
      <c r="J84" s="9">
        <f t="shared" si="63"/>
        <v>4.4104488700672163E-2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0.22915038315844527</v>
      </c>
      <c r="P84" s="9">
        <f t="shared" si="66"/>
        <v>1.0106560484766346E-2</v>
      </c>
      <c r="Q84" s="12">
        <f t="shared" si="67"/>
        <v>1.8191808872579421E-3</v>
      </c>
      <c r="R84" s="9">
        <f t="shared" si="68"/>
        <v>1.9710000000000002E-2</v>
      </c>
      <c r="S84" s="13">
        <f t="shared" si="69"/>
        <v>9.2297356025263413E-2</v>
      </c>
      <c r="T84" s="2">
        <f t="shared" si="70"/>
        <v>0.01</v>
      </c>
      <c r="U84" s="14">
        <f t="shared" si="71"/>
        <v>9.2297356025263411E-4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1.3522973560252635E-2</v>
      </c>
      <c r="AR84" s="9">
        <f t="shared" si="75"/>
        <v>10.950000000000001</v>
      </c>
      <c r="AS84" s="1">
        <f t="shared" si="76"/>
        <v>0.18</v>
      </c>
      <c r="AT84" s="1">
        <f t="shared" si="77"/>
        <v>105473</v>
      </c>
      <c r="AU84" s="1">
        <f t="shared" si="78"/>
        <v>18835403.351195779</v>
      </c>
      <c r="AV84" s="1">
        <f>SUM(AU73:AU84)</f>
        <v>304881029.2215448</v>
      </c>
    </row>
    <row r="85" spans="1:48" x14ac:dyDescent="0.15">
      <c r="C85" s="7">
        <v>12</v>
      </c>
      <c r="D85" s="8">
        <v>-0.62448863474193606</v>
      </c>
      <c r="E85" s="10">
        <f t="shared" si="79"/>
        <v>7.3057978485666704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1.7134814118387101</v>
      </c>
      <c r="E89" s="7"/>
      <c r="F89" s="7"/>
      <c r="G89" s="1">
        <v>1</v>
      </c>
      <c r="H89" s="9">
        <f t="shared" ref="H89:H100" si="81">E90</f>
        <v>1.7134814118387101</v>
      </c>
      <c r="I89" s="9">
        <f t="shared" ref="I89:I100" si="82">H89+273.15</f>
        <v>274.86348141183868</v>
      </c>
      <c r="J89" s="9">
        <f t="shared" ref="J89:J100" si="83">EXP(($C$15*(I89-$C$13))/($C$16*I89*$C$13))</f>
        <v>2.1762790670240183E-2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0.11545758927305849</v>
      </c>
      <c r="Q89" s="12">
        <f t="shared" ref="Q89:Q100" si="87">P89*$B$91</f>
        <v>5.1955915172876323E-2</v>
      </c>
      <c r="R89" s="9">
        <f t="shared" ref="R89:R100" si="88">L89*$B$91</f>
        <v>2.3873737500000001</v>
      </c>
      <c r="S89" s="13">
        <f t="shared" ref="S89:S100" si="89">Q89/R89</f>
        <v>2.1762790670240183E-2</v>
      </c>
      <c r="T89" s="2">
        <f t="shared" ref="T89:T100" si="90">$B$90/100</f>
        <v>0.51</v>
      </c>
      <c r="U89" s="14">
        <f t="shared" ref="U89:U100" si="91">S89*T89</f>
        <v>1.1099023241822494E-2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3.3683355507409481E-2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736152.5</v>
      </c>
      <c r="AN89" s="1">
        <f t="shared" ref="AN89:AN100" si="96">AM89*10000*AK89*AJ89</f>
        <v>2579412884.1366282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-1.78995501596774</v>
      </c>
      <c r="E90" s="10">
        <f t="shared" ref="E90:E101" si="97">D89</f>
        <v>1.7134814118387101</v>
      </c>
      <c r="F90" s="7" t="s">
        <v>83</v>
      </c>
      <c r="G90" s="1">
        <v>2</v>
      </c>
      <c r="H90" s="9">
        <f t="shared" si="81"/>
        <v>-1.78995501596774</v>
      </c>
      <c r="I90" s="9">
        <f t="shared" si="82"/>
        <v>271.36004498403224</v>
      </c>
      <c r="J90" s="9">
        <f t="shared" si="83"/>
        <v>1.3774972665754686E-2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10.495092410726942</v>
      </c>
      <c r="P90" s="9">
        <f t="shared" si="86"/>
        <v>0.14456961108233307</v>
      </c>
      <c r="Q90" s="12">
        <f t="shared" si="87"/>
        <v>6.5056324987049885E-2</v>
      </c>
      <c r="R90" s="9">
        <f t="shared" si="88"/>
        <v>2.3873737500000001</v>
      </c>
      <c r="S90" s="13">
        <f t="shared" si="89"/>
        <v>2.7250163484896273E-2</v>
      </c>
      <c r="T90" s="2">
        <f t="shared" si="90"/>
        <v>0.51</v>
      </c>
      <c r="U90" s="14">
        <f t="shared" si="91"/>
        <v>1.38975833772971E-2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3.4527121388255075E-2</v>
      </c>
      <c r="AK90" s="9">
        <f t="shared" si="93"/>
        <v>10.4025</v>
      </c>
      <c r="AL90" s="1">
        <f t="shared" si="94"/>
        <v>0.45</v>
      </c>
      <c r="AM90" s="17">
        <f t="shared" si="95"/>
        <v>736152.5</v>
      </c>
      <c r="AN90" s="1">
        <f t="shared" si="96"/>
        <v>2644027010.3560085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1.42741744860714</v>
      </c>
      <c r="E91" s="10">
        <f t="shared" si="97"/>
        <v>-1.78995501596774</v>
      </c>
      <c r="F91" s="7" t="s">
        <v>83</v>
      </c>
      <c r="G91" s="1">
        <v>3</v>
      </c>
      <c r="H91" s="9">
        <f t="shared" si="81"/>
        <v>1.42741744860714</v>
      </c>
      <c r="I91" s="9">
        <f t="shared" si="82"/>
        <v>274.57741744860709</v>
      </c>
      <c r="J91" s="9">
        <f t="shared" si="83"/>
        <v>2.0974253353024046E-2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15.655797799644608</v>
      </c>
      <c r="P91" s="9">
        <f t="shared" si="86"/>
        <v>0.32836866949346238</v>
      </c>
      <c r="Q91" s="12">
        <f t="shared" si="87"/>
        <v>0.14776590127205808</v>
      </c>
      <c r="R91" s="9">
        <f t="shared" si="88"/>
        <v>2.3873737500000001</v>
      </c>
      <c r="S91" s="13">
        <f t="shared" si="89"/>
        <v>6.1894749941042146E-2</v>
      </c>
      <c r="T91" s="2">
        <f t="shared" si="90"/>
        <v>0.51</v>
      </c>
      <c r="U91" s="14">
        <f t="shared" si="91"/>
        <v>3.1566322469931497E-2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3.985424622468435E-2</v>
      </c>
      <c r="AK91" s="9">
        <f t="shared" si="93"/>
        <v>10.4025</v>
      </c>
      <c r="AL91" s="1">
        <f t="shared" si="94"/>
        <v>0.45</v>
      </c>
      <c r="AM91" s="17">
        <f t="shared" si="95"/>
        <v>736152.5</v>
      </c>
      <c r="AN91" s="1">
        <f t="shared" si="96"/>
        <v>3051968981.4422102</v>
      </c>
    </row>
    <row r="92" spans="1:48" x14ac:dyDescent="0.15">
      <c r="C92" s="7">
        <v>3</v>
      </c>
      <c r="D92" s="8">
        <v>3.09768756306452</v>
      </c>
      <c r="E92" s="10">
        <f t="shared" si="97"/>
        <v>1.42741744860714</v>
      </c>
      <c r="F92" s="7" t="s">
        <v>83</v>
      </c>
      <c r="G92" s="1">
        <v>4</v>
      </c>
      <c r="H92" s="9">
        <f t="shared" si="81"/>
        <v>3.09768756306452</v>
      </c>
      <c r="I92" s="9">
        <f t="shared" si="82"/>
        <v>276.24768756306452</v>
      </c>
      <c r="J92" s="9">
        <f t="shared" si="83"/>
        <v>2.5989761662497397E-2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20.632704130151147</v>
      </c>
      <c r="P92" s="9">
        <f t="shared" si="86"/>
        <v>0.53623906279545397</v>
      </c>
      <c r="Q92" s="12">
        <f t="shared" si="87"/>
        <v>0.24130757825795429</v>
      </c>
      <c r="R92" s="9">
        <f t="shared" si="88"/>
        <v>2.3873737500000001</v>
      </c>
      <c r="S92" s="13">
        <f t="shared" si="89"/>
        <v>0.10107658185399512</v>
      </c>
      <c r="T92" s="2">
        <f t="shared" si="90"/>
        <v>0.51</v>
      </c>
      <c r="U92" s="14">
        <f t="shared" si="91"/>
        <v>5.1549056745537516E-2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4.5879040608779564E-2</v>
      </c>
      <c r="AK92" s="9">
        <f t="shared" si="93"/>
        <v>10.4025</v>
      </c>
      <c r="AL92" s="1">
        <f t="shared" si="94"/>
        <v>0.45</v>
      </c>
      <c r="AM92" s="17">
        <f t="shared" si="95"/>
        <v>736152.5</v>
      </c>
      <c r="AN92" s="1">
        <f t="shared" si="96"/>
        <v>3513337275.2035222</v>
      </c>
    </row>
    <row r="93" spans="1:48" x14ac:dyDescent="0.15">
      <c r="C93" s="7">
        <v>4</v>
      </c>
      <c r="D93" s="8">
        <v>11.7121697012333</v>
      </c>
      <c r="E93" s="10">
        <f t="shared" si="97"/>
        <v>3.09768756306452</v>
      </c>
      <c r="F93" s="7" t="s">
        <v>83</v>
      </c>
      <c r="G93" s="1">
        <v>5</v>
      </c>
      <c r="H93" s="9">
        <f t="shared" si="81"/>
        <v>11.7121697012333</v>
      </c>
      <c r="I93" s="9">
        <f t="shared" si="82"/>
        <v>284.86216970123326</v>
      </c>
      <c r="J93" s="9">
        <f t="shared" si="83"/>
        <v>7.5459080156776395E-2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19.091641813987909</v>
      </c>
      <c r="O93" s="9">
        <f t="shared" si="98"/>
        <v>6.3100982533677872</v>
      </c>
      <c r="P93" s="9">
        <f t="shared" si="86"/>
        <v>0.4761542098980146</v>
      </c>
      <c r="Q93" s="12">
        <f t="shared" si="87"/>
        <v>0.21426939445410659</v>
      </c>
      <c r="R93" s="9">
        <f t="shared" si="88"/>
        <v>2.3873737500000001</v>
      </c>
      <c r="S93" s="13">
        <f t="shared" si="89"/>
        <v>8.9751089226857164E-2</v>
      </c>
      <c r="T93" s="2">
        <f t="shared" si="90"/>
        <v>0.51</v>
      </c>
      <c r="U93" s="14">
        <f t="shared" si="91"/>
        <v>4.5773055505697158E-2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3.6711576234967694E-2</v>
      </c>
      <c r="AK93" s="9">
        <f t="shared" si="93"/>
        <v>10.4025</v>
      </c>
      <c r="AL93" s="1">
        <f t="shared" si="94"/>
        <v>0.45</v>
      </c>
      <c r="AM93" s="17">
        <f t="shared" si="95"/>
        <v>736152.5</v>
      </c>
      <c r="AN93" s="1">
        <f t="shared" si="96"/>
        <v>2811308769.8940616</v>
      </c>
    </row>
    <row r="94" spans="1:48" x14ac:dyDescent="0.15">
      <c r="C94" s="7">
        <v>5</v>
      </c>
      <c r="D94" s="8">
        <v>16.9040057225806</v>
      </c>
      <c r="E94" s="10">
        <f t="shared" si="97"/>
        <v>11.7121697012333</v>
      </c>
      <c r="F94" s="7" t="s">
        <v>85</v>
      </c>
      <c r="G94" s="1">
        <v>6</v>
      </c>
      <c r="H94" s="9">
        <f t="shared" si="81"/>
        <v>16.9040057225806</v>
      </c>
      <c r="I94" s="9">
        <f t="shared" si="82"/>
        <v>290.0540057225806</v>
      </c>
      <c r="J94" s="9">
        <f t="shared" si="83"/>
        <v>0.13913013288337059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11.139219043469772</v>
      </c>
      <c r="P94" s="9">
        <f t="shared" si="86"/>
        <v>1.5498010257349217</v>
      </c>
      <c r="Q94" s="12">
        <f t="shared" si="87"/>
        <v>0.69741046158071485</v>
      </c>
      <c r="R94" s="9">
        <f t="shared" si="88"/>
        <v>2.3873737500000001</v>
      </c>
      <c r="S94" s="13">
        <f t="shared" si="89"/>
        <v>0.2921245412791838</v>
      </c>
      <c r="T94" s="2">
        <f t="shared" si="90"/>
        <v>0.51</v>
      </c>
      <c r="U94" s="14">
        <f t="shared" si="91"/>
        <v>0.14898351605238375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7.1047530089793698E-2</v>
      </c>
      <c r="AK94" s="9">
        <f t="shared" si="93"/>
        <v>10.4025</v>
      </c>
      <c r="AL94" s="1">
        <f t="shared" si="94"/>
        <v>0.45</v>
      </c>
      <c r="AM94" s="17">
        <f t="shared" si="95"/>
        <v>736152.5</v>
      </c>
      <c r="AN94" s="1">
        <f t="shared" si="96"/>
        <v>5440696502.4427538</v>
      </c>
    </row>
    <row r="95" spans="1:48" x14ac:dyDescent="0.15">
      <c r="C95" s="7">
        <v>6</v>
      </c>
      <c r="D95" s="8">
        <v>19.239524099666699</v>
      </c>
      <c r="E95" s="10">
        <f t="shared" si="97"/>
        <v>16.9040057225806</v>
      </c>
      <c r="F95" s="7" t="s">
        <v>83</v>
      </c>
      <c r="G95" s="1">
        <v>7</v>
      </c>
      <c r="H95" s="9">
        <f t="shared" si="81"/>
        <v>19.239524099666699</v>
      </c>
      <c r="I95" s="9">
        <f t="shared" si="82"/>
        <v>292.38952409966669</v>
      </c>
      <c r="J95" s="9">
        <f t="shared" si="83"/>
        <v>0.18191648537655769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14.894693017734852</v>
      </c>
      <c r="P95" s="9">
        <f t="shared" si="86"/>
        <v>2.7095902045490781</v>
      </c>
      <c r="Q95" s="12">
        <f t="shared" si="87"/>
        <v>1.2193155920470851</v>
      </c>
      <c r="R95" s="9">
        <f t="shared" si="88"/>
        <v>2.3873737500000001</v>
      </c>
      <c r="S95" s="13">
        <f t="shared" si="89"/>
        <v>0.51073510883961304</v>
      </c>
      <c r="T95" s="2">
        <f t="shared" si="90"/>
        <v>0.51</v>
      </c>
      <c r="U95" s="14">
        <f t="shared" si="91"/>
        <v>0.26047490550820268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0.12498818401072312</v>
      </c>
      <c r="AK95" s="9">
        <f t="shared" si="93"/>
        <v>10.4025</v>
      </c>
      <c r="AL95" s="1">
        <f t="shared" si="94"/>
        <v>0.45</v>
      </c>
      <c r="AM95" s="17">
        <f t="shared" si="95"/>
        <v>736152.5</v>
      </c>
      <c r="AN95" s="1">
        <f t="shared" si="96"/>
        <v>9571378128.6184502</v>
      </c>
    </row>
    <row r="96" spans="1:48" x14ac:dyDescent="0.15">
      <c r="C96" s="7">
        <v>7</v>
      </c>
      <c r="D96" s="8">
        <v>20.5110366690323</v>
      </c>
      <c r="E96" s="10">
        <f t="shared" si="97"/>
        <v>19.239524099666699</v>
      </c>
      <c r="F96" s="7" t="s">
        <v>83</v>
      </c>
      <c r="G96" s="1">
        <v>8</v>
      </c>
      <c r="H96" s="9">
        <f t="shared" si="81"/>
        <v>20.5110366690323</v>
      </c>
      <c r="I96" s="9">
        <f t="shared" si="82"/>
        <v>293.66103666903228</v>
      </c>
      <c r="J96" s="9">
        <f t="shared" si="83"/>
        <v>0.21013190111701185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17.490377813185777</v>
      </c>
      <c r="P96" s="9">
        <f t="shared" si="86"/>
        <v>3.6752863411395316</v>
      </c>
      <c r="Q96" s="12">
        <f t="shared" si="87"/>
        <v>1.6538788535127893</v>
      </c>
      <c r="R96" s="9">
        <f t="shared" si="88"/>
        <v>2.3873737500000001</v>
      </c>
      <c r="S96" s="13">
        <f t="shared" si="89"/>
        <v>0.69276076002460407</v>
      </c>
      <c r="T96" s="2">
        <f t="shared" si="90"/>
        <v>0.51</v>
      </c>
      <c r="U96" s="14">
        <f t="shared" si="91"/>
        <v>0.35330798761254806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0.15297735826518324</v>
      </c>
      <c r="AK96" s="9">
        <f t="shared" si="93"/>
        <v>10.4025</v>
      </c>
      <c r="AL96" s="1">
        <f t="shared" si="94"/>
        <v>0.45</v>
      </c>
      <c r="AM96" s="17">
        <f t="shared" si="95"/>
        <v>736152.5</v>
      </c>
      <c r="AN96" s="1">
        <f t="shared" si="96"/>
        <v>11714740498.57053</v>
      </c>
    </row>
    <row r="97" spans="1:50" x14ac:dyDescent="0.15">
      <c r="C97" s="7">
        <v>8</v>
      </c>
      <c r="D97" s="8">
        <v>21.291156494516098</v>
      </c>
      <c r="E97" s="10">
        <f t="shared" si="97"/>
        <v>20.5110366690323</v>
      </c>
      <c r="F97" s="7" t="s">
        <v>83</v>
      </c>
      <c r="G97" s="1">
        <v>9</v>
      </c>
      <c r="H97" s="9">
        <f t="shared" si="81"/>
        <v>21.291156494516098</v>
      </c>
      <c r="I97" s="9">
        <f t="shared" si="82"/>
        <v>294.44115649451606</v>
      </c>
      <c r="J97" s="9">
        <f t="shared" si="83"/>
        <v>0.22942668121233623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19.120366472046243</v>
      </c>
      <c r="P97" s="9">
        <f t="shared" si="86"/>
        <v>4.3867222232451955</v>
      </c>
      <c r="Q97" s="12">
        <f t="shared" si="87"/>
        <v>1.9740250004603379</v>
      </c>
      <c r="R97" s="9">
        <f t="shared" si="88"/>
        <v>2.3873737500000001</v>
      </c>
      <c r="S97" s="13">
        <f t="shared" si="89"/>
        <v>0.82686047815526909</v>
      </c>
      <c r="T97" s="2">
        <f t="shared" si="90"/>
        <v>0.51</v>
      </c>
      <c r="U97" s="14">
        <f t="shared" si="91"/>
        <v>0.42169884385918727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0.17359720142354496</v>
      </c>
      <c r="AK97" s="9">
        <f t="shared" si="93"/>
        <v>10.4025</v>
      </c>
      <c r="AL97" s="1">
        <f t="shared" si="94"/>
        <v>0.45</v>
      </c>
      <c r="AM97" s="17">
        <f t="shared" si="95"/>
        <v>736152.5</v>
      </c>
      <c r="AN97" s="1">
        <f t="shared" si="96"/>
        <v>13293772287.723927</v>
      </c>
    </row>
    <row r="98" spans="1:50" x14ac:dyDescent="0.15">
      <c r="C98" s="7">
        <v>9</v>
      </c>
      <c r="D98" s="8">
        <v>14.0210924551</v>
      </c>
      <c r="E98" s="10">
        <f t="shared" si="97"/>
        <v>21.291156494516098</v>
      </c>
      <c r="F98" s="7" t="s">
        <v>83</v>
      </c>
      <c r="G98" s="1">
        <v>10</v>
      </c>
      <c r="H98" s="9">
        <f t="shared" si="81"/>
        <v>14.0210924551</v>
      </c>
      <c r="I98" s="9">
        <f t="shared" si="82"/>
        <v>287.17109245509999</v>
      </c>
      <c r="J98" s="9">
        <f t="shared" si="83"/>
        <v>9.9326397270532399E-2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20.038919248801051</v>
      </c>
      <c r="P98" s="9">
        <f t="shared" si="86"/>
        <v>1.9903936541785319</v>
      </c>
      <c r="Q98" s="12">
        <f t="shared" si="87"/>
        <v>0.89567714438033941</v>
      </c>
      <c r="R98" s="9">
        <f t="shared" si="88"/>
        <v>2.3873737500000001</v>
      </c>
      <c r="S98" s="13">
        <f t="shared" si="89"/>
        <v>0.3751725695988487</v>
      </c>
      <c r="T98" s="2">
        <f t="shared" si="90"/>
        <v>0.51</v>
      </c>
      <c r="U98" s="14">
        <f t="shared" si="91"/>
        <v>0.19133801049541285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0.10093741016436697</v>
      </c>
      <c r="AK98" s="9">
        <f t="shared" si="93"/>
        <v>10.4025</v>
      </c>
      <c r="AL98" s="1">
        <f t="shared" si="94"/>
        <v>0.45</v>
      </c>
      <c r="AM98" s="17">
        <f t="shared" si="95"/>
        <v>736152.5</v>
      </c>
      <c r="AN98" s="1">
        <f t="shared" si="96"/>
        <v>7729611624.1174126</v>
      </c>
    </row>
    <row r="99" spans="1:50" x14ac:dyDescent="0.15">
      <c r="C99" s="7">
        <v>10</v>
      </c>
      <c r="D99" s="8">
        <v>10.619093829354799</v>
      </c>
      <c r="E99" s="10">
        <f t="shared" si="97"/>
        <v>14.0210924551</v>
      </c>
      <c r="F99" s="7" t="s">
        <v>83</v>
      </c>
      <c r="G99" s="1">
        <v>11</v>
      </c>
      <c r="H99" s="9">
        <f t="shared" si="81"/>
        <v>10.619093829354799</v>
      </c>
      <c r="I99" s="9">
        <f t="shared" si="82"/>
        <v>283.7690938293548</v>
      </c>
      <c r="J99" s="9">
        <f t="shared" si="83"/>
        <v>6.6150125014108191E-2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17.146099314891391</v>
      </c>
      <c r="O99" s="9">
        <f t="shared" si="98"/>
        <v>6.2077012797311291</v>
      </c>
      <c r="P99" s="9">
        <f t="shared" si="86"/>
        <v>0.41064021570445358</v>
      </c>
      <c r="Q99" s="12">
        <f t="shared" si="87"/>
        <v>0.18478809706700411</v>
      </c>
      <c r="R99" s="9">
        <f t="shared" si="88"/>
        <v>2.3873737500000001</v>
      </c>
      <c r="S99" s="13">
        <f t="shared" si="89"/>
        <v>7.7402248838081639E-2</v>
      </c>
      <c r="T99" s="2">
        <f t="shared" si="90"/>
        <v>0.51</v>
      </c>
      <c r="U99" s="14">
        <f t="shared" si="91"/>
        <v>3.9475146907421634E-2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4.2238756792587623E-2</v>
      </c>
      <c r="AK99" s="9">
        <f t="shared" si="93"/>
        <v>10.4025</v>
      </c>
      <c r="AL99" s="1">
        <f t="shared" si="94"/>
        <v>0.45</v>
      </c>
      <c r="AM99" s="17">
        <f t="shared" si="95"/>
        <v>736152.5</v>
      </c>
      <c r="AN99" s="1">
        <f t="shared" si="96"/>
        <v>3234570660.7748013</v>
      </c>
    </row>
    <row r="100" spans="1:50" x14ac:dyDescent="0.15">
      <c r="C100" s="7">
        <v>11</v>
      </c>
      <c r="D100" s="8">
        <v>7.3057978485666704</v>
      </c>
      <c r="E100" s="10">
        <f t="shared" si="97"/>
        <v>10.619093829354799</v>
      </c>
      <c r="F100" s="7" t="s">
        <v>85</v>
      </c>
      <c r="G100" s="1">
        <v>12</v>
      </c>
      <c r="H100" s="9">
        <f t="shared" si="81"/>
        <v>7.3057978485666704</v>
      </c>
      <c r="I100" s="9">
        <f t="shared" si="82"/>
        <v>280.45579784856665</v>
      </c>
      <c r="J100" s="9">
        <f t="shared" si="83"/>
        <v>4.4104488700672163E-2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11.102336064026675</v>
      </c>
      <c r="P100" s="9">
        <f t="shared" si="86"/>
        <v>0.48966285548692956</v>
      </c>
      <c r="Q100" s="12">
        <f t="shared" si="87"/>
        <v>0.22034828496911832</v>
      </c>
      <c r="R100" s="9">
        <f t="shared" si="88"/>
        <v>2.3873737500000001</v>
      </c>
      <c r="S100" s="13">
        <f t="shared" si="89"/>
        <v>9.2297356025263455E-2</v>
      </c>
      <c r="T100" s="2">
        <f t="shared" si="90"/>
        <v>0.51</v>
      </c>
      <c r="U100" s="14">
        <f t="shared" si="91"/>
        <v>4.7071651572884364E-2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4.4529102949224637E-2</v>
      </c>
      <c r="AK100" s="9">
        <f t="shared" si="93"/>
        <v>10.4025</v>
      </c>
      <c r="AL100" s="1">
        <f t="shared" si="94"/>
        <v>0.45</v>
      </c>
      <c r="AM100" s="17">
        <f t="shared" si="95"/>
        <v>736152.5</v>
      </c>
      <c r="AN100" s="1">
        <f t="shared" si="96"/>
        <v>3409961392.9796963</v>
      </c>
      <c r="AO100" s="1">
        <f>SUM(AN89:AN100)</f>
        <v>68994786016.26001</v>
      </c>
    </row>
    <row r="101" spans="1:50" x14ac:dyDescent="0.15">
      <c r="C101" s="7">
        <v>12</v>
      </c>
      <c r="D101" s="8">
        <v>-0.62448863474193606</v>
      </c>
      <c r="E101" s="10">
        <f t="shared" si="97"/>
        <v>7.3057978485666704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1.7134814118387101</v>
      </c>
      <c r="E105" s="7"/>
      <c r="F105" s="7"/>
      <c r="G105" s="1">
        <v>1</v>
      </c>
      <c r="H105" s="9">
        <f t="shared" ref="H105:H116" si="99">E106</f>
        <v>1.7134814118387101</v>
      </c>
      <c r="I105" s="9">
        <f t="shared" ref="I105:I116" si="100">H105+273.15</f>
        <v>274.86348141183868</v>
      </c>
      <c r="J105" s="9">
        <f t="shared" ref="J105:J116" si="101">EXP(($C$15*(I105-$C$13))/($C$16*I105*$C$13))</f>
        <v>2.1762790670240183E-2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1.4099898981256638E-2</v>
      </c>
      <c r="Q105" s="12">
        <f t="shared" ref="Q105:Q116" si="105">P105*$B$107</f>
        <v>4.2299696943769909E-3</v>
      </c>
      <c r="R105" s="9">
        <f t="shared" ref="R105:R116" si="106">L105*$B$107</f>
        <v>0.19436706250000002</v>
      </c>
      <c r="S105" s="13">
        <f t="shared" ref="S105:S116" si="107">Q105/R105</f>
        <v>2.1762790670240183E-2</v>
      </c>
      <c r="T105" s="2">
        <f t="shared" ref="T105:T116" si="108">$B$106/100</f>
        <v>0.01</v>
      </c>
      <c r="U105" s="14">
        <f t="shared" ref="U105:U116" si="109">S105*T105</f>
        <v>2.1762790670240185E-4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5.7076279067024022E-3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436192.75</v>
      </c>
      <c r="AX105" s="1">
        <f t="shared" ref="AX105:AX116" si="116">AW105*10000*AV105*0.67*AU105*AT105</f>
        <v>324213854.48864698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-1.78995501596774</v>
      </c>
      <c r="E106" s="10">
        <f t="shared" ref="E106:E117" si="117">D105</f>
        <v>1.7134814118387101</v>
      </c>
      <c r="F106" s="7" t="s">
        <v>83</v>
      </c>
      <c r="G106" s="1">
        <v>2</v>
      </c>
      <c r="H106" s="9">
        <f t="shared" si="99"/>
        <v>-1.78995501596774</v>
      </c>
      <c r="I106" s="9">
        <f t="shared" si="100"/>
        <v>271.36004498403224</v>
      </c>
      <c r="J106" s="9">
        <f t="shared" si="101"/>
        <v>1.3774972665754686E-2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1.2816805176854102</v>
      </c>
      <c r="P106" s="9">
        <f t="shared" si="104"/>
        <v>1.7655114097346842E-2</v>
      </c>
      <c r="Q106" s="12">
        <f t="shared" si="105"/>
        <v>5.2965342292040528E-3</v>
      </c>
      <c r="R106" s="9">
        <f t="shared" si="106"/>
        <v>0.19436706250000002</v>
      </c>
      <c r="S106" s="13">
        <f t="shared" si="107"/>
        <v>2.7250163484896277E-2</v>
      </c>
      <c r="T106" s="2">
        <f t="shared" si="108"/>
        <v>0.01</v>
      </c>
      <c r="U106" s="14">
        <f t="shared" si="109"/>
        <v>2.7250163484896276E-4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5.7625016348489631E-3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436192.75</v>
      </c>
      <c r="AX106" s="1">
        <f t="shared" si="116"/>
        <v>327330880.19588816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1.42741744860714</v>
      </c>
      <c r="E107" s="10">
        <f t="shared" si="117"/>
        <v>-1.78995501596774</v>
      </c>
      <c r="F107" s="7" t="s">
        <v>83</v>
      </c>
      <c r="G107" s="1">
        <v>3</v>
      </c>
      <c r="H107" s="9">
        <f t="shared" si="99"/>
        <v>1.42741744860714</v>
      </c>
      <c r="I107" s="9">
        <f t="shared" si="100"/>
        <v>274.57741744860709</v>
      </c>
      <c r="J107" s="9">
        <f t="shared" si="101"/>
        <v>2.0974253353024046E-2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1.9119156119213969</v>
      </c>
      <c r="P107" s="9">
        <f t="shared" si="104"/>
        <v>4.0101002434041383E-2</v>
      </c>
      <c r="Q107" s="12">
        <f t="shared" si="105"/>
        <v>1.2030300730212414E-2</v>
      </c>
      <c r="R107" s="9">
        <f t="shared" si="106"/>
        <v>0.19436706250000002</v>
      </c>
      <c r="S107" s="13">
        <f t="shared" si="107"/>
        <v>6.189474994104216E-2</v>
      </c>
      <c r="T107" s="2">
        <f t="shared" si="108"/>
        <v>0.01</v>
      </c>
      <c r="U107" s="14">
        <f t="shared" si="109"/>
        <v>6.1894749941042166E-4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6.1089474994104219E-3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436192.75</v>
      </c>
      <c r="AX107" s="1">
        <f t="shared" si="116"/>
        <v>347010255.05303735</v>
      </c>
    </row>
    <row r="108" spans="1:50" x14ac:dyDescent="0.15">
      <c r="C108" s="7">
        <v>3</v>
      </c>
      <c r="D108" s="8">
        <v>3.09768756306452</v>
      </c>
      <c r="E108" s="10">
        <f t="shared" si="117"/>
        <v>1.42741744860714</v>
      </c>
      <c r="F108" s="7" t="s">
        <v>83</v>
      </c>
      <c r="G108" s="1">
        <v>4</v>
      </c>
      <c r="H108" s="9">
        <f t="shared" si="99"/>
        <v>3.09768756306452</v>
      </c>
      <c r="I108" s="9">
        <f t="shared" si="100"/>
        <v>276.24768756306452</v>
      </c>
      <c r="J108" s="9">
        <f t="shared" si="101"/>
        <v>2.5989761662497397E-2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2.5197048178206889</v>
      </c>
      <c r="P108" s="9">
        <f t="shared" si="104"/>
        <v>6.5486527675006123E-2</v>
      </c>
      <c r="Q108" s="12">
        <f t="shared" si="105"/>
        <v>1.9645958302501838E-2</v>
      </c>
      <c r="R108" s="9">
        <f t="shared" si="106"/>
        <v>0.19436706250000002</v>
      </c>
      <c r="S108" s="13">
        <f t="shared" si="107"/>
        <v>0.10107658185399512</v>
      </c>
      <c r="T108" s="2">
        <f t="shared" si="108"/>
        <v>0.01</v>
      </c>
      <c r="U108" s="14">
        <f t="shared" si="109"/>
        <v>1.0107658185399512E-3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6.5007658185399515E-3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436192.75</v>
      </c>
      <c r="AX108" s="1">
        <f t="shared" si="116"/>
        <v>369266949.00378954</v>
      </c>
    </row>
    <row r="109" spans="1:50" x14ac:dyDescent="0.15">
      <c r="C109" s="7">
        <v>4</v>
      </c>
      <c r="D109" s="8">
        <v>11.7121697012333</v>
      </c>
      <c r="E109" s="10">
        <f t="shared" si="117"/>
        <v>3.09768756306452</v>
      </c>
      <c r="F109" s="7" t="s">
        <v>83</v>
      </c>
      <c r="G109" s="1">
        <v>5</v>
      </c>
      <c r="H109" s="9">
        <f t="shared" si="99"/>
        <v>11.7121697012333</v>
      </c>
      <c r="I109" s="9">
        <f t="shared" si="100"/>
        <v>284.86216970123326</v>
      </c>
      <c r="J109" s="9">
        <f t="shared" si="101"/>
        <v>7.5459080156776395E-2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2.3315073756383984</v>
      </c>
      <c r="O109" s="9">
        <f t="shared" si="118"/>
        <v>0.77060112284061777</v>
      </c>
      <c r="P109" s="9">
        <f t="shared" si="104"/>
        <v>5.8148851897332071E-2</v>
      </c>
      <c r="Q109" s="12">
        <f t="shared" si="105"/>
        <v>1.7444655569199621E-2</v>
      </c>
      <c r="R109" s="9">
        <f t="shared" si="106"/>
        <v>0.19436706250000002</v>
      </c>
      <c r="S109" s="13">
        <f t="shared" si="107"/>
        <v>8.975108922685715E-2</v>
      </c>
      <c r="T109" s="2">
        <f t="shared" si="108"/>
        <v>0.01</v>
      </c>
      <c r="U109" s="14">
        <f t="shared" si="109"/>
        <v>8.9751089226857155E-4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6.3875108922685714E-3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436192.75</v>
      </c>
      <c r="AX109" s="1">
        <f t="shared" si="116"/>
        <v>362833660.64188468</v>
      </c>
    </row>
    <row r="110" spans="1:50" x14ac:dyDescent="0.15">
      <c r="C110" s="7">
        <v>5</v>
      </c>
      <c r="D110" s="8">
        <v>16.9040057225806</v>
      </c>
      <c r="E110" s="10">
        <f t="shared" si="117"/>
        <v>11.7121697012333</v>
      </c>
      <c r="F110" s="7" t="s">
        <v>85</v>
      </c>
      <c r="G110" s="1">
        <v>6</v>
      </c>
      <c r="H110" s="9">
        <f t="shared" si="99"/>
        <v>16.9040057225806</v>
      </c>
      <c r="I110" s="9">
        <f t="shared" si="100"/>
        <v>290.0540057225806</v>
      </c>
      <c r="J110" s="9">
        <f t="shared" si="101"/>
        <v>0.13913013288337059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1.3603424792766192</v>
      </c>
      <c r="P110" s="9">
        <f t="shared" si="104"/>
        <v>0.18926462990864984</v>
      </c>
      <c r="Q110" s="12">
        <f t="shared" si="105"/>
        <v>5.6779388972594949E-2</v>
      </c>
      <c r="R110" s="9">
        <f t="shared" si="106"/>
        <v>0.19436706250000002</v>
      </c>
      <c r="S110" s="13">
        <f t="shared" si="107"/>
        <v>0.2921245412791838</v>
      </c>
      <c r="T110" s="2">
        <f t="shared" si="108"/>
        <v>0.01</v>
      </c>
      <c r="U110" s="14">
        <f t="shared" si="109"/>
        <v>2.9212454127918383E-3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8.4112454127918401E-3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436192.75</v>
      </c>
      <c r="AX110" s="1">
        <f t="shared" si="116"/>
        <v>477789081.71796876</v>
      </c>
    </row>
    <row r="111" spans="1:50" x14ac:dyDescent="0.15">
      <c r="C111" s="7">
        <v>6</v>
      </c>
      <c r="D111" s="8">
        <v>19.239524099666699</v>
      </c>
      <c r="E111" s="10">
        <f t="shared" si="117"/>
        <v>16.9040057225806</v>
      </c>
      <c r="F111" s="7" t="s">
        <v>83</v>
      </c>
      <c r="G111" s="1">
        <v>7</v>
      </c>
      <c r="H111" s="9">
        <f t="shared" si="99"/>
        <v>19.239524099666699</v>
      </c>
      <c r="I111" s="9">
        <f t="shared" si="100"/>
        <v>292.38952409966669</v>
      </c>
      <c r="J111" s="9">
        <f t="shared" si="101"/>
        <v>0.18191648537655769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1.8189680577013028</v>
      </c>
      <c r="P111" s="9">
        <f t="shared" si="104"/>
        <v>0.3309002760692446</v>
      </c>
      <c r="Q111" s="12">
        <f t="shared" si="105"/>
        <v>9.9270082820773375E-2</v>
      </c>
      <c r="R111" s="9">
        <f t="shared" si="106"/>
        <v>0.19436706250000002</v>
      </c>
      <c r="S111" s="13">
        <f t="shared" si="107"/>
        <v>0.51073510883961304</v>
      </c>
      <c r="T111" s="2">
        <f t="shared" si="108"/>
        <v>0.01</v>
      </c>
      <c r="U111" s="14">
        <f t="shared" si="109"/>
        <v>5.1073510883961303E-3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1.5057351088396131E-2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436192.75</v>
      </c>
      <c r="AX111" s="1">
        <f t="shared" si="116"/>
        <v>855311858.89414573</v>
      </c>
    </row>
    <row r="112" spans="1:50" x14ac:dyDescent="0.15">
      <c r="C112" s="7">
        <v>7</v>
      </c>
      <c r="D112" s="8">
        <v>20.5110366690323</v>
      </c>
      <c r="E112" s="10">
        <f t="shared" si="117"/>
        <v>19.239524099666699</v>
      </c>
      <c r="F112" s="7" t="s">
        <v>83</v>
      </c>
      <c r="G112" s="1">
        <v>8</v>
      </c>
      <c r="H112" s="9">
        <f t="shared" si="99"/>
        <v>20.5110366690323</v>
      </c>
      <c r="I112" s="9">
        <f t="shared" si="100"/>
        <v>293.66103666903228</v>
      </c>
      <c r="J112" s="9">
        <f t="shared" si="101"/>
        <v>0.21013190111701185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2.1359579899653918</v>
      </c>
      <c r="P112" s="9">
        <f t="shared" si="104"/>
        <v>0.44883291313749912</v>
      </c>
      <c r="Q112" s="12">
        <f t="shared" si="105"/>
        <v>0.13464987394124972</v>
      </c>
      <c r="R112" s="9">
        <f t="shared" si="106"/>
        <v>0.19436706250000002</v>
      </c>
      <c r="S112" s="13">
        <f t="shared" si="107"/>
        <v>0.69276076002460396</v>
      </c>
      <c r="T112" s="2">
        <f t="shared" si="108"/>
        <v>0.01</v>
      </c>
      <c r="U112" s="14">
        <f t="shared" si="109"/>
        <v>6.9276076002460401E-3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1.687760760024604E-2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436192.75</v>
      </c>
      <c r="AX112" s="1">
        <f t="shared" si="116"/>
        <v>958708995.06202888</v>
      </c>
    </row>
    <row r="113" spans="1:53" x14ac:dyDescent="0.15">
      <c r="C113" s="7">
        <v>8</v>
      </c>
      <c r="D113" s="8">
        <v>21.291156494516098</v>
      </c>
      <c r="E113" s="10">
        <f t="shared" si="117"/>
        <v>20.5110366690323</v>
      </c>
      <c r="F113" s="7" t="s">
        <v>83</v>
      </c>
      <c r="G113" s="1">
        <v>9</v>
      </c>
      <c r="H113" s="9">
        <f t="shared" si="99"/>
        <v>21.291156494516098</v>
      </c>
      <c r="I113" s="9">
        <f t="shared" si="100"/>
        <v>294.44115649451606</v>
      </c>
      <c r="J113" s="9">
        <f t="shared" si="101"/>
        <v>0.22942668121233623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2.335015285161226</v>
      </c>
      <c r="P113" s="9">
        <f t="shared" si="104"/>
        <v>0.53571480745461697</v>
      </c>
      <c r="Q113" s="12">
        <f t="shared" si="105"/>
        <v>0.16071444223638509</v>
      </c>
      <c r="R113" s="9">
        <f t="shared" si="106"/>
        <v>0.19436706250000002</v>
      </c>
      <c r="S113" s="13">
        <f t="shared" si="107"/>
        <v>0.82686047815526909</v>
      </c>
      <c r="T113" s="2">
        <f t="shared" si="108"/>
        <v>0.01</v>
      </c>
      <c r="U113" s="14">
        <f t="shared" si="109"/>
        <v>8.2686047815526912E-3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1.821860478155269E-2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436192.75</v>
      </c>
      <c r="AX113" s="1">
        <f t="shared" si="116"/>
        <v>1034882472.4008889</v>
      </c>
    </row>
    <row r="114" spans="1:53" x14ac:dyDescent="0.15">
      <c r="C114" s="7">
        <v>9</v>
      </c>
      <c r="D114" s="8">
        <v>14.0210924551</v>
      </c>
      <c r="E114" s="10">
        <f t="shared" si="117"/>
        <v>21.291156494516098</v>
      </c>
      <c r="F114" s="7" t="s">
        <v>83</v>
      </c>
      <c r="G114" s="1">
        <v>10</v>
      </c>
      <c r="H114" s="9">
        <f t="shared" si="99"/>
        <v>14.0210924551</v>
      </c>
      <c r="I114" s="9">
        <f t="shared" si="100"/>
        <v>287.17109245509999</v>
      </c>
      <c r="J114" s="9">
        <f t="shared" si="101"/>
        <v>9.9326397270532399E-2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2.4471906860399426</v>
      </c>
      <c r="P114" s="9">
        <f t="shared" si="104"/>
        <v>0.24307063427835007</v>
      </c>
      <c r="Q114" s="12">
        <f t="shared" si="105"/>
        <v>7.2921190283505022E-2</v>
      </c>
      <c r="R114" s="9">
        <f t="shared" si="106"/>
        <v>0.19436706250000002</v>
      </c>
      <c r="S114" s="13">
        <f t="shared" si="107"/>
        <v>0.37517256959884865</v>
      </c>
      <c r="T114" s="2">
        <f t="shared" si="108"/>
        <v>0.01</v>
      </c>
      <c r="U114" s="14">
        <f t="shared" si="109"/>
        <v>3.7517256959884865E-3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1.3701725695988487E-2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436192.75</v>
      </c>
      <c r="AX114" s="1">
        <f t="shared" si="116"/>
        <v>778307446.3957324</v>
      </c>
    </row>
    <row r="115" spans="1:53" x14ac:dyDescent="0.15">
      <c r="C115" s="7">
        <v>10</v>
      </c>
      <c r="D115" s="8">
        <v>10.619093829354799</v>
      </c>
      <c r="E115" s="10">
        <f t="shared" si="117"/>
        <v>14.0210924551</v>
      </c>
      <c r="F115" s="7" t="s">
        <v>83</v>
      </c>
      <c r="G115" s="1">
        <v>11</v>
      </c>
      <c r="H115" s="9">
        <f t="shared" si="99"/>
        <v>10.619093829354799</v>
      </c>
      <c r="I115" s="9">
        <f t="shared" si="100"/>
        <v>283.7690938293548</v>
      </c>
      <c r="J115" s="9">
        <f t="shared" si="101"/>
        <v>6.6150125014108191E-2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2.0939140491735126</v>
      </c>
      <c r="O115" s="9">
        <f t="shared" si="118"/>
        <v>0.75809621092141333</v>
      </c>
      <c r="P115" s="9">
        <f t="shared" si="104"/>
        <v>5.0148159125173224E-2</v>
      </c>
      <c r="Q115" s="12">
        <f t="shared" si="105"/>
        <v>1.5044447737551966E-2</v>
      </c>
      <c r="R115" s="9">
        <f t="shared" si="106"/>
        <v>0.19436706250000002</v>
      </c>
      <c r="S115" s="13">
        <f t="shared" si="107"/>
        <v>7.7402248838081625E-2</v>
      </c>
      <c r="T115" s="2">
        <f t="shared" si="108"/>
        <v>0.01</v>
      </c>
      <c r="U115" s="14">
        <f t="shared" si="109"/>
        <v>7.7402248838081623E-4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6.264022488380816E-3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436192.75</v>
      </c>
      <c r="AX115" s="1">
        <f t="shared" si="116"/>
        <v>355819073.83567655</v>
      </c>
    </row>
    <row r="116" spans="1:53" x14ac:dyDescent="0.15">
      <c r="C116" s="7">
        <v>11</v>
      </c>
      <c r="D116" s="8">
        <v>7.3057978485666704</v>
      </c>
      <c r="E116" s="10">
        <f t="shared" si="117"/>
        <v>10.619093829354799</v>
      </c>
      <c r="F116" s="7" t="s">
        <v>85</v>
      </c>
      <c r="G116" s="1">
        <v>12</v>
      </c>
      <c r="H116" s="9">
        <f t="shared" si="99"/>
        <v>7.3057978485666704</v>
      </c>
      <c r="I116" s="9">
        <f t="shared" si="100"/>
        <v>280.45579784856665</v>
      </c>
      <c r="J116" s="9">
        <f t="shared" si="101"/>
        <v>4.4104488700672163E-2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1.3558382601295738</v>
      </c>
      <c r="P116" s="9">
        <f t="shared" si="104"/>
        <v>5.979855322382379E-2</v>
      </c>
      <c r="Q116" s="12">
        <f t="shared" si="105"/>
        <v>1.7939565967147138E-2</v>
      </c>
      <c r="R116" s="9">
        <f t="shared" si="106"/>
        <v>0.19436706250000002</v>
      </c>
      <c r="S116" s="13">
        <f t="shared" si="107"/>
        <v>9.2297356025263469E-2</v>
      </c>
      <c r="T116" s="2">
        <f t="shared" si="108"/>
        <v>0.01</v>
      </c>
      <c r="U116" s="14">
        <f t="shared" si="109"/>
        <v>9.2297356025263476E-4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6.4129735602526348E-3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436192.75</v>
      </c>
      <c r="AX116" s="1">
        <f t="shared" si="116"/>
        <v>364280032.0360297</v>
      </c>
      <c r="AY116" s="1">
        <f>SUM(AX105:AX116)</f>
        <v>6555754559.7257175</v>
      </c>
    </row>
    <row r="117" spans="1:53" x14ac:dyDescent="0.15">
      <c r="C117" s="7">
        <v>12</v>
      </c>
      <c r="D117" s="8">
        <v>-0.62448863474193606</v>
      </c>
      <c r="E117" s="10">
        <f t="shared" si="117"/>
        <v>7.3057978485666704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1.7134814118387101</v>
      </c>
      <c r="E121" s="7"/>
      <c r="F121" s="7"/>
      <c r="G121" s="1">
        <v>1</v>
      </c>
      <c r="H121" s="9">
        <f t="shared" ref="H121:H132" si="119">E122</f>
        <v>1.7134814118387101</v>
      </c>
      <c r="I121" s="9">
        <f t="shared" ref="I121:I132" si="120">H121+273.15</f>
        <v>274.86348141183868</v>
      </c>
      <c r="J121" s="9">
        <f t="shared" ref="J121:J132" si="121">EXP(($C$15*(I121-$C$13))/($C$16*I121*$C$13))</f>
        <v>2.1762790670240183E-2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6.1958665038173806E-3</v>
      </c>
      <c r="Q121" s="12">
        <f t="shared" ref="Q121:Q132" si="125">P121*$B$123</f>
        <v>2.0446359462597359E-3</v>
      </c>
      <c r="R121" s="9">
        <f t="shared" ref="R121:R132" si="126">L121*$B$123</f>
        <v>9.3951000000000007E-2</v>
      </c>
      <c r="S121" s="13">
        <f t="shared" ref="S121:S132" si="127">Q121/R121</f>
        <v>2.1762790670240187E-2</v>
      </c>
      <c r="T121" s="2">
        <f t="shared" ref="T121:T132" si="128">$B$122/100</f>
        <v>0.01</v>
      </c>
      <c r="U121" s="14">
        <f t="shared" ref="U121:U132" si="129">S121*T121</f>
        <v>2.1762790670240188E-4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5.7076279067024022E-3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47885.583333333336</v>
      </c>
      <c r="AX121" s="1">
        <f t="shared" ref="AX121:AX132" si="136">AW121*10000*AV121*0.67*AU121*AT121</f>
        <v>17204285.65037179</v>
      </c>
      <c r="AZ121" s="1">
        <f t="shared" ref="AZ121:AZ132" si="137">$E$9/12</f>
        <v>2500</v>
      </c>
      <c r="BA121" s="1">
        <f t="shared" ref="BA121:BA132" si="138">AZ121*10000*AV121*0.67*AU121*AT121</f>
        <v>898197.56034985068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-1.78995501596774</v>
      </c>
      <c r="E122" s="10">
        <f t="shared" ref="E122:E133" si="139">D121</f>
        <v>1.7134814118387101</v>
      </c>
      <c r="F122" s="7" t="s">
        <v>83</v>
      </c>
      <c r="G122" s="1">
        <v>2</v>
      </c>
      <c r="H122" s="9">
        <f t="shared" si="119"/>
        <v>-1.78995501596774</v>
      </c>
      <c r="I122" s="9">
        <f t="shared" si="120"/>
        <v>271.36004498403224</v>
      </c>
      <c r="J122" s="9">
        <f t="shared" si="121"/>
        <v>1.3774972665754686E-2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0.56320413349618259</v>
      </c>
      <c r="P122" s="9">
        <f t="shared" si="124"/>
        <v>7.7581215441499679E-3</v>
      </c>
      <c r="Q122" s="12">
        <f t="shared" si="125"/>
        <v>2.5601801095694893E-3</v>
      </c>
      <c r="R122" s="9">
        <f t="shared" si="126"/>
        <v>9.3951000000000007E-2</v>
      </c>
      <c r="S122" s="13">
        <f t="shared" si="127"/>
        <v>2.7250163484896266E-2</v>
      </c>
      <c r="T122" s="2">
        <f t="shared" si="128"/>
        <v>0.01</v>
      </c>
      <c r="U122" s="14">
        <f t="shared" si="129"/>
        <v>2.7250163484896265E-4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5.7625016348489631E-3</v>
      </c>
      <c r="AU122" s="9">
        <f t="shared" si="133"/>
        <v>28.47</v>
      </c>
      <c r="AV122" s="1">
        <f t="shared" si="134"/>
        <v>0.33</v>
      </c>
      <c r="AW122" s="1">
        <f t="shared" si="135"/>
        <v>47885.583333333336</v>
      </c>
      <c r="AX122" s="1">
        <f t="shared" si="136"/>
        <v>17369689.441432815</v>
      </c>
      <c r="AZ122" s="1">
        <f t="shared" si="137"/>
        <v>2500</v>
      </c>
      <c r="BA122" s="1">
        <f t="shared" si="138"/>
        <v>906832.92508528905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1.42741744860714</v>
      </c>
      <c r="E123" s="10">
        <f t="shared" si="139"/>
        <v>-1.78995501596774</v>
      </c>
      <c r="F123" s="7" t="s">
        <v>83</v>
      </c>
      <c r="G123" s="1">
        <v>3</v>
      </c>
      <c r="H123" s="9">
        <f t="shared" si="119"/>
        <v>1.42741744860714</v>
      </c>
      <c r="I123" s="9">
        <f t="shared" si="120"/>
        <v>274.57741744860709</v>
      </c>
      <c r="J123" s="9">
        <f t="shared" si="121"/>
        <v>2.0974253353024046E-2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0.84014601195203253</v>
      </c>
      <c r="P123" s="9">
        <f t="shared" si="124"/>
        <v>1.7621435308214698E-2</v>
      </c>
      <c r="Q123" s="12">
        <f t="shared" si="125"/>
        <v>5.8150736517108507E-3</v>
      </c>
      <c r="R123" s="9">
        <f t="shared" si="126"/>
        <v>9.3951000000000007E-2</v>
      </c>
      <c r="S123" s="13">
        <f t="shared" si="127"/>
        <v>6.1894749941042139E-2</v>
      </c>
      <c r="T123" s="2">
        <f t="shared" si="128"/>
        <v>0.01</v>
      </c>
      <c r="U123" s="14">
        <f t="shared" si="129"/>
        <v>6.1894749941042145E-4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6.1089474994104219E-3</v>
      </c>
      <c r="AU123" s="9">
        <f t="shared" si="133"/>
        <v>28.47</v>
      </c>
      <c r="AV123" s="1">
        <f t="shared" si="134"/>
        <v>0.33</v>
      </c>
      <c r="AW123" s="1">
        <f t="shared" si="135"/>
        <v>47885.583333333336</v>
      </c>
      <c r="AX123" s="1">
        <f t="shared" si="136"/>
        <v>18413968.030320186</v>
      </c>
      <c r="AZ123" s="1">
        <f t="shared" si="137"/>
        <v>2500</v>
      </c>
      <c r="BA123" s="1">
        <f t="shared" si="138"/>
        <v>961352.39191615686</v>
      </c>
    </row>
    <row r="124" spans="1:53" x14ac:dyDescent="0.15">
      <c r="C124" s="7">
        <v>3</v>
      </c>
      <c r="D124" s="8">
        <v>3.09768756306452</v>
      </c>
      <c r="E124" s="10">
        <f t="shared" si="139"/>
        <v>1.42741744860714</v>
      </c>
      <c r="F124" s="7" t="s">
        <v>83</v>
      </c>
      <c r="G124" s="1">
        <v>4</v>
      </c>
      <c r="H124" s="9">
        <f t="shared" si="119"/>
        <v>3.09768756306452</v>
      </c>
      <c r="I124" s="9">
        <f t="shared" si="120"/>
        <v>276.24768756306452</v>
      </c>
      <c r="J124" s="9">
        <f t="shared" si="121"/>
        <v>2.5989761662497397E-2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1.1072245766438178</v>
      </c>
      <c r="P124" s="9">
        <f t="shared" si="124"/>
        <v>2.8776502853832406E-2</v>
      </c>
      <c r="Q124" s="12">
        <f t="shared" si="125"/>
        <v>9.4962459417646944E-3</v>
      </c>
      <c r="R124" s="9">
        <f t="shared" si="126"/>
        <v>9.3951000000000007E-2</v>
      </c>
      <c r="S124" s="13">
        <f t="shared" si="127"/>
        <v>0.1010765818539951</v>
      </c>
      <c r="T124" s="2">
        <f t="shared" si="128"/>
        <v>0.01</v>
      </c>
      <c r="U124" s="14">
        <f t="shared" si="129"/>
        <v>1.0107658185399509E-3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6.5007658185399506E-3</v>
      </c>
      <c r="AU124" s="9">
        <f t="shared" si="133"/>
        <v>28.47</v>
      </c>
      <c r="AV124" s="1">
        <f t="shared" si="134"/>
        <v>0.33</v>
      </c>
      <c r="AW124" s="1">
        <f t="shared" si="135"/>
        <v>47885.583333333336</v>
      </c>
      <c r="AX124" s="1">
        <f t="shared" si="136"/>
        <v>19595011.082800381</v>
      </c>
      <c r="AZ124" s="1">
        <f t="shared" si="137"/>
        <v>2500</v>
      </c>
      <c r="BA124" s="1">
        <f t="shared" si="138"/>
        <v>1023012.0277745585</v>
      </c>
    </row>
    <row r="125" spans="1:53" x14ac:dyDescent="0.15">
      <c r="C125" s="7">
        <v>4</v>
      </c>
      <c r="D125" s="8">
        <v>11.7121697012333</v>
      </c>
      <c r="E125" s="10">
        <f t="shared" si="139"/>
        <v>3.09768756306452</v>
      </c>
      <c r="F125" s="7" t="s">
        <v>83</v>
      </c>
      <c r="G125" s="1">
        <v>5</v>
      </c>
      <c r="H125" s="9">
        <f t="shared" si="119"/>
        <v>11.7121697012333</v>
      </c>
      <c r="I125" s="9">
        <f t="shared" si="120"/>
        <v>284.86216970123326</v>
      </c>
      <c r="J125" s="9">
        <f t="shared" si="121"/>
        <v>7.5459080156776395E-2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1.0245256701004861</v>
      </c>
      <c r="O125" s="9">
        <f t="shared" si="140"/>
        <v>0.33862240368949914</v>
      </c>
      <c r="P125" s="9">
        <f t="shared" si="124"/>
        <v>2.555213510288621E-2</v>
      </c>
      <c r="Q125" s="12">
        <f t="shared" si="125"/>
        <v>8.4322045839524493E-3</v>
      </c>
      <c r="R125" s="9">
        <f t="shared" si="126"/>
        <v>9.3951000000000007E-2</v>
      </c>
      <c r="S125" s="13">
        <f t="shared" si="127"/>
        <v>8.9751089226857067E-2</v>
      </c>
      <c r="T125" s="2">
        <f t="shared" si="128"/>
        <v>0.01</v>
      </c>
      <c r="U125" s="14">
        <f t="shared" si="129"/>
        <v>8.9751089226857068E-4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6.3875108922685706E-3</v>
      </c>
      <c r="AU125" s="9">
        <f t="shared" si="133"/>
        <v>28.47</v>
      </c>
      <c r="AV125" s="1">
        <f t="shared" si="134"/>
        <v>0.33</v>
      </c>
      <c r="AW125" s="1">
        <f t="shared" si="135"/>
        <v>47885.583333333336</v>
      </c>
      <c r="AX125" s="1">
        <f t="shared" si="136"/>
        <v>19253631.067365851</v>
      </c>
      <c r="AZ125" s="1">
        <f t="shared" si="137"/>
        <v>2500</v>
      </c>
      <c r="BA125" s="1">
        <f t="shared" si="138"/>
        <v>1005189.3350312035</v>
      </c>
    </row>
    <row r="126" spans="1:53" x14ac:dyDescent="0.15">
      <c r="C126" s="7">
        <v>5</v>
      </c>
      <c r="D126" s="8">
        <v>16.9040057225806</v>
      </c>
      <c r="E126" s="10">
        <f t="shared" si="139"/>
        <v>11.7121697012333</v>
      </c>
      <c r="F126" s="7" t="s">
        <v>85</v>
      </c>
      <c r="G126" s="1">
        <v>6</v>
      </c>
      <c r="H126" s="9">
        <f t="shared" si="119"/>
        <v>16.9040057225806</v>
      </c>
      <c r="I126" s="9">
        <f t="shared" si="120"/>
        <v>290.0540057225806</v>
      </c>
      <c r="J126" s="9">
        <f t="shared" si="121"/>
        <v>0.13913013288337059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0.59777026858661286</v>
      </c>
      <c r="P126" s="9">
        <f t="shared" si="124"/>
        <v>8.3167856902183576E-2</v>
      </c>
      <c r="Q126" s="12">
        <f t="shared" si="125"/>
        <v>2.7445392777720581E-2</v>
      </c>
      <c r="R126" s="9">
        <f t="shared" si="126"/>
        <v>9.3951000000000007E-2</v>
      </c>
      <c r="S126" s="13">
        <f t="shared" si="127"/>
        <v>0.29212454127918364</v>
      </c>
      <c r="T126" s="2">
        <f t="shared" si="128"/>
        <v>0.01</v>
      </c>
      <c r="U126" s="14">
        <f t="shared" si="129"/>
        <v>2.9212454127918366E-3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8.4112454127918367E-3</v>
      </c>
      <c r="AU126" s="9">
        <f t="shared" si="133"/>
        <v>28.47</v>
      </c>
      <c r="AV126" s="1">
        <f t="shared" si="134"/>
        <v>0.33</v>
      </c>
      <c r="AW126" s="1">
        <f t="shared" si="135"/>
        <v>47885.583333333336</v>
      </c>
      <c r="AX126" s="1">
        <f t="shared" si="136"/>
        <v>25353697.038855575</v>
      </c>
      <c r="AZ126" s="1">
        <f t="shared" si="137"/>
        <v>2500</v>
      </c>
      <c r="BA126" s="1">
        <f t="shared" si="138"/>
        <v>1323660.2372768198</v>
      </c>
    </row>
    <row r="127" spans="1:53" x14ac:dyDescent="0.15">
      <c r="C127" s="7">
        <v>6</v>
      </c>
      <c r="D127" s="8">
        <v>19.239524099666699</v>
      </c>
      <c r="E127" s="10">
        <f t="shared" si="139"/>
        <v>16.9040057225806</v>
      </c>
      <c r="F127" s="7" t="s">
        <v>83</v>
      </c>
      <c r="G127" s="1">
        <v>7</v>
      </c>
      <c r="H127" s="9">
        <f t="shared" si="119"/>
        <v>19.239524099666699</v>
      </c>
      <c r="I127" s="9">
        <f t="shared" si="120"/>
        <v>292.38952409966669</v>
      </c>
      <c r="J127" s="9">
        <f t="shared" si="121"/>
        <v>0.18191648537655769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0.79930241168442928</v>
      </c>
      <c r="P127" s="9">
        <f t="shared" si="124"/>
        <v>0.14540628548663778</v>
      </c>
      <c r="Q127" s="12">
        <f t="shared" si="125"/>
        <v>4.798407421059047E-2</v>
      </c>
      <c r="R127" s="9">
        <f t="shared" si="126"/>
        <v>9.3951000000000007E-2</v>
      </c>
      <c r="S127" s="13">
        <f t="shared" si="127"/>
        <v>0.51073510883961282</v>
      </c>
      <c r="T127" s="2">
        <f t="shared" si="128"/>
        <v>0.01</v>
      </c>
      <c r="U127" s="14">
        <f t="shared" si="129"/>
        <v>5.1073510883961285E-3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1.5057351088396127E-2</v>
      </c>
      <c r="AU127" s="9">
        <f t="shared" si="133"/>
        <v>28.47</v>
      </c>
      <c r="AV127" s="1">
        <f t="shared" si="134"/>
        <v>0.33</v>
      </c>
      <c r="AW127" s="1">
        <f t="shared" si="135"/>
        <v>47885.583333333336</v>
      </c>
      <c r="AX127" s="1">
        <f t="shared" si="136"/>
        <v>45386800.523296721</v>
      </c>
      <c r="AZ127" s="1">
        <f t="shared" si="137"/>
        <v>2500</v>
      </c>
      <c r="BA127" s="1">
        <f t="shared" si="138"/>
        <v>2369544.0967773902</v>
      </c>
    </row>
    <row r="128" spans="1:53" x14ac:dyDescent="0.15">
      <c r="C128" s="7">
        <v>7</v>
      </c>
      <c r="D128" s="8">
        <v>20.5110366690323</v>
      </c>
      <c r="E128" s="10">
        <f t="shared" si="139"/>
        <v>19.239524099666699</v>
      </c>
      <c r="F128" s="7" t="s">
        <v>83</v>
      </c>
      <c r="G128" s="1">
        <v>8</v>
      </c>
      <c r="H128" s="9">
        <f t="shared" si="119"/>
        <v>20.5110366690323</v>
      </c>
      <c r="I128" s="9">
        <f t="shared" si="120"/>
        <v>293.66103666903228</v>
      </c>
      <c r="J128" s="9">
        <f t="shared" si="121"/>
        <v>0.21013190111701185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0.93859612619779154</v>
      </c>
      <c r="P128" s="9">
        <f t="shared" si="124"/>
        <v>0.19722898837900471</v>
      </c>
      <c r="Q128" s="12">
        <f t="shared" si="125"/>
        <v>6.5085566165071551E-2</v>
      </c>
      <c r="R128" s="9">
        <f t="shared" si="126"/>
        <v>9.3951000000000007E-2</v>
      </c>
      <c r="S128" s="13">
        <f t="shared" si="127"/>
        <v>0.69276076002460374</v>
      </c>
      <c r="T128" s="2">
        <f t="shared" si="128"/>
        <v>0.01</v>
      </c>
      <c r="U128" s="14">
        <f t="shared" si="129"/>
        <v>6.9276076002460375E-3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1.6877607600246036E-2</v>
      </c>
      <c r="AU128" s="9">
        <f t="shared" si="133"/>
        <v>28.47</v>
      </c>
      <c r="AV128" s="1">
        <f t="shared" si="134"/>
        <v>0.33</v>
      </c>
      <c r="AW128" s="1">
        <f t="shared" si="135"/>
        <v>47885.583333333336</v>
      </c>
      <c r="AX128" s="1">
        <f t="shared" si="136"/>
        <v>50873530.474637963</v>
      </c>
      <c r="AZ128" s="1">
        <f t="shared" si="137"/>
        <v>2500</v>
      </c>
      <c r="BA128" s="1">
        <f t="shared" si="138"/>
        <v>2655994.087014948</v>
      </c>
    </row>
    <row r="129" spans="1:54" x14ac:dyDescent="0.15">
      <c r="C129" s="7">
        <v>8</v>
      </c>
      <c r="D129" s="8">
        <v>21.291156494516098</v>
      </c>
      <c r="E129" s="10">
        <f t="shared" si="139"/>
        <v>20.5110366690323</v>
      </c>
      <c r="F129" s="7" t="s">
        <v>83</v>
      </c>
      <c r="G129" s="1">
        <v>9</v>
      </c>
      <c r="H129" s="9">
        <f t="shared" si="119"/>
        <v>21.291156494516098</v>
      </c>
      <c r="I129" s="9">
        <f t="shared" si="120"/>
        <v>294.44115649451606</v>
      </c>
      <c r="J129" s="9">
        <f t="shared" si="121"/>
        <v>0.22942668121233623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1.0260671378187869</v>
      </c>
      <c r="P129" s="9">
        <f t="shared" si="124"/>
        <v>0.23540717813080508</v>
      </c>
      <c r="Q129" s="12">
        <f t="shared" si="125"/>
        <v>7.7684368783165675E-2</v>
      </c>
      <c r="R129" s="9">
        <f t="shared" si="126"/>
        <v>9.3951000000000007E-2</v>
      </c>
      <c r="S129" s="13">
        <f t="shared" si="127"/>
        <v>0.82686047815526886</v>
      </c>
      <c r="T129" s="2">
        <f t="shared" si="128"/>
        <v>0.01</v>
      </c>
      <c r="U129" s="14">
        <f t="shared" si="129"/>
        <v>8.2686047815526895E-3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1.821860478155269E-2</v>
      </c>
      <c r="AU129" s="9">
        <f t="shared" si="133"/>
        <v>28.47</v>
      </c>
      <c r="AV129" s="1">
        <f t="shared" si="134"/>
        <v>0.33</v>
      </c>
      <c r="AW129" s="1">
        <f t="shared" si="135"/>
        <v>47885.583333333336</v>
      </c>
      <c r="AX129" s="1">
        <f t="shared" si="136"/>
        <v>54915647.259520032</v>
      </c>
      <c r="AZ129" s="1">
        <f t="shared" si="137"/>
        <v>2500</v>
      </c>
      <c r="BA129" s="1">
        <f t="shared" si="138"/>
        <v>2867024.030868025</v>
      </c>
    </row>
    <row r="130" spans="1:54" x14ac:dyDescent="0.15">
      <c r="C130" s="7">
        <v>9</v>
      </c>
      <c r="D130" s="8">
        <v>14.0210924551</v>
      </c>
      <c r="E130" s="10">
        <f t="shared" si="139"/>
        <v>21.291156494516098</v>
      </c>
      <c r="F130" s="7" t="s">
        <v>83</v>
      </c>
      <c r="G130" s="1">
        <v>10</v>
      </c>
      <c r="H130" s="9">
        <f t="shared" si="119"/>
        <v>14.0210924551</v>
      </c>
      <c r="I130" s="9">
        <f t="shared" si="120"/>
        <v>287.17109245509999</v>
      </c>
      <c r="J130" s="9">
        <f t="shared" si="121"/>
        <v>9.9326397270532399E-2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1.0753599596879817</v>
      </c>
      <c r="P130" s="9">
        <f t="shared" si="124"/>
        <v>0.10681163056479218</v>
      </c>
      <c r="Q130" s="12">
        <f t="shared" si="125"/>
        <v>3.5247838086381419E-2</v>
      </c>
      <c r="R130" s="9">
        <f t="shared" si="126"/>
        <v>9.3951000000000007E-2</v>
      </c>
      <c r="S130" s="13">
        <f t="shared" si="127"/>
        <v>0.37517256959884854</v>
      </c>
      <c r="T130" s="2">
        <f t="shared" si="128"/>
        <v>0.01</v>
      </c>
      <c r="U130" s="14">
        <f t="shared" si="129"/>
        <v>3.7517256959884856E-3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1.3701725695988487E-2</v>
      </c>
      <c r="AU130" s="9">
        <f t="shared" si="133"/>
        <v>28.47</v>
      </c>
      <c r="AV130" s="1">
        <f t="shared" si="134"/>
        <v>0.33</v>
      </c>
      <c r="AW130" s="1">
        <f t="shared" si="135"/>
        <v>47885.583333333336</v>
      </c>
      <c r="AX130" s="1">
        <f t="shared" si="136"/>
        <v>41300590.478228614</v>
      </c>
      <c r="AZ130" s="1">
        <f t="shared" si="137"/>
        <v>2500</v>
      </c>
      <c r="BA130" s="1">
        <f t="shared" si="138"/>
        <v>2156212.141696889</v>
      </c>
    </row>
    <row r="131" spans="1:54" x14ac:dyDescent="0.15">
      <c r="C131" s="7">
        <v>10</v>
      </c>
      <c r="D131" s="8">
        <v>10.619093829354799</v>
      </c>
      <c r="E131" s="10">
        <f t="shared" si="139"/>
        <v>14.0210924551</v>
      </c>
      <c r="F131" s="7" t="s">
        <v>83</v>
      </c>
      <c r="G131" s="1">
        <v>11</v>
      </c>
      <c r="H131" s="9">
        <f t="shared" si="119"/>
        <v>10.619093829354799</v>
      </c>
      <c r="I131" s="9">
        <f t="shared" si="120"/>
        <v>283.7690938293548</v>
      </c>
      <c r="J131" s="9">
        <f t="shared" si="121"/>
        <v>6.6150125014108191E-2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0.92012091266703011</v>
      </c>
      <c r="O131" s="9">
        <f t="shared" si="140"/>
        <v>0.3331274164561594</v>
      </c>
      <c r="P131" s="9">
        <f t="shared" si="124"/>
        <v>2.2036420244201826E-2</v>
      </c>
      <c r="Q131" s="12">
        <f t="shared" si="125"/>
        <v>7.2720186805866035E-3</v>
      </c>
      <c r="R131" s="9">
        <f t="shared" si="126"/>
        <v>9.3951000000000007E-2</v>
      </c>
      <c r="S131" s="13">
        <f t="shared" si="127"/>
        <v>7.7402248838081583E-2</v>
      </c>
      <c r="T131" s="2">
        <f t="shared" si="128"/>
        <v>0.01</v>
      </c>
      <c r="U131" s="14">
        <f t="shared" si="129"/>
        <v>7.740224883808159E-4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6.264022488380816E-3</v>
      </c>
      <c r="AU131" s="9">
        <f t="shared" si="133"/>
        <v>28.47</v>
      </c>
      <c r="AV131" s="1">
        <f t="shared" si="134"/>
        <v>0.33</v>
      </c>
      <c r="AW131" s="1">
        <f t="shared" si="135"/>
        <v>47885.583333333336</v>
      </c>
      <c r="AX131" s="1">
        <f t="shared" si="136"/>
        <v>18881404.669688698</v>
      </c>
      <c r="AZ131" s="1">
        <f t="shared" si="137"/>
        <v>2500</v>
      </c>
      <c r="BA131" s="1">
        <f t="shared" si="138"/>
        <v>985756.22114982561</v>
      </c>
    </row>
    <row r="132" spans="1:54" x14ac:dyDescent="0.15">
      <c r="C132" s="7">
        <v>11</v>
      </c>
      <c r="D132" s="8">
        <v>7.3057978485666704</v>
      </c>
      <c r="E132" s="10">
        <f t="shared" si="139"/>
        <v>10.619093829354799</v>
      </c>
      <c r="F132" s="7" t="s">
        <v>85</v>
      </c>
      <c r="G132" s="1">
        <v>12</v>
      </c>
      <c r="H132" s="9">
        <f t="shared" si="119"/>
        <v>7.3057978485666704</v>
      </c>
      <c r="I132" s="9">
        <f t="shared" si="120"/>
        <v>280.45579784856665</v>
      </c>
      <c r="J132" s="9">
        <f t="shared" si="121"/>
        <v>4.4104488700672163E-2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0.59579099621195764</v>
      </c>
      <c r="P132" s="9">
        <f t="shared" si="124"/>
        <v>2.6277057260392499E-2</v>
      </c>
      <c r="Q132" s="12">
        <f t="shared" si="125"/>
        <v>8.6714288959295251E-3</v>
      </c>
      <c r="R132" s="9">
        <f t="shared" si="126"/>
        <v>9.3951000000000007E-2</v>
      </c>
      <c r="S132" s="13">
        <f t="shared" si="127"/>
        <v>9.2297356025263427E-2</v>
      </c>
      <c r="T132" s="2">
        <f t="shared" si="128"/>
        <v>0.01</v>
      </c>
      <c r="U132" s="14">
        <f t="shared" si="129"/>
        <v>9.2297356025263433E-4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6.412973560252634E-3</v>
      </c>
      <c r="AU132" s="9">
        <f t="shared" si="133"/>
        <v>28.47</v>
      </c>
      <c r="AV132" s="1">
        <f t="shared" si="134"/>
        <v>0.33</v>
      </c>
      <c r="AW132" s="1">
        <f t="shared" si="135"/>
        <v>47885.583333333336</v>
      </c>
      <c r="AX132" s="1">
        <f t="shared" si="136"/>
        <v>19330382.21873365</v>
      </c>
      <c r="AY132" s="1">
        <f>SUM(AX121:AX132)</f>
        <v>347878637.93525231</v>
      </c>
      <c r="AZ132" s="1">
        <f t="shared" si="137"/>
        <v>2500</v>
      </c>
      <c r="BA132" s="1">
        <f t="shared" si="138"/>
        <v>1009196.3422568195</v>
      </c>
      <c r="BB132" s="1">
        <f>SUM(BA121:BA132)</f>
        <v>18161971.397197776</v>
      </c>
    </row>
    <row r="133" spans="1:54" x14ac:dyDescent="0.15">
      <c r="C133" s="7">
        <v>12</v>
      </c>
      <c r="D133" s="8">
        <v>-0.62448863474193606</v>
      </c>
      <c r="E133" s="10">
        <f t="shared" si="139"/>
        <v>7.3057978485666704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1.7134814118387101</v>
      </c>
      <c r="E136" s="7"/>
      <c r="F136" s="7"/>
      <c r="G136" s="1">
        <v>1</v>
      </c>
      <c r="H136" s="9">
        <f t="shared" ref="H136:H147" si="141">E137</f>
        <v>1.7134814118387101</v>
      </c>
      <c r="I136" s="9">
        <f t="shared" ref="I136:I147" si="142">H136+273.15</f>
        <v>274.86348141183868</v>
      </c>
      <c r="J136" s="9">
        <f t="shared" ref="J136:J147" si="143">EXP(($C$15*(I136-$C$13))/($C$16*I136*$C$13))</f>
        <v>2.1762790670240183E-2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1.6519000919098581E-2</v>
      </c>
      <c r="Q136" s="12">
        <f t="shared" ref="Q136:Q147" si="147">P136*$B$138</f>
        <v>4.2949402389656308E-3</v>
      </c>
      <c r="R136" s="9">
        <f t="shared" ref="R136:R147" si="148">L136*$B$138</f>
        <v>0.19735245833333334</v>
      </c>
      <c r="S136" s="13">
        <f t="shared" ref="S136:S147" si="149">Q136/R136</f>
        <v>2.176279067024018E-2</v>
      </c>
      <c r="T136" s="2">
        <f t="shared" ref="T136:T147" si="150">$B$137/100</f>
        <v>0.01</v>
      </c>
      <c r="U136" s="14">
        <f t="shared" ref="U136:U147" si="151">S136*T136</f>
        <v>2.1762790670240179E-4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5.7076279067024022E-3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-1.78995501596774</v>
      </c>
      <c r="E137" s="10">
        <f t="shared" ref="E137:E148" si="159">D136</f>
        <v>1.7134814118387101</v>
      </c>
      <c r="F137" s="7" t="s">
        <v>83</v>
      </c>
      <c r="G137" s="1">
        <v>2</v>
      </c>
      <c r="H137" s="9">
        <f t="shared" si="141"/>
        <v>-1.78995501596774</v>
      </c>
      <c r="I137" s="9">
        <f t="shared" si="142"/>
        <v>271.36004498403224</v>
      </c>
      <c r="J137" s="9">
        <f t="shared" si="143"/>
        <v>1.3774972665754686E-2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1.5015768324142349</v>
      </c>
      <c r="P137" s="9">
        <f t="shared" si="146"/>
        <v>2.0684179822036589E-2</v>
      </c>
      <c r="Q137" s="12">
        <f t="shared" si="147"/>
        <v>5.377886753729513E-3</v>
      </c>
      <c r="R137" s="9">
        <f t="shared" si="148"/>
        <v>0.19735245833333334</v>
      </c>
      <c r="S137" s="13">
        <f t="shared" si="149"/>
        <v>2.725016348489627E-2</v>
      </c>
      <c r="T137" s="2">
        <f t="shared" si="150"/>
        <v>0.01</v>
      </c>
      <c r="U137" s="14">
        <f t="shared" si="151"/>
        <v>2.725016348489627E-4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5.7625016348489631E-3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1.42741744860714</v>
      </c>
      <c r="E138" s="10">
        <f t="shared" si="159"/>
        <v>-1.78995501596774</v>
      </c>
      <c r="F138" s="7" t="s">
        <v>83</v>
      </c>
      <c r="G138" s="1">
        <v>3</v>
      </c>
      <c r="H138" s="9">
        <f t="shared" si="141"/>
        <v>1.42741744860714</v>
      </c>
      <c r="I138" s="9">
        <f t="shared" si="142"/>
        <v>274.57741744860709</v>
      </c>
      <c r="J138" s="9">
        <f t="shared" si="143"/>
        <v>2.0974253353024046E-2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2.2399405692588652</v>
      </c>
      <c r="P138" s="9">
        <f t="shared" si="146"/>
        <v>4.6981080995352344E-2</v>
      </c>
      <c r="Q138" s="12">
        <f t="shared" si="147"/>
        <v>1.221508105879161E-2</v>
      </c>
      <c r="R138" s="9">
        <f t="shared" si="148"/>
        <v>0.19735245833333334</v>
      </c>
      <c r="S138" s="13">
        <f t="shared" si="149"/>
        <v>6.189474994104216E-2</v>
      </c>
      <c r="T138" s="2">
        <f t="shared" si="150"/>
        <v>0.01</v>
      </c>
      <c r="U138" s="14">
        <f t="shared" si="151"/>
        <v>6.1894749941042166E-4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6.1089474994104219E-3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3.09768756306452</v>
      </c>
      <c r="E139" s="10">
        <f t="shared" si="159"/>
        <v>1.42741744860714</v>
      </c>
      <c r="F139" s="7" t="s">
        <v>83</v>
      </c>
      <c r="G139" s="1">
        <v>4</v>
      </c>
      <c r="H139" s="9">
        <f t="shared" si="141"/>
        <v>3.09768756306452</v>
      </c>
      <c r="I139" s="9">
        <f t="shared" si="142"/>
        <v>276.24768756306452</v>
      </c>
      <c r="J139" s="9">
        <f t="shared" si="143"/>
        <v>2.5989761662497397E-2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2.9520074049301797</v>
      </c>
      <c r="P139" s="9">
        <f t="shared" si="146"/>
        <v>7.6721968880062816E-2</v>
      </c>
      <c r="Q139" s="12">
        <f t="shared" si="147"/>
        <v>1.9947711908816331E-2</v>
      </c>
      <c r="R139" s="9">
        <f t="shared" si="148"/>
        <v>0.19735245833333334</v>
      </c>
      <c r="S139" s="13">
        <f t="shared" si="149"/>
        <v>0.10107658185399514</v>
      </c>
      <c r="T139" s="2">
        <f t="shared" si="150"/>
        <v>0.01</v>
      </c>
      <c r="U139" s="14">
        <f t="shared" si="151"/>
        <v>1.0107658185399514E-3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6.5007658185399515E-3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11.7121697012333</v>
      </c>
      <c r="E140" s="10">
        <f t="shared" si="159"/>
        <v>3.09768756306452</v>
      </c>
      <c r="F140" s="7" t="s">
        <v>83</v>
      </c>
      <c r="G140" s="1">
        <v>5</v>
      </c>
      <c r="H140" s="9">
        <f t="shared" si="141"/>
        <v>11.7121697012333</v>
      </c>
      <c r="I140" s="9">
        <f t="shared" si="142"/>
        <v>284.86216970123326</v>
      </c>
      <c r="J140" s="9">
        <f t="shared" si="143"/>
        <v>7.5459080156776395E-2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3.6343333527167836</v>
      </c>
      <c r="P140" s="9">
        <f t="shared" si="146"/>
        <v>0.2742434517791017</v>
      </c>
      <c r="Q140" s="12">
        <f t="shared" si="147"/>
        <v>7.1303297462566445E-2</v>
      </c>
      <c r="R140" s="9">
        <f t="shared" si="148"/>
        <v>0.19735245833333334</v>
      </c>
      <c r="S140" s="13">
        <f t="shared" si="149"/>
        <v>0.36129926155839093</v>
      </c>
      <c r="T140" s="2">
        <f t="shared" si="150"/>
        <v>0.01</v>
      </c>
      <c r="U140" s="14">
        <f t="shared" si="151"/>
        <v>3.6129926155839091E-3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9.102992615583911E-3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16.9040057225806</v>
      </c>
      <c r="E141" s="10">
        <f t="shared" si="159"/>
        <v>11.7121697012333</v>
      </c>
      <c r="F141" s="7" t="s">
        <v>85</v>
      </c>
      <c r="G141" s="1">
        <v>6</v>
      </c>
      <c r="H141" s="9">
        <f t="shared" si="141"/>
        <v>16.9040057225806</v>
      </c>
      <c r="I141" s="9">
        <f t="shared" si="142"/>
        <v>290.0540057225806</v>
      </c>
      <c r="J141" s="9">
        <f t="shared" si="143"/>
        <v>0.13913013288337059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4.1191378176043489</v>
      </c>
      <c r="P141" s="9">
        <f t="shared" si="146"/>
        <v>0.57309619192821015</v>
      </c>
      <c r="Q141" s="12">
        <f t="shared" si="147"/>
        <v>0.14900500990133464</v>
      </c>
      <c r="R141" s="9">
        <f t="shared" si="148"/>
        <v>0.19735245833333334</v>
      </c>
      <c r="S141" s="13">
        <f t="shared" si="149"/>
        <v>0.75501978115550694</v>
      </c>
      <c r="T141" s="2">
        <f t="shared" si="150"/>
        <v>0.01</v>
      </c>
      <c r="U141" s="14">
        <f t="shared" si="151"/>
        <v>7.5501978115550695E-3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1.304019781155507E-2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19.239524099666699</v>
      </c>
      <c r="E142" s="10">
        <f t="shared" si="159"/>
        <v>16.9040057225806</v>
      </c>
      <c r="F142" s="7" t="s">
        <v>83</v>
      </c>
      <c r="G142" s="1">
        <v>7</v>
      </c>
      <c r="H142" s="9">
        <f t="shared" si="141"/>
        <v>19.239524099666699</v>
      </c>
      <c r="I142" s="9">
        <f t="shared" si="142"/>
        <v>292.38952409966669</v>
      </c>
      <c r="J142" s="9">
        <f t="shared" si="143"/>
        <v>0.18191648537655769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4.3050895423428059</v>
      </c>
      <c r="P142" s="9">
        <f t="shared" si="146"/>
        <v>0.78316675877437647</v>
      </c>
      <c r="Q142" s="12">
        <f t="shared" si="147"/>
        <v>0.2036233572813379</v>
      </c>
      <c r="R142" s="9">
        <f t="shared" si="148"/>
        <v>0.19735245833333334</v>
      </c>
      <c r="S142" s="13">
        <f t="shared" si="149"/>
        <v>1.0317751245713538</v>
      </c>
      <c r="T142" s="2">
        <f t="shared" si="150"/>
        <v>0.01</v>
      </c>
      <c r="U142" s="14">
        <f t="shared" si="151"/>
        <v>1.0317751245713538E-2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2.026775124571354E-2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20.5110366690323</v>
      </c>
      <c r="E143" s="10">
        <f t="shared" si="159"/>
        <v>19.239524099666699</v>
      </c>
      <c r="F143" s="7" t="s">
        <v>83</v>
      </c>
      <c r="G143" s="1">
        <v>8</v>
      </c>
      <c r="H143" s="9">
        <f t="shared" si="141"/>
        <v>20.5110366690323</v>
      </c>
      <c r="I143" s="9">
        <f t="shared" si="142"/>
        <v>293.66103666903228</v>
      </c>
      <c r="J143" s="9">
        <f t="shared" si="143"/>
        <v>0.21013190111701185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4.2809707002350965</v>
      </c>
      <c r="P143" s="9">
        <f t="shared" si="146"/>
        <v>0.89956851186662634</v>
      </c>
      <c r="Q143" s="12">
        <f t="shared" si="147"/>
        <v>0.23388781308532286</v>
      </c>
      <c r="R143" s="9">
        <f t="shared" si="148"/>
        <v>0.19735245833333334</v>
      </c>
      <c r="S143" s="13">
        <f t="shared" si="149"/>
        <v>1.1851274367724387</v>
      </c>
      <c r="T143" s="2">
        <f t="shared" si="150"/>
        <v>0.01</v>
      </c>
      <c r="U143" s="14">
        <f t="shared" si="151"/>
        <v>1.1851274367724388E-2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2.1801274367724388E-2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21.291156494516098</v>
      </c>
      <c r="E144" s="10">
        <f t="shared" si="159"/>
        <v>20.5110366690323</v>
      </c>
      <c r="F144" s="7" t="s">
        <v>83</v>
      </c>
      <c r="G144" s="1">
        <v>9</v>
      </c>
      <c r="H144" s="9">
        <f t="shared" si="141"/>
        <v>21.291156494516098</v>
      </c>
      <c r="I144" s="9">
        <f t="shared" si="142"/>
        <v>294.44115649451606</v>
      </c>
      <c r="J144" s="9">
        <f t="shared" si="143"/>
        <v>0.22942668121233623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4.1404501050351374</v>
      </c>
      <c r="P144" s="9">
        <f t="shared" si="146"/>
        <v>0.94992972632348049</v>
      </c>
      <c r="Q144" s="12">
        <f t="shared" si="147"/>
        <v>0.24698172884410494</v>
      </c>
      <c r="R144" s="9">
        <f t="shared" si="148"/>
        <v>0.19735245833333334</v>
      </c>
      <c r="S144" s="13">
        <f t="shared" si="149"/>
        <v>1.2514753093520958</v>
      </c>
      <c r="T144" s="2">
        <f t="shared" si="150"/>
        <v>0.01</v>
      </c>
      <c r="U144" s="14">
        <f t="shared" si="151"/>
        <v>1.2514753093520958E-2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2.2464753093520959E-2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14.0210924551</v>
      </c>
      <c r="E145" s="10">
        <f t="shared" si="159"/>
        <v>21.291156494516098</v>
      </c>
      <c r="F145" s="7" t="s">
        <v>83</v>
      </c>
      <c r="G145" s="1">
        <v>10</v>
      </c>
      <c r="H145" s="9">
        <f t="shared" si="141"/>
        <v>14.0210924551</v>
      </c>
      <c r="I145" s="9">
        <f t="shared" si="142"/>
        <v>287.17109245509999</v>
      </c>
      <c r="J145" s="9">
        <f t="shared" si="143"/>
        <v>9.9326397270532399E-2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3.9495682953783238</v>
      </c>
      <c r="P145" s="9">
        <f t="shared" si="146"/>
        <v>0.39229638955384682</v>
      </c>
      <c r="Q145" s="12">
        <f t="shared" si="147"/>
        <v>0.10199706128400018</v>
      </c>
      <c r="R145" s="9">
        <f t="shared" si="148"/>
        <v>0.19735245833333334</v>
      </c>
      <c r="S145" s="13">
        <f t="shared" si="149"/>
        <v>0.51682691031760319</v>
      </c>
      <c r="T145" s="2">
        <f t="shared" si="150"/>
        <v>0.01</v>
      </c>
      <c r="U145" s="14">
        <f t="shared" si="151"/>
        <v>5.1682691031760325E-3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1.5118269103176034E-2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10.619093829354799</v>
      </c>
      <c r="E146" s="10">
        <f t="shared" si="159"/>
        <v>14.0210924551</v>
      </c>
      <c r="F146" s="7" t="s">
        <v>83</v>
      </c>
      <c r="G146" s="1">
        <v>11</v>
      </c>
      <c r="H146" s="9">
        <f t="shared" si="141"/>
        <v>10.619093829354799</v>
      </c>
      <c r="I146" s="9">
        <f t="shared" si="142"/>
        <v>283.7690938293548</v>
      </c>
      <c r="J146" s="9">
        <f t="shared" si="143"/>
        <v>6.6150125014108191E-2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4.3163198224911437</v>
      </c>
      <c r="P146" s="9">
        <f t="shared" si="146"/>
        <v>0.28552509585866243</v>
      </c>
      <c r="Q146" s="12">
        <f t="shared" si="147"/>
        <v>7.4236524923252237E-2</v>
      </c>
      <c r="R146" s="9">
        <f t="shared" si="148"/>
        <v>0.19735245833333334</v>
      </c>
      <c r="S146" s="13">
        <f t="shared" si="149"/>
        <v>0.37616214943654186</v>
      </c>
      <c r="T146" s="2">
        <f t="shared" si="150"/>
        <v>0.01</v>
      </c>
      <c r="U146" s="14">
        <f t="shared" si="151"/>
        <v>3.7616214943654185E-3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9.2516214943654182E-3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7.3057978485666704</v>
      </c>
      <c r="E147" s="10">
        <f t="shared" si="159"/>
        <v>10.619093829354799</v>
      </c>
      <c r="F147" s="7" t="s">
        <v>85</v>
      </c>
      <c r="G147" s="1">
        <v>12</v>
      </c>
      <c r="H147" s="9">
        <f t="shared" si="141"/>
        <v>7.3057978485666704</v>
      </c>
      <c r="I147" s="9">
        <f t="shared" si="142"/>
        <v>280.45579784856665</v>
      </c>
      <c r="J147" s="9">
        <f t="shared" si="143"/>
        <v>4.4104488700672163E-2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4.7898426432991483</v>
      </c>
      <c r="P147" s="9">
        <f t="shared" si="146"/>
        <v>0.21125356073938498</v>
      </c>
      <c r="Q147" s="12">
        <f t="shared" si="147"/>
        <v>5.4925925792240093E-2</v>
      </c>
      <c r="R147" s="9">
        <f t="shared" si="148"/>
        <v>0.19735245833333334</v>
      </c>
      <c r="S147" s="13">
        <f t="shared" si="149"/>
        <v>0.27831386675441766</v>
      </c>
      <c r="T147" s="2">
        <f t="shared" si="150"/>
        <v>0.01</v>
      </c>
      <c r="U147" s="14">
        <f t="shared" si="151"/>
        <v>2.7831386675441767E-3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8.2731386675441755E-3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-0.62448863474193606</v>
      </c>
      <c r="E148" s="10">
        <f t="shared" si="159"/>
        <v>7.3057978485666704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471091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34823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409569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631464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7249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1576831.7285384368</v>
      </c>
      <c r="J13" s="6" t="s">
        <v>37</v>
      </c>
      <c r="K13" s="6">
        <f>I13/(10000*1000)</f>
        <v>0.15768317285384367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0.69410592783870895</v>
      </c>
      <c r="E26" s="7"/>
      <c r="F26" s="7"/>
      <c r="G26" s="1">
        <v>1</v>
      </c>
      <c r="H26" s="9">
        <f t="shared" ref="H26:H37" si="0">E27</f>
        <v>0.69410592783870895</v>
      </c>
      <c r="I26" s="9">
        <f t="shared" ref="I26:I37" si="1">H26+273.15</f>
        <v>273.84410592783871</v>
      </c>
      <c r="J26" s="9">
        <f t="shared" ref="J26:J37" si="2">EXP(($C$15*(I26-$C$13))/($C$16*I26*$C$13))</f>
        <v>1.9074200653158839E-2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0.77311729702772891</v>
      </c>
      <c r="Q26" s="12">
        <f t="shared" ref="Q26:Q37" si="6">P26*$B$28</f>
        <v>7.7311729702772891E-2</v>
      </c>
      <c r="R26" s="9">
        <f t="shared" ref="R26:R37" si="7">L26*$B$28</f>
        <v>4.0532094166666672</v>
      </c>
      <c r="S26" s="13">
        <f t="shared" ref="S26:S37" si="8">Q26/R26</f>
        <v>1.9074200653158836E-2</v>
      </c>
      <c r="T26" s="2">
        <f t="shared" ref="T26:T37" si="9">$B$27/100</f>
        <v>0.34</v>
      </c>
      <c r="U26" s="14">
        <f t="shared" ref="U26:U37" si="10">S26*T26</f>
        <v>6.4852282220740042E-3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1.9385228222074002E-2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-2.8545834021935499</v>
      </c>
      <c r="E27" s="10">
        <f t="shared" ref="E27:E38" si="18">D26</f>
        <v>0.69410592783870895</v>
      </c>
      <c r="F27" s="7" t="s">
        <v>83</v>
      </c>
      <c r="G27" s="1">
        <v>2</v>
      </c>
      <c r="H27" s="9">
        <f t="shared" si="0"/>
        <v>-2.8545834021935499</v>
      </c>
      <c r="I27" s="9">
        <f t="shared" si="1"/>
        <v>270.29541659780642</v>
      </c>
      <c r="J27" s="9">
        <f t="shared" si="2"/>
        <v>1.1959489244862653E-2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80.29107103630561</v>
      </c>
      <c r="P27" s="9">
        <f t="shared" si="5"/>
        <v>0.96024020051720016</v>
      </c>
      <c r="Q27" s="12">
        <f t="shared" si="6"/>
        <v>9.6024020051720019E-2</v>
      </c>
      <c r="R27" s="9">
        <f t="shared" si="7"/>
        <v>4.0532094166666672</v>
      </c>
      <c r="S27" s="13">
        <f t="shared" si="8"/>
        <v>2.3690860792159499E-2</v>
      </c>
      <c r="T27" s="2">
        <f t="shared" si="9"/>
        <v>0.34</v>
      </c>
      <c r="U27" s="14">
        <f t="shared" si="10"/>
        <v>8.0548926693342297E-3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2.095489266933423E-2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-0.68568673107142897</v>
      </c>
      <c r="E28" s="10">
        <f t="shared" si="18"/>
        <v>-2.8545834021935499</v>
      </c>
      <c r="F28" s="7" t="s">
        <v>83</v>
      </c>
      <c r="G28" s="1">
        <v>3</v>
      </c>
      <c r="H28" s="9">
        <f t="shared" si="0"/>
        <v>-0.68568673107142897</v>
      </c>
      <c r="I28" s="9">
        <f t="shared" si="1"/>
        <v>272.46431326892855</v>
      </c>
      <c r="J28" s="9">
        <f t="shared" si="2"/>
        <v>1.5931160183048545E-2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119.86292500245507</v>
      </c>
      <c r="P28" s="9">
        <f t="shared" si="5"/>
        <v>1.9095554582228462</v>
      </c>
      <c r="Q28" s="12">
        <f t="shared" si="6"/>
        <v>0.19095554582228463</v>
      </c>
      <c r="R28" s="9">
        <f t="shared" si="7"/>
        <v>4.0532094166666672</v>
      </c>
      <c r="S28" s="13">
        <f t="shared" si="8"/>
        <v>4.7112183505022352E-2</v>
      </c>
      <c r="T28" s="2">
        <f t="shared" si="9"/>
        <v>0.34</v>
      </c>
      <c r="U28" s="14">
        <f t="shared" si="10"/>
        <v>1.6018142391707599E-2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2.8918142391707598E-2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0.59998566509677398</v>
      </c>
      <c r="E29" s="10">
        <f t="shared" si="18"/>
        <v>-0.68568673107142897</v>
      </c>
      <c r="F29" s="7" t="s">
        <v>83</v>
      </c>
      <c r="G29" s="1">
        <v>4</v>
      </c>
      <c r="H29" s="9">
        <f t="shared" si="0"/>
        <v>0.59998566509677398</v>
      </c>
      <c r="I29" s="9">
        <f t="shared" si="1"/>
        <v>273.74998566509674</v>
      </c>
      <c r="J29" s="9">
        <f t="shared" si="2"/>
        <v>1.8842442050153289E-2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158.48546371089887</v>
      </c>
      <c r="P29" s="9">
        <f t="shared" si="5"/>
        <v>2.9862531657642841</v>
      </c>
      <c r="Q29" s="12">
        <f t="shared" si="6"/>
        <v>0.29862531657642843</v>
      </c>
      <c r="R29" s="9">
        <f t="shared" si="7"/>
        <v>4.0532094166666672</v>
      </c>
      <c r="S29" s="13">
        <f t="shared" si="8"/>
        <v>7.3676261421008915E-2</v>
      </c>
      <c r="T29" s="2">
        <f t="shared" si="9"/>
        <v>0.34</v>
      </c>
      <c r="U29" s="14">
        <f t="shared" si="10"/>
        <v>2.5049928883143033E-2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3.7949928883143032E-2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9.6950744597000007</v>
      </c>
      <c r="E30" s="10">
        <f t="shared" si="18"/>
        <v>0.59998566509677398</v>
      </c>
      <c r="F30" s="7" t="s">
        <v>83</v>
      </c>
      <c r="G30" s="1">
        <v>5</v>
      </c>
      <c r="H30" s="9">
        <f t="shared" si="0"/>
        <v>9.6950744597000007</v>
      </c>
      <c r="I30" s="9">
        <f t="shared" si="1"/>
        <v>282.84507445969996</v>
      </c>
      <c r="J30" s="9">
        <f t="shared" si="2"/>
        <v>5.9135568808099982E-2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147.72425001787786</v>
      </c>
      <c r="O30" s="9">
        <f t="shared" si="19"/>
        <v>48.307054693923391</v>
      </c>
      <c r="P30" s="9">
        <f t="shared" si="5"/>
        <v>2.8566651567691559</v>
      </c>
      <c r="Q30" s="12">
        <f t="shared" si="6"/>
        <v>0.28566651567691559</v>
      </c>
      <c r="R30" s="9">
        <f t="shared" si="7"/>
        <v>4.0532094166666672</v>
      </c>
      <c r="S30" s="13">
        <f t="shared" si="8"/>
        <v>7.0479091088228515E-2</v>
      </c>
      <c r="T30" s="2">
        <f t="shared" si="9"/>
        <v>0.34</v>
      </c>
      <c r="U30" s="14">
        <f t="shared" si="10"/>
        <v>2.3962890969997697E-2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3.6862890969997696E-2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13.7695445665161</v>
      </c>
      <c r="E31" s="10">
        <f t="shared" si="18"/>
        <v>9.6950744597000007</v>
      </c>
      <c r="F31" s="7" t="s">
        <v>85</v>
      </c>
      <c r="G31" s="1">
        <v>6</v>
      </c>
      <c r="H31" s="9">
        <f t="shared" si="0"/>
        <v>13.7695445665161</v>
      </c>
      <c r="I31" s="9">
        <f t="shared" si="1"/>
        <v>286.91954456651609</v>
      </c>
      <c r="J31" s="9">
        <f t="shared" si="2"/>
        <v>9.6417279153604235E-2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85.982483703820904</v>
      </c>
      <c r="P31" s="9">
        <f t="shared" si="5"/>
        <v>8.2901971335915263</v>
      </c>
      <c r="Q31" s="12">
        <f t="shared" si="6"/>
        <v>0.8290197133591527</v>
      </c>
      <c r="R31" s="9">
        <f t="shared" si="7"/>
        <v>4.0532094166666672</v>
      </c>
      <c r="S31" s="13">
        <f t="shared" si="8"/>
        <v>0.20453414273396539</v>
      </c>
      <c r="T31" s="2">
        <f t="shared" si="9"/>
        <v>0.34</v>
      </c>
      <c r="U31" s="14">
        <f t="shared" si="10"/>
        <v>6.9541608529548243E-2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8.2441608529548238E-2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17.3508368683333</v>
      </c>
      <c r="E32" s="10">
        <f t="shared" si="18"/>
        <v>13.7695445665161</v>
      </c>
      <c r="F32" s="7" t="s">
        <v>83</v>
      </c>
      <c r="G32" s="1">
        <v>7</v>
      </c>
      <c r="H32" s="9">
        <f t="shared" si="0"/>
        <v>17.3508368683333</v>
      </c>
      <c r="I32" s="9">
        <f t="shared" si="1"/>
        <v>290.50083686833329</v>
      </c>
      <c r="J32" s="9">
        <f t="shared" si="2"/>
        <v>0.14650262805255487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118.22438073689605</v>
      </c>
      <c r="P32" s="9">
        <f t="shared" si="5"/>
        <v>17.320182477841115</v>
      </c>
      <c r="Q32" s="12">
        <f t="shared" si="6"/>
        <v>1.7320182477841115</v>
      </c>
      <c r="R32" s="9">
        <f t="shared" si="7"/>
        <v>4.0532094166666672</v>
      </c>
      <c r="S32" s="13">
        <f t="shared" si="8"/>
        <v>0.42732019733846172</v>
      </c>
      <c r="T32" s="2">
        <f t="shared" si="9"/>
        <v>0.34</v>
      </c>
      <c r="U32" s="14">
        <f t="shared" si="10"/>
        <v>0.14528886709507699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0.170938867095077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19.428386084193502</v>
      </c>
      <c r="E33" s="10">
        <f t="shared" si="18"/>
        <v>17.3508368683333</v>
      </c>
      <c r="F33" s="7" t="s">
        <v>83</v>
      </c>
      <c r="G33" s="1">
        <v>8</v>
      </c>
      <c r="H33" s="9">
        <f t="shared" si="0"/>
        <v>19.428386084193502</v>
      </c>
      <c r="I33" s="9">
        <f t="shared" si="1"/>
        <v>292.57838608419348</v>
      </c>
      <c r="J33" s="9">
        <f t="shared" si="2"/>
        <v>0.18586928196077968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141.4362924257216</v>
      </c>
      <c r="P33" s="9">
        <f t="shared" si="5"/>
        <v>26.288662116363735</v>
      </c>
      <c r="Q33" s="12">
        <f t="shared" si="6"/>
        <v>2.6288662116363737</v>
      </c>
      <c r="R33" s="9">
        <f t="shared" si="7"/>
        <v>4.0532094166666672</v>
      </c>
      <c r="S33" s="13">
        <f t="shared" si="8"/>
        <v>0.64858879504882228</v>
      </c>
      <c r="T33" s="2">
        <f t="shared" si="9"/>
        <v>0.34</v>
      </c>
      <c r="U33" s="14">
        <f t="shared" si="10"/>
        <v>0.22052019031659958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0.24617019031659959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19.374989518064499</v>
      </c>
      <c r="E34" s="10">
        <f t="shared" si="18"/>
        <v>19.428386084193502</v>
      </c>
      <c r="F34" s="7" t="s">
        <v>83</v>
      </c>
      <c r="G34" s="1">
        <v>9</v>
      </c>
      <c r="H34" s="9">
        <f t="shared" si="0"/>
        <v>19.374989518064499</v>
      </c>
      <c r="I34" s="9">
        <f t="shared" si="1"/>
        <v>292.5249895180645</v>
      </c>
      <c r="J34" s="9">
        <f t="shared" si="2"/>
        <v>0.18474360683732097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155.67972447602455</v>
      </c>
      <c r="P34" s="9">
        <f t="shared" si="5"/>
        <v>28.760833811141133</v>
      </c>
      <c r="Q34" s="12">
        <f t="shared" si="6"/>
        <v>2.8760833811141135</v>
      </c>
      <c r="R34" s="9">
        <f t="shared" si="7"/>
        <v>4.0532094166666672</v>
      </c>
      <c r="S34" s="13">
        <f t="shared" si="8"/>
        <v>0.70958173769353017</v>
      </c>
      <c r="T34" s="2">
        <f t="shared" si="9"/>
        <v>0.34</v>
      </c>
      <c r="U34" s="14">
        <f t="shared" si="10"/>
        <v>0.24125779081580029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0.26690779081580029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12.129538284300001</v>
      </c>
      <c r="E35" s="10">
        <f t="shared" si="18"/>
        <v>19.374989518064499</v>
      </c>
      <c r="F35" s="7" t="s">
        <v>83</v>
      </c>
      <c r="G35" s="1">
        <v>10</v>
      </c>
      <c r="H35" s="9">
        <f t="shared" si="0"/>
        <v>12.129538284300001</v>
      </c>
      <c r="I35" s="9">
        <f t="shared" si="1"/>
        <v>285.27953828429997</v>
      </c>
      <c r="J35" s="9">
        <f t="shared" si="2"/>
        <v>7.9328498990508048E-2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167.45098483155007</v>
      </c>
      <c r="P35" s="9">
        <f t="shared" si="5"/>
        <v>13.283635281169198</v>
      </c>
      <c r="Q35" s="12">
        <f t="shared" si="6"/>
        <v>1.3283635281169199</v>
      </c>
      <c r="R35" s="9">
        <f t="shared" si="7"/>
        <v>4.0532094166666672</v>
      </c>
      <c r="S35" s="13">
        <f t="shared" si="8"/>
        <v>0.32773128441247856</v>
      </c>
      <c r="T35" s="2">
        <f t="shared" si="9"/>
        <v>0.34</v>
      </c>
      <c r="U35" s="14">
        <f t="shared" si="10"/>
        <v>0.11142863670024272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0.13707863670024273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10.0162886527742</v>
      </c>
      <c r="E36" s="10">
        <f t="shared" si="18"/>
        <v>12.129538284300001</v>
      </c>
      <c r="F36" s="7" t="s">
        <v>83</v>
      </c>
      <c r="G36" s="1">
        <v>11</v>
      </c>
      <c r="H36" s="9">
        <f t="shared" si="0"/>
        <v>10.0162886527742</v>
      </c>
      <c r="I36" s="9">
        <f t="shared" si="1"/>
        <v>283.1662886527742</v>
      </c>
      <c r="J36" s="9">
        <f t="shared" si="2"/>
        <v>6.1490489469738382E-2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146.45898207286183</v>
      </c>
      <c r="O36" s="9">
        <f t="shared" si="19"/>
        <v>48.2404616441857</v>
      </c>
      <c r="P36" s="9">
        <f t="shared" si="5"/>
        <v>2.966329598747119</v>
      </c>
      <c r="Q36" s="12">
        <f t="shared" si="6"/>
        <v>0.29663295987471189</v>
      </c>
      <c r="R36" s="9">
        <f t="shared" si="7"/>
        <v>4.0532094166666672</v>
      </c>
      <c r="S36" s="13">
        <f t="shared" si="8"/>
        <v>7.3184711023064009E-2</v>
      </c>
      <c r="T36" s="2">
        <f t="shared" si="9"/>
        <v>0.34</v>
      </c>
      <c r="U36" s="14">
        <f t="shared" si="10"/>
        <v>2.4882801747841764E-2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3.7782801747841765E-2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4.9079658794666603</v>
      </c>
      <c r="E37" s="10">
        <f t="shared" si="18"/>
        <v>10.0162886527742</v>
      </c>
      <c r="F37" s="7" t="s">
        <v>85</v>
      </c>
      <c r="G37" s="1">
        <v>12</v>
      </c>
      <c r="H37" s="9">
        <f t="shared" si="0"/>
        <v>4.9079658794666603</v>
      </c>
      <c r="I37" s="9">
        <f t="shared" si="1"/>
        <v>278.05796587946662</v>
      </c>
      <c r="J37" s="9">
        <f t="shared" si="2"/>
        <v>3.2693403028948811E-2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85.806226212105244</v>
      </c>
      <c r="P37" s="9">
        <f t="shared" si="5"/>
        <v>2.8052975359455083</v>
      </c>
      <c r="Q37" s="12">
        <f t="shared" si="6"/>
        <v>0.28052975359455085</v>
      </c>
      <c r="R37" s="9">
        <f t="shared" si="7"/>
        <v>4.0532094166666672</v>
      </c>
      <c r="S37" s="13">
        <f t="shared" si="8"/>
        <v>6.921175906703006E-2</v>
      </c>
      <c r="T37" s="2">
        <f t="shared" si="9"/>
        <v>0.34</v>
      </c>
      <c r="U37" s="14">
        <f t="shared" si="10"/>
        <v>2.3531998082790221E-2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3.6431998082790219E-2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0.39335348203225801</v>
      </c>
      <c r="E38" s="10">
        <f t="shared" si="18"/>
        <v>4.9079658794666603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0.69410592783870895</v>
      </c>
      <c r="E42" s="7"/>
      <c r="F42" s="7"/>
      <c r="G42" s="1">
        <v>1</v>
      </c>
      <c r="H42" s="9">
        <f t="shared" ref="H42:H53" si="20">E43</f>
        <v>0.69410592783870895</v>
      </c>
      <c r="I42" s="9">
        <f t="shared" ref="I42:I53" si="21">H42+273.15</f>
        <v>273.84410592783871</v>
      </c>
      <c r="J42" s="9">
        <f t="shared" ref="J42:J53" si="22">EXP(($C$15*(I42-$C$13))/($C$16*I42*$C$13))</f>
        <v>1.9074200653158839E-2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1.12263592219248</v>
      </c>
      <c r="Q42" s="12">
        <f t="shared" ref="Q42:Q53" si="26">P42*$B$44</f>
        <v>0.26943262132619517</v>
      </c>
      <c r="R42" s="9">
        <f t="shared" ref="R42:R53" si="27">L42*$B$44</f>
        <v>14.125500000000001</v>
      </c>
      <c r="S42" s="13">
        <f t="shared" ref="S42:S53" si="28">Q42/R42</f>
        <v>1.9074200653158836E-2</v>
      </c>
      <c r="T42" s="2">
        <f t="shared" ref="T42:T53" si="29">$B$43/100</f>
        <v>0.43</v>
      </c>
      <c r="U42" s="14">
        <f t="shared" ref="U42:U53" si="30">S42*T42</f>
        <v>8.2019062808582986E-3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1.6621906280858297E-2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39257.583333333336</v>
      </c>
      <c r="AU42" s="1">
        <f t="shared" ref="AU42:AU53" si="38">AT42*10000*AS42*0.67*AR42*AQ42</f>
        <v>143619882.5232664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-2.8545834021935499</v>
      </c>
      <c r="E43" s="10">
        <f t="shared" ref="E43:E54" si="39">D42</f>
        <v>0.69410592783870895</v>
      </c>
      <c r="F43" s="7" t="s">
        <v>83</v>
      </c>
      <c r="G43" s="1">
        <v>2</v>
      </c>
      <c r="H43" s="9">
        <f t="shared" si="20"/>
        <v>-2.8545834021935499</v>
      </c>
      <c r="I43" s="9">
        <f t="shared" si="21"/>
        <v>270.29541659780642</v>
      </c>
      <c r="J43" s="9">
        <f t="shared" si="22"/>
        <v>1.1959489244862653E-2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116.58986407780752</v>
      </c>
      <c r="P43" s="9">
        <f t="shared" si="25"/>
        <v>1.3943552254985376</v>
      </c>
      <c r="Q43" s="12">
        <f t="shared" si="26"/>
        <v>0.33464525411964902</v>
      </c>
      <c r="R43" s="9">
        <f t="shared" si="27"/>
        <v>14.125500000000001</v>
      </c>
      <c r="S43" s="13">
        <f t="shared" si="28"/>
        <v>2.3690860792159499E-2</v>
      </c>
      <c r="T43" s="2">
        <f t="shared" si="29"/>
        <v>0.43</v>
      </c>
      <c r="U43" s="14">
        <f t="shared" si="30"/>
        <v>1.0187070140628585E-2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1.8607070140628582E-2</v>
      </c>
      <c r="AR43" s="9">
        <f t="shared" si="35"/>
        <v>136.875</v>
      </c>
      <c r="AS43" s="1">
        <f t="shared" si="36"/>
        <v>0.24</v>
      </c>
      <c r="AT43" s="1">
        <f t="shared" si="37"/>
        <v>39257.583333333336</v>
      </c>
      <c r="AU43" s="1">
        <f t="shared" si="38"/>
        <v>160772487.97730944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-0.68568673107142897</v>
      </c>
      <c r="E44" s="10">
        <f t="shared" si="39"/>
        <v>-2.8545834021935499</v>
      </c>
      <c r="F44" s="7" t="s">
        <v>83</v>
      </c>
      <c r="G44" s="1">
        <v>3</v>
      </c>
      <c r="H44" s="9">
        <f t="shared" si="20"/>
        <v>-0.68568673107142897</v>
      </c>
      <c r="I44" s="9">
        <f t="shared" si="21"/>
        <v>272.46431326892855</v>
      </c>
      <c r="J44" s="9">
        <f t="shared" si="22"/>
        <v>1.5931160183048545E-2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174.05175885230898</v>
      </c>
      <c r="P44" s="9">
        <f t="shared" si="25"/>
        <v>2.7728464504174717</v>
      </c>
      <c r="Q44" s="12">
        <f t="shared" si="26"/>
        <v>0.66548314810019316</v>
      </c>
      <c r="R44" s="9">
        <f t="shared" si="27"/>
        <v>14.125500000000001</v>
      </c>
      <c r="S44" s="13">
        <f t="shared" si="28"/>
        <v>4.7112183505022345E-2</v>
      </c>
      <c r="T44" s="2">
        <f t="shared" si="29"/>
        <v>0.43</v>
      </c>
      <c r="U44" s="14">
        <f t="shared" si="30"/>
        <v>2.0258238907159609E-2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2.8678238907159606E-2</v>
      </c>
      <c r="AR44" s="9">
        <f t="shared" si="35"/>
        <v>136.875</v>
      </c>
      <c r="AS44" s="1">
        <f t="shared" si="36"/>
        <v>0.24</v>
      </c>
      <c r="AT44" s="1">
        <f t="shared" si="37"/>
        <v>39257.583333333336</v>
      </c>
      <c r="AU44" s="1">
        <f t="shared" si="38"/>
        <v>247791392.4688397</v>
      </c>
    </row>
    <row r="45" spans="1:48" x14ac:dyDescent="0.15">
      <c r="C45" s="7">
        <v>3</v>
      </c>
      <c r="D45" s="8">
        <v>0.59998566509677398</v>
      </c>
      <c r="E45" s="10">
        <f t="shared" si="39"/>
        <v>-0.68568673107142897</v>
      </c>
      <c r="F45" s="7" t="s">
        <v>83</v>
      </c>
      <c r="G45" s="1">
        <v>4</v>
      </c>
      <c r="H45" s="9">
        <f t="shared" si="20"/>
        <v>0.59998566509677398</v>
      </c>
      <c r="I45" s="9">
        <f t="shared" si="21"/>
        <v>273.74998566509674</v>
      </c>
      <c r="J45" s="9">
        <f t="shared" si="22"/>
        <v>1.8842442050153289E-2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230.13516240189151</v>
      </c>
      <c r="P45" s="9">
        <f t="shared" si="25"/>
        <v>4.3363084612602565</v>
      </c>
      <c r="Q45" s="12">
        <f t="shared" si="26"/>
        <v>1.0407140307024616</v>
      </c>
      <c r="R45" s="9">
        <f t="shared" si="27"/>
        <v>14.125500000000001</v>
      </c>
      <c r="S45" s="13">
        <f t="shared" si="28"/>
        <v>7.3676261421008929E-2</v>
      </c>
      <c r="T45" s="2">
        <f t="shared" si="29"/>
        <v>0.43</v>
      </c>
      <c r="U45" s="14">
        <f t="shared" si="30"/>
        <v>3.1680792411033838E-2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4.0100792411033835E-2</v>
      </c>
      <c r="AR45" s="9">
        <f t="shared" si="35"/>
        <v>136.875</v>
      </c>
      <c r="AS45" s="1">
        <f t="shared" si="36"/>
        <v>0.24</v>
      </c>
      <c r="AT45" s="1">
        <f t="shared" si="37"/>
        <v>39257.583333333336</v>
      </c>
      <c r="AU45" s="1">
        <f t="shared" si="38"/>
        <v>346486798.6769315</v>
      </c>
    </row>
    <row r="46" spans="1:48" x14ac:dyDescent="0.15">
      <c r="C46" s="7">
        <v>4</v>
      </c>
      <c r="D46" s="8">
        <v>9.6950744597000007</v>
      </c>
      <c r="E46" s="10">
        <f t="shared" si="39"/>
        <v>0.59998566509677398</v>
      </c>
      <c r="F46" s="7" t="s">
        <v>83</v>
      </c>
      <c r="G46" s="1">
        <v>5</v>
      </c>
      <c r="H46" s="9">
        <f t="shared" si="20"/>
        <v>9.6950744597000007</v>
      </c>
      <c r="I46" s="9">
        <f t="shared" si="21"/>
        <v>282.84507445969996</v>
      </c>
      <c r="J46" s="9">
        <f t="shared" si="22"/>
        <v>5.9135568808099982E-2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214.5089112435997</v>
      </c>
      <c r="O46" s="9">
        <f t="shared" si="40"/>
        <v>70.146192697031552</v>
      </c>
      <c r="P46" s="9">
        <f t="shared" si="25"/>
        <v>4.1481350048615502</v>
      </c>
      <c r="Q46" s="12">
        <f t="shared" si="26"/>
        <v>0.99555240116677202</v>
      </c>
      <c r="R46" s="9">
        <f t="shared" si="27"/>
        <v>14.125500000000001</v>
      </c>
      <c r="S46" s="13">
        <f t="shared" si="28"/>
        <v>7.0479091088228515E-2</v>
      </c>
      <c r="T46" s="2">
        <f t="shared" si="29"/>
        <v>0.43</v>
      </c>
      <c r="U46" s="14">
        <f t="shared" si="30"/>
        <v>3.0306009167938262E-2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3.8726009167938259E-2</v>
      </c>
      <c r="AR46" s="9">
        <f t="shared" si="35"/>
        <v>136.875</v>
      </c>
      <c r="AS46" s="1">
        <f t="shared" si="36"/>
        <v>0.24</v>
      </c>
      <c r="AT46" s="1">
        <f t="shared" si="37"/>
        <v>39257.583333333336</v>
      </c>
      <c r="AU46" s="1">
        <f t="shared" si="38"/>
        <v>334608124.56265616</v>
      </c>
    </row>
    <row r="47" spans="1:48" x14ac:dyDescent="0.15">
      <c r="C47" s="7">
        <v>5</v>
      </c>
      <c r="D47" s="8">
        <v>13.7695445665161</v>
      </c>
      <c r="E47" s="10">
        <f t="shared" si="39"/>
        <v>9.6950744597000007</v>
      </c>
      <c r="F47" s="7" t="s">
        <v>85</v>
      </c>
      <c r="G47" s="1">
        <v>6</v>
      </c>
      <c r="H47" s="9">
        <f t="shared" si="20"/>
        <v>13.7695445665161</v>
      </c>
      <c r="I47" s="9">
        <f t="shared" si="21"/>
        <v>286.91954456651609</v>
      </c>
      <c r="J47" s="9">
        <f t="shared" si="22"/>
        <v>9.6417279153604235E-2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124.85430769217</v>
      </c>
      <c r="P47" s="9">
        <f t="shared" si="25"/>
        <v>12.03811263828595</v>
      </c>
      <c r="Q47" s="12">
        <f t="shared" si="26"/>
        <v>2.8891470331886278</v>
      </c>
      <c r="R47" s="9">
        <f t="shared" si="27"/>
        <v>14.125500000000001</v>
      </c>
      <c r="S47" s="13">
        <f t="shared" si="28"/>
        <v>0.20453414273396536</v>
      </c>
      <c r="T47" s="2">
        <f t="shared" si="29"/>
        <v>0.43</v>
      </c>
      <c r="U47" s="14">
        <f t="shared" si="30"/>
        <v>8.7949681375605104E-2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9.6369681375605115E-2</v>
      </c>
      <c r="AR47" s="9">
        <f t="shared" si="35"/>
        <v>136.875</v>
      </c>
      <c r="AS47" s="1">
        <f t="shared" si="36"/>
        <v>0.24</v>
      </c>
      <c r="AT47" s="1">
        <f t="shared" si="37"/>
        <v>39257.583333333336</v>
      </c>
      <c r="AU47" s="1">
        <f t="shared" si="38"/>
        <v>832672383.30586588</v>
      </c>
    </row>
    <row r="48" spans="1:48" x14ac:dyDescent="0.15">
      <c r="C48" s="7">
        <v>6</v>
      </c>
      <c r="D48" s="8">
        <v>17.3508368683333</v>
      </c>
      <c r="E48" s="10">
        <f t="shared" si="39"/>
        <v>13.7695445665161</v>
      </c>
      <c r="F48" s="7" t="s">
        <v>83</v>
      </c>
      <c r="G48" s="1">
        <v>7</v>
      </c>
      <c r="H48" s="9">
        <f t="shared" si="20"/>
        <v>17.3508368683333</v>
      </c>
      <c r="I48" s="9">
        <f t="shared" si="21"/>
        <v>290.50083686833329</v>
      </c>
      <c r="J48" s="9">
        <f t="shared" si="22"/>
        <v>0.14650262805255487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171.67244505388405</v>
      </c>
      <c r="P48" s="9">
        <f t="shared" si="25"/>
        <v>25.150464364601838</v>
      </c>
      <c r="Q48" s="12">
        <f t="shared" si="26"/>
        <v>6.0361114475044406</v>
      </c>
      <c r="R48" s="9">
        <f t="shared" si="27"/>
        <v>14.125500000000001</v>
      </c>
      <c r="S48" s="13">
        <f t="shared" si="28"/>
        <v>0.42732019733846166</v>
      </c>
      <c r="T48" s="2">
        <f t="shared" si="29"/>
        <v>0.43</v>
      </c>
      <c r="U48" s="14">
        <f t="shared" si="30"/>
        <v>0.18374768485553852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0.1993476848555385</v>
      </c>
      <c r="AR48" s="9">
        <f t="shared" si="35"/>
        <v>136.875</v>
      </c>
      <c r="AS48" s="1">
        <f t="shared" si="36"/>
        <v>0.24</v>
      </c>
      <c r="AT48" s="1">
        <f t="shared" si="37"/>
        <v>39257.583333333336</v>
      </c>
      <c r="AU48" s="1">
        <f t="shared" si="38"/>
        <v>1722443298.4084423</v>
      </c>
    </row>
    <row r="49" spans="1:48" x14ac:dyDescent="0.15">
      <c r="C49" s="7">
        <v>7</v>
      </c>
      <c r="D49" s="8">
        <v>19.428386084193502</v>
      </c>
      <c r="E49" s="10">
        <f t="shared" si="39"/>
        <v>17.3508368683333</v>
      </c>
      <c r="F49" s="7" t="s">
        <v>83</v>
      </c>
      <c r="G49" s="1">
        <v>8</v>
      </c>
      <c r="H49" s="9">
        <f t="shared" si="20"/>
        <v>19.428386084193502</v>
      </c>
      <c r="I49" s="9">
        <f t="shared" si="21"/>
        <v>292.57838608419348</v>
      </c>
      <c r="J49" s="9">
        <f t="shared" si="22"/>
        <v>0.18586928196077968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205.37823068928222</v>
      </c>
      <c r="P49" s="9">
        <f t="shared" si="25"/>
        <v>38.173504268592254</v>
      </c>
      <c r="Q49" s="12">
        <f t="shared" si="26"/>
        <v>9.1616410244621402</v>
      </c>
      <c r="R49" s="9">
        <f t="shared" si="27"/>
        <v>14.125500000000001</v>
      </c>
      <c r="S49" s="13">
        <f t="shared" si="28"/>
        <v>0.64858879504882239</v>
      </c>
      <c r="T49" s="2">
        <f t="shared" si="29"/>
        <v>0.43</v>
      </c>
      <c r="U49" s="14">
        <f t="shared" si="30"/>
        <v>0.2788931818709936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0.2944931818709936</v>
      </c>
      <c r="AR49" s="9">
        <f t="shared" si="35"/>
        <v>136.875</v>
      </c>
      <c r="AS49" s="1">
        <f t="shared" si="36"/>
        <v>0.24</v>
      </c>
      <c r="AT49" s="1">
        <f t="shared" si="37"/>
        <v>39257.583333333336</v>
      </c>
      <c r="AU49" s="1">
        <f t="shared" si="38"/>
        <v>2544538241.8574829</v>
      </c>
    </row>
    <row r="50" spans="1:48" x14ac:dyDescent="0.15">
      <c r="C50" s="7">
        <v>8</v>
      </c>
      <c r="D50" s="8">
        <v>19.374989518064499</v>
      </c>
      <c r="E50" s="10">
        <f t="shared" si="39"/>
        <v>19.428386084193502</v>
      </c>
      <c r="F50" s="7" t="s">
        <v>83</v>
      </c>
      <c r="G50" s="1">
        <v>9</v>
      </c>
      <c r="H50" s="9">
        <f t="shared" si="20"/>
        <v>19.374989518064499</v>
      </c>
      <c r="I50" s="9">
        <f t="shared" si="21"/>
        <v>292.5249895180645</v>
      </c>
      <c r="J50" s="9">
        <f t="shared" si="22"/>
        <v>0.18474360683732097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226.06097642069</v>
      </c>
      <c r="P50" s="9">
        <f t="shared" si="25"/>
        <v>41.763320149124837</v>
      </c>
      <c r="Q50" s="12">
        <f t="shared" si="26"/>
        <v>10.02319683578996</v>
      </c>
      <c r="R50" s="9">
        <f t="shared" si="27"/>
        <v>14.125500000000001</v>
      </c>
      <c r="S50" s="13">
        <f t="shared" si="28"/>
        <v>0.70958173769353017</v>
      </c>
      <c r="T50" s="2">
        <f t="shared" si="29"/>
        <v>0.43</v>
      </c>
      <c r="U50" s="14">
        <f t="shared" si="30"/>
        <v>0.30512014720821795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0.32072014720821795</v>
      </c>
      <c r="AR50" s="9">
        <f t="shared" si="35"/>
        <v>136.875</v>
      </c>
      <c r="AS50" s="1">
        <f t="shared" si="36"/>
        <v>0.24</v>
      </c>
      <c r="AT50" s="1">
        <f t="shared" si="37"/>
        <v>39257.583333333336</v>
      </c>
      <c r="AU50" s="1">
        <f t="shared" si="38"/>
        <v>2771149655.5562639</v>
      </c>
    </row>
    <row r="51" spans="1:48" x14ac:dyDescent="0.15">
      <c r="C51" s="7">
        <v>9</v>
      </c>
      <c r="D51" s="8">
        <v>12.129538284300001</v>
      </c>
      <c r="E51" s="10">
        <f t="shared" si="39"/>
        <v>19.374989518064499</v>
      </c>
      <c r="F51" s="7" t="s">
        <v>83</v>
      </c>
      <c r="G51" s="1">
        <v>10</v>
      </c>
      <c r="H51" s="9">
        <f t="shared" si="20"/>
        <v>12.129538284300001</v>
      </c>
      <c r="I51" s="9">
        <f t="shared" si="21"/>
        <v>285.27953828429997</v>
      </c>
      <c r="J51" s="9">
        <f t="shared" si="22"/>
        <v>7.9328498990508048E-2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243.15390627156515</v>
      </c>
      <c r="P51" s="9">
        <f t="shared" si="25"/>
        <v>19.289034408201946</v>
      </c>
      <c r="Q51" s="12">
        <f t="shared" si="26"/>
        <v>4.6293682579684665</v>
      </c>
      <c r="R51" s="9">
        <f t="shared" si="27"/>
        <v>14.125500000000001</v>
      </c>
      <c r="S51" s="13">
        <f t="shared" si="28"/>
        <v>0.32773128441247856</v>
      </c>
      <c r="T51" s="2">
        <f t="shared" si="29"/>
        <v>0.43</v>
      </c>
      <c r="U51" s="14">
        <f t="shared" si="30"/>
        <v>0.14092445229736578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0.15652445229736578</v>
      </c>
      <c r="AR51" s="9">
        <f t="shared" si="35"/>
        <v>136.875</v>
      </c>
      <c r="AS51" s="1">
        <f t="shared" si="36"/>
        <v>0.24</v>
      </c>
      <c r="AT51" s="1">
        <f t="shared" si="37"/>
        <v>39257.583333333336</v>
      </c>
      <c r="AU51" s="1">
        <f t="shared" si="38"/>
        <v>1352433533.8633313</v>
      </c>
    </row>
    <row r="52" spans="1:48" x14ac:dyDescent="0.15">
      <c r="C52" s="7">
        <v>10</v>
      </c>
      <c r="D52" s="8">
        <v>10.0162886527742</v>
      </c>
      <c r="E52" s="10">
        <f t="shared" si="39"/>
        <v>12.129538284300001</v>
      </c>
      <c r="F52" s="7" t="s">
        <v>83</v>
      </c>
      <c r="G52" s="1">
        <v>11</v>
      </c>
      <c r="H52" s="9">
        <f t="shared" si="20"/>
        <v>10.0162886527742</v>
      </c>
      <c r="I52" s="9">
        <f t="shared" si="21"/>
        <v>283.1662886527742</v>
      </c>
      <c r="J52" s="9">
        <f t="shared" si="22"/>
        <v>6.1490489469738382E-2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212.67162827019504</v>
      </c>
      <c r="O52" s="9">
        <f t="shared" si="40"/>
        <v>70.049493593168194</v>
      </c>
      <c r="P52" s="9">
        <f t="shared" si="25"/>
        <v>4.3073776481512152</v>
      </c>
      <c r="Q52" s="12">
        <f t="shared" si="26"/>
        <v>1.0337706355562917</v>
      </c>
      <c r="R52" s="9">
        <f t="shared" si="27"/>
        <v>14.125500000000001</v>
      </c>
      <c r="S52" s="13">
        <f t="shared" si="28"/>
        <v>7.3184711023064078E-2</v>
      </c>
      <c r="T52" s="2">
        <f t="shared" si="29"/>
        <v>0.43</v>
      </c>
      <c r="U52" s="14">
        <f t="shared" si="30"/>
        <v>3.1469425739917553E-2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3.988942573991755E-2</v>
      </c>
      <c r="AR52" s="9">
        <f t="shared" si="35"/>
        <v>136.875</v>
      </c>
      <c r="AS52" s="1">
        <f t="shared" si="36"/>
        <v>0.24</v>
      </c>
      <c r="AT52" s="1">
        <f t="shared" si="37"/>
        <v>39257.583333333336</v>
      </c>
      <c r="AU52" s="1">
        <f t="shared" si="38"/>
        <v>344660506.55603242</v>
      </c>
    </row>
    <row r="53" spans="1:48" x14ac:dyDescent="0.15">
      <c r="C53" s="7">
        <v>11</v>
      </c>
      <c r="D53" s="8">
        <v>4.9079658794666603</v>
      </c>
      <c r="E53" s="10">
        <f t="shared" si="39"/>
        <v>10.0162886527742</v>
      </c>
      <c r="F53" s="7" t="s">
        <v>85</v>
      </c>
      <c r="G53" s="1">
        <v>12</v>
      </c>
      <c r="H53" s="9">
        <f t="shared" si="20"/>
        <v>4.9079658794666603</v>
      </c>
      <c r="I53" s="9">
        <f t="shared" si="21"/>
        <v>278.05796587946662</v>
      </c>
      <c r="J53" s="9">
        <f t="shared" si="22"/>
        <v>3.2693403028948811E-2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124.59836594501699</v>
      </c>
      <c r="P53" s="9">
        <f t="shared" si="25"/>
        <v>4.0735445945888911</v>
      </c>
      <c r="Q53" s="12">
        <f t="shared" si="26"/>
        <v>0.97765070270133381</v>
      </c>
      <c r="R53" s="9">
        <f t="shared" si="27"/>
        <v>14.125500000000001</v>
      </c>
      <c r="S53" s="13">
        <f t="shared" si="28"/>
        <v>6.9211759067030101E-2</v>
      </c>
      <c r="T53" s="2">
        <f t="shared" si="29"/>
        <v>0.43</v>
      </c>
      <c r="U53" s="14">
        <f t="shared" si="30"/>
        <v>2.9761056398822944E-2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3.8181056398822945E-2</v>
      </c>
      <c r="AR53" s="9">
        <f t="shared" si="35"/>
        <v>136.875</v>
      </c>
      <c r="AS53" s="1">
        <f t="shared" si="36"/>
        <v>0.24</v>
      </c>
      <c r="AT53" s="1">
        <f t="shared" si="37"/>
        <v>39257.583333333336</v>
      </c>
      <c r="AU53" s="1">
        <f t="shared" si="38"/>
        <v>329899515.85324472</v>
      </c>
      <c r="AV53" s="1">
        <f>SUM(AU42:AU53)</f>
        <v>11131075821.609667</v>
      </c>
    </row>
    <row r="54" spans="1:48" x14ac:dyDescent="0.15">
      <c r="C54" s="7">
        <v>12</v>
      </c>
      <c r="D54" s="8">
        <v>0.39335348203225801</v>
      </c>
      <c r="E54" s="10">
        <f t="shared" si="39"/>
        <v>4.9079658794666603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0.69410592783870895</v>
      </c>
      <c r="E58" s="7"/>
      <c r="F58" s="7"/>
      <c r="G58" s="1">
        <v>1</v>
      </c>
      <c r="H58" s="9">
        <f t="shared" ref="H58:H69" si="41">E59</f>
        <v>0.69410592783870895</v>
      </c>
      <c r="I58" s="9">
        <f t="shared" ref="I58:I69" si="42">H58+273.15</f>
        <v>273.84410592783871</v>
      </c>
      <c r="J58" s="9">
        <f t="shared" ref="J58:J69" si="43">EXP(($C$15*(I58-$C$13))/($C$16*I58*$C$13))</f>
        <v>1.9074200653158839E-2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1.9029694184968136E-3</v>
      </c>
      <c r="Q58" s="12">
        <f t="shared" ref="Q58:Q69" si="47">P58*$B$60</f>
        <v>3.6156418951439461E-4</v>
      </c>
      <c r="R58" s="9">
        <f t="shared" ref="R58:R69" si="48">L58*$B$60</f>
        <v>1.8955666666666669E-2</v>
      </c>
      <c r="S58" s="13">
        <f t="shared" ref="S58:S69" si="49">Q58/R58</f>
        <v>1.9074200653158839E-2</v>
      </c>
      <c r="T58" s="2">
        <f t="shared" ref="T58:T69" si="50">$B$59/100</f>
        <v>0.01</v>
      </c>
      <c r="U58" s="14">
        <f t="shared" ref="U58:U69" si="51">S58*T58</f>
        <v>1.9074200653158841E-4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1.2190742006531589E-2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34130.75</v>
      </c>
      <c r="AU58" s="1">
        <f t="shared" ref="AU58:AU69" si="58">AT58*10000*AS58*0.67*AR58*AQ58</f>
        <v>5284328.8671104982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-2.8545834021935499</v>
      </c>
      <c r="E59" s="10">
        <f t="shared" ref="E59:E70" si="59">D58</f>
        <v>0.69410592783870895</v>
      </c>
      <c r="F59" s="7" t="s">
        <v>83</v>
      </c>
      <c r="G59" s="1">
        <v>2</v>
      </c>
      <c r="H59" s="9">
        <f t="shared" si="41"/>
        <v>-2.8545834021935499</v>
      </c>
      <c r="I59" s="9">
        <f t="shared" si="42"/>
        <v>270.29541659780642</v>
      </c>
      <c r="J59" s="9">
        <f t="shared" si="43"/>
        <v>1.1959489244862653E-2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0.19763036391483652</v>
      </c>
      <c r="P59" s="9">
        <f t="shared" si="46"/>
        <v>2.3635582116977795E-3</v>
      </c>
      <c r="Q59" s="12">
        <f t="shared" si="47"/>
        <v>4.4907606022257809E-4</v>
      </c>
      <c r="R59" s="9">
        <f t="shared" si="48"/>
        <v>1.8955666666666669E-2</v>
      </c>
      <c r="S59" s="13">
        <f t="shared" si="49"/>
        <v>2.3690860792159495E-2</v>
      </c>
      <c r="T59" s="2">
        <f t="shared" si="50"/>
        <v>0.01</v>
      </c>
      <c r="U59" s="14">
        <f t="shared" si="51"/>
        <v>2.3690860792159496E-4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1.2236908607921594E-2</v>
      </c>
      <c r="AR59" s="9">
        <f t="shared" si="55"/>
        <v>9.9766666666666666</v>
      </c>
      <c r="AS59" s="1">
        <f t="shared" si="56"/>
        <v>0.19</v>
      </c>
      <c r="AT59" s="1">
        <f t="shared" si="57"/>
        <v>34130.75</v>
      </c>
      <c r="AU59" s="1">
        <f t="shared" si="58"/>
        <v>5304340.7338443594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-0.68568673107142897</v>
      </c>
      <c r="E60" s="10">
        <f t="shared" si="59"/>
        <v>-2.8545834021935499</v>
      </c>
      <c r="F60" s="7" t="s">
        <v>83</v>
      </c>
      <c r="G60" s="1">
        <v>3</v>
      </c>
      <c r="H60" s="9">
        <f t="shared" si="41"/>
        <v>-0.68568673107142897</v>
      </c>
      <c r="I60" s="9">
        <f t="shared" si="42"/>
        <v>272.46431326892855</v>
      </c>
      <c r="J60" s="9">
        <f t="shared" si="43"/>
        <v>1.5931160183048545E-2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0.29503347236980543</v>
      </c>
      <c r="P60" s="9">
        <f t="shared" si="46"/>
        <v>4.7002255076843968E-3</v>
      </c>
      <c r="Q60" s="12">
        <f t="shared" si="47"/>
        <v>8.9304284646003545E-4</v>
      </c>
      <c r="R60" s="9">
        <f t="shared" si="48"/>
        <v>1.8955666666666669E-2</v>
      </c>
      <c r="S60" s="13">
        <f t="shared" si="49"/>
        <v>4.7112183505022352E-2</v>
      </c>
      <c r="T60" s="2">
        <f t="shared" si="50"/>
        <v>0.01</v>
      </c>
      <c r="U60" s="14">
        <f t="shared" si="51"/>
        <v>4.7112183505022354E-4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1.2471121835050223E-2</v>
      </c>
      <c r="AR60" s="9">
        <f t="shared" si="55"/>
        <v>9.9766666666666666</v>
      </c>
      <c r="AS60" s="1">
        <f t="shared" si="56"/>
        <v>0.19</v>
      </c>
      <c r="AT60" s="1">
        <f t="shared" si="57"/>
        <v>34130.75</v>
      </c>
      <c r="AU60" s="1">
        <f t="shared" si="58"/>
        <v>5405865.2937531658</v>
      </c>
    </row>
    <row r="61" spans="1:48" x14ac:dyDescent="0.15">
      <c r="C61" s="7">
        <v>3</v>
      </c>
      <c r="D61" s="8">
        <v>0.59998566509677398</v>
      </c>
      <c r="E61" s="10">
        <f t="shared" si="59"/>
        <v>-0.68568673107142897</v>
      </c>
      <c r="F61" s="7" t="s">
        <v>83</v>
      </c>
      <c r="G61" s="1">
        <v>4</v>
      </c>
      <c r="H61" s="9">
        <f t="shared" si="41"/>
        <v>0.59998566509677398</v>
      </c>
      <c r="I61" s="9">
        <f t="shared" si="42"/>
        <v>273.74998566509674</v>
      </c>
      <c r="J61" s="9">
        <f t="shared" si="43"/>
        <v>1.8842442050153289E-2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0.3900999135287877</v>
      </c>
      <c r="P61" s="9">
        <f t="shared" si="46"/>
        <v>7.3504350144359912E-3</v>
      </c>
      <c r="Q61" s="12">
        <f t="shared" si="47"/>
        <v>1.3965826527428385E-3</v>
      </c>
      <c r="R61" s="9">
        <f t="shared" si="48"/>
        <v>1.8955666666666669E-2</v>
      </c>
      <c r="S61" s="13">
        <f t="shared" si="49"/>
        <v>7.3676261421008929E-2</v>
      </c>
      <c r="T61" s="2">
        <f t="shared" si="50"/>
        <v>0.01</v>
      </c>
      <c r="U61" s="14">
        <f t="shared" si="51"/>
        <v>7.3676261421008933E-4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1.2736762614210089E-2</v>
      </c>
      <c r="AR61" s="9">
        <f t="shared" si="55"/>
        <v>9.9766666666666666</v>
      </c>
      <c r="AS61" s="1">
        <f t="shared" si="56"/>
        <v>0.19</v>
      </c>
      <c r="AT61" s="1">
        <f t="shared" si="57"/>
        <v>34130.75</v>
      </c>
      <c r="AU61" s="1">
        <f t="shared" si="58"/>
        <v>5521012.775083187</v>
      </c>
    </row>
    <row r="62" spans="1:48" x14ac:dyDescent="0.15">
      <c r="C62" s="7">
        <v>4</v>
      </c>
      <c r="D62" s="8">
        <v>9.6950744597000007</v>
      </c>
      <c r="E62" s="10">
        <f t="shared" si="59"/>
        <v>0.59998566509677398</v>
      </c>
      <c r="F62" s="7" t="s">
        <v>83</v>
      </c>
      <c r="G62" s="1">
        <v>5</v>
      </c>
      <c r="H62" s="9">
        <f t="shared" si="41"/>
        <v>9.6950744597000007</v>
      </c>
      <c r="I62" s="9">
        <f t="shared" si="42"/>
        <v>282.84507445969996</v>
      </c>
      <c r="J62" s="9">
        <f t="shared" si="43"/>
        <v>5.9135568808099982E-2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0.36361200458863413</v>
      </c>
      <c r="O62" s="9">
        <f t="shared" si="60"/>
        <v>0.11890414059238424</v>
      </c>
      <c r="P62" s="9">
        <f t="shared" si="46"/>
        <v>7.0314639875689328E-3</v>
      </c>
      <c r="Q62" s="12">
        <f t="shared" si="47"/>
        <v>1.3359781576380973E-3</v>
      </c>
      <c r="R62" s="9">
        <f t="shared" si="48"/>
        <v>1.8955666666666669E-2</v>
      </c>
      <c r="S62" s="13">
        <f t="shared" si="49"/>
        <v>7.0479091088228515E-2</v>
      </c>
      <c r="T62" s="2">
        <f t="shared" si="50"/>
        <v>0.01</v>
      </c>
      <c r="U62" s="14">
        <f t="shared" si="51"/>
        <v>7.0479091088228513E-4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1.2704790910882285E-2</v>
      </c>
      <c r="AR62" s="9">
        <f t="shared" si="55"/>
        <v>9.9766666666666666</v>
      </c>
      <c r="AS62" s="1">
        <f t="shared" si="56"/>
        <v>0.19</v>
      </c>
      <c r="AT62" s="1">
        <f t="shared" si="57"/>
        <v>34130.75</v>
      </c>
      <c r="AU62" s="1">
        <f t="shared" si="58"/>
        <v>5507153.980045503</v>
      </c>
    </row>
    <row r="63" spans="1:48" x14ac:dyDescent="0.15">
      <c r="C63" s="7">
        <v>5</v>
      </c>
      <c r="D63" s="8">
        <v>13.7695445665161</v>
      </c>
      <c r="E63" s="10">
        <f t="shared" si="59"/>
        <v>9.6950744597000007</v>
      </c>
      <c r="F63" s="7" t="s">
        <v>85</v>
      </c>
      <c r="G63" s="1">
        <v>6</v>
      </c>
      <c r="H63" s="9">
        <f t="shared" si="41"/>
        <v>13.7695445665161</v>
      </c>
      <c r="I63" s="9">
        <f t="shared" si="42"/>
        <v>286.91954456651609</v>
      </c>
      <c r="J63" s="9">
        <f t="shared" si="43"/>
        <v>9.6417279153604235E-2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0.21163934327148198</v>
      </c>
      <c r="P63" s="9">
        <f t="shared" si="46"/>
        <v>2.0405689640091949E-2</v>
      </c>
      <c r="Q63" s="12">
        <f t="shared" si="47"/>
        <v>3.8770810316174705E-3</v>
      </c>
      <c r="R63" s="9">
        <f t="shared" si="48"/>
        <v>1.8955666666666669E-2</v>
      </c>
      <c r="S63" s="13">
        <f t="shared" si="49"/>
        <v>0.20453414273396539</v>
      </c>
      <c r="T63" s="2">
        <f t="shared" si="50"/>
        <v>0.01</v>
      </c>
      <c r="U63" s="14">
        <f t="shared" si="51"/>
        <v>2.0453414273396541E-3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1.4045341427339654E-2</v>
      </c>
      <c r="AR63" s="9">
        <f t="shared" si="55"/>
        <v>9.9766666666666666</v>
      </c>
      <c r="AS63" s="1">
        <f t="shared" si="56"/>
        <v>0.19</v>
      </c>
      <c r="AT63" s="1">
        <f t="shared" si="57"/>
        <v>34130.75</v>
      </c>
      <c r="AU63" s="1">
        <f t="shared" si="58"/>
        <v>6088243.2843831824</v>
      </c>
    </row>
    <row r="64" spans="1:48" x14ac:dyDescent="0.15">
      <c r="C64" s="7">
        <v>6</v>
      </c>
      <c r="D64" s="8">
        <v>17.3508368683333</v>
      </c>
      <c r="E64" s="10">
        <f t="shared" si="59"/>
        <v>13.7695445665161</v>
      </c>
      <c r="F64" s="7" t="s">
        <v>83</v>
      </c>
      <c r="G64" s="1">
        <v>7</v>
      </c>
      <c r="H64" s="9">
        <f t="shared" si="41"/>
        <v>17.3508368683333</v>
      </c>
      <c r="I64" s="9">
        <f t="shared" si="42"/>
        <v>290.50083686833329</v>
      </c>
      <c r="J64" s="9">
        <f t="shared" si="43"/>
        <v>0.14650262805255487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0.29100032029805672</v>
      </c>
      <c r="P64" s="9">
        <f t="shared" si="46"/>
        <v>4.2632311687800538E-2</v>
      </c>
      <c r="Q64" s="12">
        <f t="shared" si="47"/>
        <v>8.1001392206821021E-3</v>
      </c>
      <c r="R64" s="9">
        <f t="shared" si="48"/>
        <v>1.8955666666666669E-2</v>
      </c>
      <c r="S64" s="13">
        <f t="shared" si="49"/>
        <v>0.42732019733846172</v>
      </c>
      <c r="T64" s="2">
        <f t="shared" si="50"/>
        <v>0.01</v>
      </c>
      <c r="U64" s="14">
        <f t="shared" si="51"/>
        <v>4.2732019733846176E-3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2.4373201973384617E-2</v>
      </c>
      <c r="AR64" s="9">
        <f t="shared" si="55"/>
        <v>9.9766666666666666</v>
      </c>
      <c r="AS64" s="1">
        <f t="shared" si="56"/>
        <v>0.19</v>
      </c>
      <c r="AT64" s="1">
        <f t="shared" si="57"/>
        <v>34130.75</v>
      </c>
      <c r="AU64" s="1">
        <f t="shared" si="58"/>
        <v>10565067.71309443</v>
      </c>
    </row>
    <row r="65" spans="1:48" x14ac:dyDescent="0.15">
      <c r="C65" s="7">
        <v>7</v>
      </c>
      <c r="D65" s="8">
        <v>19.428386084193502</v>
      </c>
      <c r="E65" s="10">
        <f t="shared" si="59"/>
        <v>17.3508368683333</v>
      </c>
      <c r="F65" s="7" t="s">
        <v>83</v>
      </c>
      <c r="G65" s="1">
        <v>8</v>
      </c>
      <c r="H65" s="9">
        <f t="shared" si="41"/>
        <v>19.428386084193502</v>
      </c>
      <c r="I65" s="9">
        <f t="shared" si="42"/>
        <v>292.57838608419348</v>
      </c>
      <c r="J65" s="9">
        <f t="shared" si="43"/>
        <v>0.18586928196077968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0.34813467527692288</v>
      </c>
      <c r="P65" s="9">
        <f t="shared" si="46"/>
        <v>6.4707542119370853E-2</v>
      </c>
      <c r="Q65" s="12">
        <f t="shared" si="47"/>
        <v>1.2294433002680462E-2</v>
      </c>
      <c r="R65" s="9">
        <f t="shared" si="48"/>
        <v>1.8955666666666669E-2</v>
      </c>
      <c r="S65" s="13">
        <f t="shared" si="49"/>
        <v>0.64858879504882239</v>
      </c>
      <c r="T65" s="2">
        <f t="shared" si="50"/>
        <v>0.01</v>
      </c>
      <c r="U65" s="14">
        <f t="shared" si="51"/>
        <v>6.4858879504882238E-3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2.6585887950488225E-2</v>
      </c>
      <c r="AR65" s="9">
        <f t="shared" si="55"/>
        <v>9.9766666666666666</v>
      </c>
      <c r="AS65" s="1">
        <f t="shared" si="56"/>
        <v>0.19</v>
      </c>
      <c r="AT65" s="1">
        <f t="shared" si="57"/>
        <v>34130.75</v>
      </c>
      <c r="AU65" s="1">
        <f t="shared" si="58"/>
        <v>11524202.142844032</v>
      </c>
    </row>
    <row r="66" spans="1:48" x14ac:dyDescent="0.15">
      <c r="C66" s="7">
        <v>8</v>
      </c>
      <c r="D66" s="8">
        <v>19.374989518064499</v>
      </c>
      <c r="E66" s="10">
        <f t="shared" si="59"/>
        <v>19.428386084193502</v>
      </c>
      <c r="F66" s="7" t="s">
        <v>83</v>
      </c>
      <c r="G66" s="1">
        <v>9</v>
      </c>
      <c r="H66" s="9">
        <f t="shared" si="41"/>
        <v>19.374989518064499</v>
      </c>
      <c r="I66" s="9">
        <f t="shared" si="42"/>
        <v>292.5249895180645</v>
      </c>
      <c r="J66" s="9">
        <f t="shared" si="43"/>
        <v>0.18474360683732097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0.38319379982421869</v>
      </c>
      <c r="P66" s="9">
        <f t="shared" si="46"/>
        <v>7.0792604697224537E-2</v>
      </c>
      <c r="Q66" s="12">
        <f t="shared" si="47"/>
        <v>1.3450594892472661E-2</v>
      </c>
      <c r="R66" s="9">
        <f t="shared" si="48"/>
        <v>1.8955666666666669E-2</v>
      </c>
      <c r="S66" s="13">
        <f t="shared" si="49"/>
        <v>0.70958173769353017</v>
      </c>
      <c r="T66" s="2">
        <f t="shared" si="50"/>
        <v>0.01</v>
      </c>
      <c r="U66" s="14">
        <f t="shared" si="51"/>
        <v>7.0958173769353015E-3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2.71958173769353E-2</v>
      </c>
      <c r="AR66" s="9">
        <f t="shared" si="55"/>
        <v>9.9766666666666666</v>
      </c>
      <c r="AS66" s="1">
        <f t="shared" si="56"/>
        <v>0.19</v>
      </c>
      <c r="AT66" s="1">
        <f t="shared" si="57"/>
        <v>34130.75</v>
      </c>
      <c r="AU66" s="1">
        <f t="shared" si="58"/>
        <v>11788588.648058198</v>
      </c>
    </row>
    <row r="67" spans="1:48" x14ac:dyDescent="0.15">
      <c r="C67" s="7">
        <v>9</v>
      </c>
      <c r="D67" s="8">
        <v>12.129538284300001</v>
      </c>
      <c r="E67" s="10">
        <f t="shared" si="59"/>
        <v>19.374989518064499</v>
      </c>
      <c r="F67" s="7" t="s">
        <v>83</v>
      </c>
      <c r="G67" s="1">
        <v>10</v>
      </c>
      <c r="H67" s="9">
        <f t="shared" si="41"/>
        <v>12.129538284300001</v>
      </c>
      <c r="I67" s="9">
        <f t="shared" si="42"/>
        <v>285.27953828429997</v>
      </c>
      <c r="J67" s="9">
        <f t="shared" si="43"/>
        <v>7.9328498990508048E-2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0.41216786179366083</v>
      </c>
      <c r="P67" s="9">
        <f t="shared" si="46"/>
        <v>3.2696657808218281E-2</v>
      </c>
      <c r="Q67" s="12">
        <f t="shared" si="47"/>
        <v>6.2123649835614733E-3</v>
      </c>
      <c r="R67" s="9">
        <f t="shared" si="48"/>
        <v>1.8955666666666669E-2</v>
      </c>
      <c r="S67" s="13">
        <f t="shared" si="49"/>
        <v>0.32773128441247856</v>
      </c>
      <c r="T67" s="2">
        <f t="shared" si="50"/>
        <v>0.01</v>
      </c>
      <c r="U67" s="14">
        <f t="shared" si="51"/>
        <v>3.2773128441247858E-3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2.3377312844124785E-2</v>
      </c>
      <c r="AR67" s="9">
        <f t="shared" si="55"/>
        <v>9.9766666666666666</v>
      </c>
      <c r="AS67" s="1">
        <f t="shared" si="56"/>
        <v>0.19</v>
      </c>
      <c r="AT67" s="1">
        <f t="shared" si="57"/>
        <v>34130.75</v>
      </c>
      <c r="AU67" s="1">
        <f t="shared" si="58"/>
        <v>10133379.004452277</v>
      </c>
    </row>
    <row r="68" spans="1:48" x14ac:dyDescent="0.15">
      <c r="C68" s="7">
        <v>10</v>
      </c>
      <c r="D68" s="8">
        <v>10.0162886527742</v>
      </c>
      <c r="E68" s="10">
        <f t="shared" si="59"/>
        <v>12.129538284300001</v>
      </c>
      <c r="F68" s="7" t="s">
        <v>83</v>
      </c>
      <c r="G68" s="1">
        <v>11</v>
      </c>
      <c r="H68" s="9">
        <f t="shared" si="41"/>
        <v>10.0162886527742</v>
      </c>
      <c r="I68" s="9">
        <f t="shared" si="42"/>
        <v>283.1662886527742</v>
      </c>
      <c r="J68" s="9">
        <f t="shared" si="43"/>
        <v>6.1490489469738382E-2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0.36049764378617044</v>
      </c>
      <c r="O68" s="9">
        <f t="shared" si="60"/>
        <v>0.11874022686593877</v>
      </c>
      <c r="P68" s="9">
        <f t="shared" si="46"/>
        <v>7.3013946697343549E-3</v>
      </c>
      <c r="Q68" s="12">
        <f t="shared" si="47"/>
        <v>1.3872649872495274E-3</v>
      </c>
      <c r="R68" s="9">
        <f t="shared" si="48"/>
        <v>1.8955666666666669E-2</v>
      </c>
      <c r="S68" s="13">
        <f t="shared" si="49"/>
        <v>7.3184711023064022E-2</v>
      </c>
      <c r="T68" s="2">
        <f t="shared" si="50"/>
        <v>0.01</v>
      </c>
      <c r="U68" s="14">
        <f t="shared" si="51"/>
        <v>7.3184711023064025E-4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1.273184711023064E-2</v>
      </c>
      <c r="AR68" s="9">
        <f t="shared" si="55"/>
        <v>9.9766666666666666</v>
      </c>
      <c r="AS68" s="1">
        <f t="shared" si="56"/>
        <v>0.19</v>
      </c>
      <c r="AT68" s="1">
        <f t="shared" si="57"/>
        <v>34130.75</v>
      </c>
      <c r="AU68" s="1">
        <f t="shared" si="58"/>
        <v>5518882.0483758971</v>
      </c>
    </row>
    <row r="69" spans="1:48" x14ac:dyDescent="0.15">
      <c r="C69" s="7">
        <v>11</v>
      </c>
      <c r="D69" s="8">
        <v>4.9079658794666603</v>
      </c>
      <c r="E69" s="10">
        <f t="shared" si="59"/>
        <v>10.0162886527742</v>
      </c>
      <c r="F69" s="7" t="s">
        <v>85</v>
      </c>
      <c r="G69" s="1">
        <v>12</v>
      </c>
      <c r="H69" s="9">
        <f t="shared" si="41"/>
        <v>4.9079658794666603</v>
      </c>
      <c r="I69" s="9">
        <f t="shared" si="42"/>
        <v>278.05796587946662</v>
      </c>
      <c r="J69" s="9">
        <f t="shared" si="43"/>
        <v>3.2693403028948811E-2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0.21120549886287107</v>
      </c>
      <c r="P69" s="9">
        <f t="shared" si="46"/>
        <v>6.9050264962540343E-3</v>
      </c>
      <c r="Q69" s="12">
        <f t="shared" si="47"/>
        <v>1.3119550342882665E-3</v>
      </c>
      <c r="R69" s="9">
        <f t="shared" si="48"/>
        <v>1.8955666666666669E-2</v>
      </c>
      <c r="S69" s="13">
        <f t="shared" si="49"/>
        <v>6.9211759067030074E-2</v>
      </c>
      <c r="T69" s="2">
        <f t="shared" si="50"/>
        <v>0.01</v>
      </c>
      <c r="U69" s="14">
        <f t="shared" si="51"/>
        <v>6.9211759067030077E-4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1.26921175906703E-2</v>
      </c>
      <c r="AR69" s="9">
        <f t="shared" si="55"/>
        <v>9.9766666666666666</v>
      </c>
      <c r="AS69" s="1">
        <f t="shared" si="56"/>
        <v>0.19</v>
      </c>
      <c r="AT69" s="1">
        <f t="shared" si="57"/>
        <v>34130.75</v>
      </c>
      <c r="AU69" s="1">
        <f t="shared" si="58"/>
        <v>5501660.4676897787</v>
      </c>
      <c r="AV69" s="1">
        <f>SUM(AU58:AU69)</f>
        <v>88142724.958734512</v>
      </c>
    </row>
    <row r="70" spans="1:48" x14ac:dyDescent="0.15">
      <c r="C70" s="7">
        <v>12</v>
      </c>
      <c r="D70" s="8">
        <v>0.39335348203225801</v>
      </c>
      <c r="E70" s="10">
        <f t="shared" si="59"/>
        <v>4.9079658794666603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0.69410592783870895</v>
      </c>
      <c r="E73" s="7"/>
      <c r="F73" s="7"/>
      <c r="G73" s="1">
        <v>1</v>
      </c>
      <c r="H73" s="9">
        <f t="shared" ref="H73:H84" si="61">E74</f>
        <v>0.69410592783870895</v>
      </c>
      <c r="I73" s="9">
        <f t="shared" ref="I73:I84" si="62">H73+273.15</f>
        <v>273.84410592783871</v>
      </c>
      <c r="J73" s="9">
        <f t="shared" ref="J73:J84" si="63">EXP(($C$15*(I73-$C$13))/($C$16*I73*$C$13))</f>
        <v>1.9074200653158839E-2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2.0886249715208931E-3</v>
      </c>
      <c r="Q73" s="12">
        <f t="shared" ref="Q73:Q84" si="67">P73*$B$75</f>
        <v>3.7595249487376077E-4</v>
      </c>
      <c r="R73" s="9">
        <f t="shared" ref="R73:R84" si="68">L73*$B$75</f>
        <v>1.9710000000000002E-2</v>
      </c>
      <c r="S73" s="13">
        <f t="shared" ref="S73:S84" si="69">Q73/R73</f>
        <v>1.9074200653158839E-2</v>
      </c>
      <c r="T73" s="2">
        <f t="shared" ref="T73:T84" si="70">$B$74/100</f>
        <v>0.01</v>
      </c>
      <c r="U73" s="14">
        <f t="shared" ref="U73:U84" si="71">S73*T73</f>
        <v>1.9074200653158841E-4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1.2790742006531589E-2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2901.9166666666665</v>
      </c>
      <c r="AU73" s="1">
        <f t="shared" ref="AU73:AU84" si="78">AT73*10000*AS73*0.67*AR73*AQ73</f>
        <v>490164.78048701881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-2.8545834021935499</v>
      </c>
      <c r="E74" s="10">
        <f t="shared" ref="E74:E85" si="79">D73</f>
        <v>0.69410592783870895</v>
      </c>
      <c r="F74" s="7" t="s">
        <v>83</v>
      </c>
      <c r="G74" s="1">
        <v>2</v>
      </c>
      <c r="H74" s="9">
        <f t="shared" si="61"/>
        <v>-2.8545834021935499</v>
      </c>
      <c r="I74" s="9">
        <f t="shared" si="62"/>
        <v>270.29541659780642</v>
      </c>
      <c r="J74" s="9">
        <f t="shared" si="63"/>
        <v>1.1959489244862653E-2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0.21691137502847913</v>
      </c>
      <c r="P74" s="9">
        <f t="shared" si="66"/>
        <v>2.5941492567414653E-3</v>
      </c>
      <c r="Q74" s="12">
        <f t="shared" si="67"/>
        <v>4.6694686621346373E-4</v>
      </c>
      <c r="R74" s="9">
        <f t="shared" si="68"/>
        <v>1.9710000000000002E-2</v>
      </c>
      <c r="S74" s="13">
        <f t="shared" si="69"/>
        <v>2.3690860792159499E-2</v>
      </c>
      <c r="T74" s="2">
        <f t="shared" si="70"/>
        <v>0.01</v>
      </c>
      <c r="U74" s="14">
        <f t="shared" si="71"/>
        <v>2.3690860792159498E-4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1.2836908607921594E-2</v>
      </c>
      <c r="AR74" s="9">
        <f t="shared" si="75"/>
        <v>10.950000000000001</v>
      </c>
      <c r="AS74" s="1">
        <f t="shared" si="76"/>
        <v>0.18</v>
      </c>
      <c r="AT74" s="1">
        <f t="shared" si="77"/>
        <v>2901.9166666666665</v>
      </c>
      <c r="AU74" s="1">
        <f t="shared" si="78"/>
        <v>491933.9696415345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-0.68568673107142897</v>
      </c>
      <c r="E75" s="10">
        <f t="shared" si="79"/>
        <v>-2.8545834021935499</v>
      </c>
      <c r="F75" s="7" t="s">
        <v>83</v>
      </c>
      <c r="G75" s="1">
        <v>3</v>
      </c>
      <c r="H75" s="9">
        <f t="shared" si="61"/>
        <v>-0.68568673107142897</v>
      </c>
      <c r="I75" s="9">
        <f t="shared" si="62"/>
        <v>272.46431326892855</v>
      </c>
      <c r="J75" s="9">
        <f t="shared" si="63"/>
        <v>1.5931160183048545E-2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0.32381722577173772</v>
      </c>
      <c r="P75" s="9">
        <f t="shared" si="66"/>
        <v>5.1587840937999492E-3</v>
      </c>
      <c r="Q75" s="12">
        <f t="shared" si="67"/>
        <v>9.2858113688399084E-4</v>
      </c>
      <c r="R75" s="9">
        <f t="shared" si="68"/>
        <v>1.9710000000000002E-2</v>
      </c>
      <c r="S75" s="13">
        <f t="shared" si="69"/>
        <v>4.7112183505022359E-2</v>
      </c>
      <c r="T75" s="2">
        <f t="shared" si="70"/>
        <v>0.01</v>
      </c>
      <c r="U75" s="14">
        <f t="shared" si="71"/>
        <v>4.7112183505022359E-4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1.3071121835050223E-2</v>
      </c>
      <c r="AR75" s="9">
        <f t="shared" si="75"/>
        <v>10.950000000000001</v>
      </c>
      <c r="AS75" s="1">
        <f t="shared" si="76"/>
        <v>0.18</v>
      </c>
      <c r="AT75" s="1">
        <f t="shared" si="77"/>
        <v>2901.9166666666665</v>
      </c>
      <c r="AU75" s="1">
        <f t="shared" si="78"/>
        <v>500909.45167408872</v>
      </c>
    </row>
    <row r="76" spans="1:48" x14ac:dyDescent="0.15">
      <c r="C76" s="7">
        <v>3</v>
      </c>
      <c r="D76" s="8">
        <v>0.59998566509677398</v>
      </c>
      <c r="E76" s="10">
        <f t="shared" si="79"/>
        <v>-0.68568673107142897</v>
      </c>
      <c r="F76" s="7" t="s">
        <v>83</v>
      </c>
      <c r="G76" s="1">
        <v>4</v>
      </c>
      <c r="H76" s="9">
        <f t="shared" si="61"/>
        <v>0.59998566509677398</v>
      </c>
      <c r="I76" s="9">
        <f t="shared" si="62"/>
        <v>273.74998566509674</v>
      </c>
      <c r="J76" s="9">
        <f t="shared" si="63"/>
        <v>1.8842442050153289E-2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0.42815844167793776</v>
      </c>
      <c r="P76" s="9">
        <f t="shared" si="66"/>
        <v>8.0675506256004791E-3</v>
      </c>
      <c r="Q76" s="12">
        <f t="shared" si="67"/>
        <v>1.4521591126080862E-3</v>
      </c>
      <c r="R76" s="9">
        <f t="shared" si="68"/>
        <v>1.9710000000000002E-2</v>
      </c>
      <c r="S76" s="13">
        <f t="shared" si="69"/>
        <v>7.3676261421008929E-2</v>
      </c>
      <c r="T76" s="2">
        <f t="shared" si="70"/>
        <v>0.01</v>
      </c>
      <c r="U76" s="14">
        <f t="shared" si="71"/>
        <v>7.3676261421008933E-4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1.3336762614210089E-2</v>
      </c>
      <c r="AR76" s="9">
        <f t="shared" si="75"/>
        <v>10.950000000000001</v>
      </c>
      <c r="AS76" s="1">
        <f t="shared" si="76"/>
        <v>0.18</v>
      </c>
      <c r="AT76" s="1">
        <f t="shared" si="77"/>
        <v>2901.9166666666665</v>
      </c>
      <c r="AU76" s="1">
        <f t="shared" si="78"/>
        <v>511089.29535624612</v>
      </c>
    </row>
    <row r="77" spans="1:48" x14ac:dyDescent="0.15">
      <c r="C77" s="7">
        <v>4</v>
      </c>
      <c r="D77" s="8">
        <v>9.6950744597000007</v>
      </c>
      <c r="E77" s="10">
        <f t="shared" si="79"/>
        <v>0.59998566509677398</v>
      </c>
      <c r="F77" s="7" t="s">
        <v>83</v>
      </c>
      <c r="G77" s="1">
        <v>5</v>
      </c>
      <c r="H77" s="9">
        <f t="shared" si="61"/>
        <v>9.6950744597000007</v>
      </c>
      <c r="I77" s="9">
        <f t="shared" si="62"/>
        <v>282.84507445969996</v>
      </c>
      <c r="J77" s="9">
        <f t="shared" si="63"/>
        <v>5.9135568808099982E-2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0.39908634649972041</v>
      </c>
      <c r="O77" s="9">
        <f t="shared" si="80"/>
        <v>0.13050454455261684</v>
      </c>
      <c r="P77" s="9">
        <f t="shared" si="66"/>
        <v>7.7174604741610227E-3</v>
      </c>
      <c r="Q77" s="12">
        <f t="shared" si="67"/>
        <v>1.3891428853489841E-3</v>
      </c>
      <c r="R77" s="9">
        <f t="shared" si="68"/>
        <v>1.9710000000000002E-2</v>
      </c>
      <c r="S77" s="13">
        <f t="shared" si="69"/>
        <v>7.0479091088228515E-2</v>
      </c>
      <c r="T77" s="2">
        <f t="shared" si="70"/>
        <v>0.01</v>
      </c>
      <c r="U77" s="14">
        <f t="shared" si="71"/>
        <v>7.0479091088228513E-4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1.3304790910882285E-2</v>
      </c>
      <c r="AR77" s="9">
        <f t="shared" si="75"/>
        <v>10.950000000000001</v>
      </c>
      <c r="AS77" s="1">
        <f t="shared" si="76"/>
        <v>0.18</v>
      </c>
      <c r="AT77" s="1">
        <f t="shared" si="77"/>
        <v>2901.9166666666665</v>
      </c>
      <c r="AU77" s="1">
        <f t="shared" si="78"/>
        <v>509864.08082721673</v>
      </c>
    </row>
    <row r="78" spans="1:48" x14ac:dyDescent="0.15">
      <c r="C78" s="7">
        <v>5</v>
      </c>
      <c r="D78" s="8">
        <v>13.7695445665161</v>
      </c>
      <c r="E78" s="10">
        <f t="shared" si="79"/>
        <v>9.6950744597000007</v>
      </c>
      <c r="F78" s="7" t="s">
        <v>85</v>
      </c>
      <c r="G78" s="1">
        <v>6</v>
      </c>
      <c r="H78" s="9">
        <f t="shared" si="61"/>
        <v>13.7695445665161</v>
      </c>
      <c r="I78" s="9">
        <f t="shared" si="62"/>
        <v>286.91954456651609</v>
      </c>
      <c r="J78" s="9">
        <f t="shared" si="63"/>
        <v>9.6417279153604235E-2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0.23228708407845583</v>
      </c>
      <c r="P78" s="9">
        <f t="shared" si="66"/>
        <v>2.2396488629369212E-2</v>
      </c>
      <c r="Q78" s="12">
        <f t="shared" si="67"/>
        <v>4.0313679532864577E-3</v>
      </c>
      <c r="R78" s="9">
        <f t="shared" si="68"/>
        <v>1.9710000000000002E-2</v>
      </c>
      <c r="S78" s="13">
        <f t="shared" si="69"/>
        <v>0.20453414273396536</v>
      </c>
      <c r="T78" s="2">
        <f t="shared" si="70"/>
        <v>0.01</v>
      </c>
      <c r="U78" s="14">
        <f t="shared" si="71"/>
        <v>2.0453414273396537E-3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1.4645341427339654E-2</v>
      </c>
      <c r="AR78" s="9">
        <f t="shared" si="75"/>
        <v>10.950000000000001</v>
      </c>
      <c r="AS78" s="1">
        <f t="shared" si="76"/>
        <v>0.18</v>
      </c>
      <c r="AT78" s="1">
        <f t="shared" si="77"/>
        <v>2901.9166666666665</v>
      </c>
      <c r="AU78" s="1">
        <f t="shared" si="78"/>
        <v>561236.44447082258</v>
      </c>
    </row>
    <row r="79" spans="1:48" x14ac:dyDescent="0.15">
      <c r="C79" s="7">
        <v>6</v>
      </c>
      <c r="D79" s="8">
        <v>17.3508368683333</v>
      </c>
      <c r="E79" s="10">
        <f t="shared" si="79"/>
        <v>13.7695445665161</v>
      </c>
      <c r="F79" s="7" t="s">
        <v>83</v>
      </c>
      <c r="G79" s="1">
        <v>7</v>
      </c>
      <c r="H79" s="9">
        <f t="shared" si="61"/>
        <v>17.3508368683333</v>
      </c>
      <c r="I79" s="9">
        <f t="shared" si="62"/>
        <v>290.50083686833329</v>
      </c>
      <c r="J79" s="9">
        <f t="shared" si="63"/>
        <v>0.14650262805255487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0.3193905954490866</v>
      </c>
      <c r="P79" s="9">
        <f t="shared" si="66"/>
        <v>4.6791561608561558E-2</v>
      </c>
      <c r="Q79" s="12">
        <f t="shared" si="67"/>
        <v>8.4224810895410802E-3</v>
      </c>
      <c r="R79" s="9">
        <f t="shared" si="68"/>
        <v>1.9710000000000002E-2</v>
      </c>
      <c r="S79" s="13">
        <f t="shared" si="69"/>
        <v>0.42732019733846166</v>
      </c>
      <c r="T79" s="2">
        <f t="shared" si="70"/>
        <v>0.01</v>
      </c>
      <c r="U79" s="14">
        <f t="shared" si="71"/>
        <v>4.2732019733846167E-3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2.5873201973384618E-2</v>
      </c>
      <c r="AR79" s="9">
        <f t="shared" si="75"/>
        <v>10.950000000000001</v>
      </c>
      <c r="AS79" s="1">
        <f t="shared" si="76"/>
        <v>0.18</v>
      </c>
      <c r="AT79" s="1">
        <f t="shared" si="77"/>
        <v>2901.9166666666665</v>
      </c>
      <c r="AU79" s="1">
        <f t="shared" si="78"/>
        <v>991508.73024444131</v>
      </c>
    </row>
    <row r="80" spans="1:48" x14ac:dyDescent="0.15">
      <c r="C80" s="7">
        <v>7</v>
      </c>
      <c r="D80" s="8">
        <v>19.428386084193502</v>
      </c>
      <c r="E80" s="10">
        <f t="shared" si="79"/>
        <v>17.3508368683333</v>
      </c>
      <c r="F80" s="7" t="s">
        <v>83</v>
      </c>
      <c r="G80" s="1">
        <v>8</v>
      </c>
      <c r="H80" s="9">
        <f t="shared" si="61"/>
        <v>19.428386084193502</v>
      </c>
      <c r="I80" s="9">
        <f t="shared" si="62"/>
        <v>292.57838608419348</v>
      </c>
      <c r="J80" s="9">
        <f t="shared" si="63"/>
        <v>0.18586928196077968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0.38209903384052502</v>
      </c>
      <c r="P80" s="9">
        <f t="shared" si="66"/>
        <v>7.1020473057846034E-2</v>
      </c>
      <c r="Q80" s="12">
        <f t="shared" si="67"/>
        <v>1.2783685150412286E-2</v>
      </c>
      <c r="R80" s="9">
        <f t="shared" si="68"/>
        <v>1.9710000000000002E-2</v>
      </c>
      <c r="S80" s="13">
        <f t="shared" si="69"/>
        <v>0.64858879504882216</v>
      </c>
      <c r="T80" s="2">
        <f t="shared" si="70"/>
        <v>0.01</v>
      </c>
      <c r="U80" s="14">
        <f t="shared" si="71"/>
        <v>6.4858879504882221E-3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2.8085887950488223E-2</v>
      </c>
      <c r="AR80" s="9">
        <f t="shared" si="75"/>
        <v>10.950000000000001</v>
      </c>
      <c r="AS80" s="1">
        <f t="shared" si="76"/>
        <v>0.18</v>
      </c>
      <c r="AT80" s="1">
        <f t="shared" si="77"/>
        <v>2901.9166666666665</v>
      </c>
      <c r="AU80" s="1">
        <f t="shared" si="78"/>
        <v>1076302.9302759839</v>
      </c>
    </row>
    <row r="81" spans="1:48" x14ac:dyDescent="0.15">
      <c r="C81" s="7">
        <v>8</v>
      </c>
      <c r="D81" s="8">
        <v>19.374989518064499</v>
      </c>
      <c r="E81" s="10">
        <f t="shared" si="79"/>
        <v>19.428386084193502</v>
      </c>
      <c r="F81" s="7" t="s">
        <v>83</v>
      </c>
      <c r="G81" s="1">
        <v>9</v>
      </c>
      <c r="H81" s="9">
        <f t="shared" si="61"/>
        <v>19.374989518064499</v>
      </c>
      <c r="I81" s="9">
        <f t="shared" si="62"/>
        <v>292.5249895180645</v>
      </c>
      <c r="J81" s="9">
        <f t="shared" si="63"/>
        <v>0.18474360683732097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0.42057856078267902</v>
      </c>
      <c r="P81" s="9">
        <f t="shared" si="66"/>
        <v>7.7699200277441552E-2</v>
      </c>
      <c r="Q81" s="12">
        <f t="shared" si="67"/>
        <v>1.3985856049939479E-2</v>
      </c>
      <c r="R81" s="9">
        <f t="shared" si="68"/>
        <v>1.9710000000000002E-2</v>
      </c>
      <c r="S81" s="13">
        <f t="shared" si="69"/>
        <v>0.70958173769353006</v>
      </c>
      <c r="T81" s="2">
        <f t="shared" si="70"/>
        <v>0.01</v>
      </c>
      <c r="U81" s="14">
        <f t="shared" si="71"/>
        <v>7.0958173769353006E-3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2.8695817376935301E-2</v>
      </c>
      <c r="AR81" s="9">
        <f t="shared" si="75"/>
        <v>10.950000000000001</v>
      </c>
      <c r="AS81" s="1">
        <f t="shared" si="76"/>
        <v>0.18</v>
      </c>
      <c r="AT81" s="1">
        <f t="shared" si="77"/>
        <v>2901.9166666666665</v>
      </c>
      <c r="AU81" s="1">
        <f t="shared" si="78"/>
        <v>1099676.5487317652</v>
      </c>
    </row>
    <row r="82" spans="1:48" x14ac:dyDescent="0.15">
      <c r="C82" s="7">
        <v>9</v>
      </c>
      <c r="D82" s="8">
        <v>12.129538284300001</v>
      </c>
      <c r="E82" s="10">
        <f t="shared" si="79"/>
        <v>19.374989518064499</v>
      </c>
      <c r="F82" s="7" t="s">
        <v>83</v>
      </c>
      <c r="G82" s="1">
        <v>10</v>
      </c>
      <c r="H82" s="9">
        <f t="shared" si="61"/>
        <v>12.129538284300001</v>
      </c>
      <c r="I82" s="9">
        <f t="shared" si="62"/>
        <v>285.27953828429997</v>
      </c>
      <c r="J82" s="9">
        <f t="shared" si="63"/>
        <v>7.9328498990508048E-2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0.45237936050523747</v>
      </c>
      <c r="P82" s="9">
        <f t="shared" si="66"/>
        <v>3.5886575643166406E-2</v>
      </c>
      <c r="Q82" s="12">
        <f t="shared" si="67"/>
        <v>6.4595836157699529E-3</v>
      </c>
      <c r="R82" s="9">
        <f t="shared" si="68"/>
        <v>1.9710000000000002E-2</v>
      </c>
      <c r="S82" s="13">
        <f t="shared" si="69"/>
        <v>0.32773128441247856</v>
      </c>
      <c r="T82" s="2">
        <f t="shared" si="70"/>
        <v>0.01</v>
      </c>
      <c r="U82" s="14">
        <f t="shared" si="71"/>
        <v>3.2773128441247858E-3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2.4877312844124786E-2</v>
      </c>
      <c r="AR82" s="9">
        <f t="shared" si="75"/>
        <v>10.950000000000001</v>
      </c>
      <c r="AS82" s="1">
        <f t="shared" si="76"/>
        <v>0.18</v>
      </c>
      <c r="AT82" s="1">
        <f t="shared" si="77"/>
        <v>2901.9166666666665</v>
      </c>
      <c r="AU82" s="1">
        <f t="shared" si="78"/>
        <v>953344.42545400932</v>
      </c>
    </row>
    <row r="83" spans="1:48" x14ac:dyDescent="0.15">
      <c r="C83" s="7">
        <v>10</v>
      </c>
      <c r="D83" s="8">
        <v>10.0162886527742</v>
      </c>
      <c r="E83" s="10">
        <f t="shared" si="79"/>
        <v>12.129538284300001</v>
      </c>
      <c r="F83" s="7" t="s">
        <v>83</v>
      </c>
      <c r="G83" s="1">
        <v>11</v>
      </c>
      <c r="H83" s="9">
        <f t="shared" si="61"/>
        <v>10.0162886527742</v>
      </c>
      <c r="I83" s="9">
        <f t="shared" si="62"/>
        <v>283.1662886527742</v>
      </c>
      <c r="J83" s="9">
        <f t="shared" si="63"/>
        <v>6.1490489469738382E-2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0.39566814561896757</v>
      </c>
      <c r="O83" s="9">
        <f t="shared" si="80"/>
        <v>0.13032463924310345</v>
      </c>
      <c r="P83" s="9">
        <f t="shared" si="66"/>
        <v>8.0137258570255054E-3</v>
      </c>
      <c r="Q83" s="12">
        <f t="shared" si="67"/>
        <v>1.442470654264591E-3</v>
      </c>
      <c r="R83" s="9">
        <f t="shared" si="68"/>
        <v>1.9710000000000002E-2</v>
      </c>
      <c r="S83" s="13">
        <f t="shared" si="69"/>
        <v>7.3184711023063967E-2</v>
      </c>
      <c r="T83" s="2">
        <f t="shared" si="70"/>
        <v>0.01</v>
      </c>
      <c r="U83" s="14">
        <f t="shared" si="71"/>
        <v>7.3184711023063971E-4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1.333184711023064E-2</v>
      </c>
      <c r="AR83" s="9">
        <f t="shared" si="75"/>
        <v>10.950000000000001</v>
      </c>
      <c r="AS83" s="1">
        <f t="shared" si="76"/>
        <v>0.18</v>
      </c>
      <c r="AT83" s="1">
        <f t="shared" si="77"/>
        <v>2901.9166666666665</v>
      </c>
      <c r="AU83" s="1">
        <f t="shared" si="78"/>
        <v>510900.92419467948</v>
      </c>
    </row>
    <row r="84" spans="1:48" x14ac:dyDescent="0.15">
      <c r="C84" s="7">
        <v>11</v>
      </c>
      <c r="D84" s="8">
        <v>4.9079658794666603</v>
      </c>
      <c r="E84" s="10">
        <f t="shared" si="79"/>
        <v>10.0162886527742</v>
      </c>
      <c r="F84" s="7" t="s">
        <v>85</v>
      </c>
      <c r="G84" s="1">
        <v>12</v>
      </c>
      <c r="H84" s="9">
        <f t="shared" si="61"/>
        <v>4.9079658794666603</v>
      </c>
      <c r="I84" s="9">
        <f t="shared" si="62"/>
        <v>278.05796587946662</v>
      </c>
      <c r="J84" s="9">
        <f t="shared" si="63"/>
        <v>3.2693403028948811E-2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0.23181091338607795</v>
      </c>
      <c r="P84" s="9">
        <f t="shared" si="66"/>
        <v>7.5786876178397912E-3</v>
      </c>
      <c r="Q84" s="12">
        <f t="shared" si="67"/>
        <v>1.3641637712111625E-3</v>
      </c>
      <c r="R84" s="9">
        <f t="shared" si="68"/>
        <v>1.9710000000000002E-2</v>
      </c>
      <c r="S84" s="13">
        <f t="shared" si="69"/>
        <v>6.921175906703006E-2</v>
      </c>
      <c r="T84" s="2">
        <f t="shared" si="70"/>
        <v>0.01</v>
      </c>
      <c r="U84" s="14">
        <f t="shared" si="71"/>
        <v>6.9211759067030066E-4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1.32921175906703E-2</v>
      </c>
      <c r="AR84" s="9">
        <f t="shared" si="75"/>
        <v>10.950000000000001</v>
      </c>
      <c r="AS84" s="1">
        <f t="shared" si="76"/>
        <v>0.18</v>
      </c>
      <c r="AT84" s="1">
        <f t="shared" si="77"/>
        <v>2901.9166666666665</v>
      </c>
      <c r="AU84" s="1">
        <f t="shared" si="78"/>
        <v>509378.41586606146</v>
      </c>
      <c r="AV84" s="1">
        <f>SUM(AU73:AU84)</f>
        <v>8206309.9972238671</v>
      </c>
    </row>
    <row r="85" spans="1:48" x14ac:dyDescent="0.15">
      <c r="C85" s="7">
        <v>12</v>
      </c>
      <c r="D85" s="8">
        <v>0.39335348203225801</v>
      </c>
      <c r="E85" s="10">
        <f t="shared" si="79"/>
        <v>4.9079658794666603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0.69410592783870895</v>
      </c>
      <c r="E89" s="7"/>
      <c r="F89" s="7"/>
      <c r="G89" s="1">
        <v>1</v>
      </c>
      <c r="H89" s="9">
        <f t="shared" ref="H89:H100" si="81">E90</f>
        <v>0.69410592783870895</v>
      </c>
      <c r="I89" s="9">
        <f t="shared" ref="I89:I100" si="82">H89+273.15</f>
        <v>273.84410592783871</v>
      </c>
      <c r="J89" s="9">
        <f t="shared" ref="J89:J100" si="83">EXP(($C$15*(I89-$C$13))/($C$16*I89*$C$13))</f>
        <v>1.9074200653158839E-2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0.10119387987018726</v>
      </c>
      <c r="Q89" s="12">
        <f t="shared" ref="Q89:Q100" si="87">P89*$B$91</f>
        <v>4.5537245941584266E-2</v>
      </c>
      <c r="R89" s="9">
        <f t="shared" ref="R89:R100" si="88">L89*$B$91</f>
        <v>2.3873737500000001</v>
      </c>
      <c r="S89" s="13">
        <f t="shared" ref="S89:S100" si="89">Q89/R89</f>
        <v>1.9074200653158839E-2</v>
      </c>
      <c r="T89" s="2">
        <f t="shared" ref="T89:T100" si="90">$B$90/100</f>
        <v>0.51</v>
      </c>
      <c r="U89" s="14">
        <f t="shared" ref="U89:U100" si="91">S89*T89</f>
        <v>9.727842333111008E-3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3.3269944463432968E-2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52622</v>
      </c>
      <c r="AN89" s="1">
        <f t="shared" ref="AN89:AN100" si="96">AM89*10000*AK89*AJ89</f>
        <v>182119794.10113493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-2.8545834021935499</v>
      </c>
      <c r="E90" s="10">
        <f t="shared" ref="E90:E101" si="97">D89</f>
        <v>0.69410592783870895</v>
      </c>
      <c r="F90" s="7" t="s">
        <v>83</v>
      </c>
      <c r="G90" s="1">
        <v>2</v>
      </c>
      <c r="H90" s="9">
        <f t="shared" si="81"/>
        <v>-2.8545834021935499</v>
      </c>
      <c r="I90" s="9">
        <f t="shared" si="82"/>
        <v>270.29541659780642</v>
      </c>
      <c r="J90" s="9">
        <f t="shared" si="83"/>
        <v>1.1959489244862653E-2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10.509356120129812</v>
      </c>
      <c r="P90" s="9">
        <f t="shared" si="86"/>
        <v>0.12568653148912398</v>
      </c>
      <c r="Q90" s="12">
        <f t="shared" si="87"/>
        <v>5.6558939170105793E-2</v>
      </c>
      <c r="R90" s="9">
        <f t="shared" si="88"/>
        <v>2.3873737500000001</v>
      </c>
      <c r="S90" s="13">
        <f t="shared" si="89"/>
        <v>2.3690860792159499E-2</v>
      </c>
      <c r="T90" s="2">
        <f t="shared" si="90"/>
        <v>0.51</v>
      </c>
      <c r="U90" s="14">
        <f t="shared" si="91"/>
        <v>1.2082339004001345E-2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3.3979825209706403E-2</v>
      </c>
      <c r="AK90" s="9">
        <f t="shared" si="93"/>
        <v>10.4025</v>
      </c>
      <c r="AL90" s="1">
        <f t="shared" si="94"/>
        <v>0.45</v>
      </c>
      <c r="AM90" s="17">
        <f t="shared" si="95"/>
        <v>52622</v>
      </c>
      <c r="AN90" s="1">
        <f t="shared" si="96"/>
        <v>186005683.82631233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-0.68568673107142897</v>
      </c>
      <c r="E91" s="10">
        <f t="shared" si="97"/>
        <v>-2.8545834021935499</v>
      </c>
      <c r="F91" s="7" t="s">
        <v>83</v>
      </c>
      <c r="G91" s="1">
        <v>3</v>
      </c>
      <c r="H91" s="9">
        <f t="shared" si="81"/>
        <v>-0.68568673107142897</v>
      </c>
      <c r="I91" s="9">
        <f t="shared" si="82"/>
        <v>272.46431326892855</v>
      </c>
      <c r="J91" s="9">
        <f t="shared" si="83"/>
        <v>1.5931160183048545E-2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15.688944588640688</v>
      </c>
      <c r="P91" s="9">
        <f t="shared" si="86"/>
        <v>0.24994308934460746</v>
      </c>
      <c r="Q91" s="12">
        <f t="shared" si="87"/>
        <v>0.11247439020507335</v>
      </c>
      <c r="R91" s="9">
        <f t="shared" si="88"/>
        <v>2.3873737500000001</v>
      </c>
      <c r="S91" s="13">
        <f t="shared" si="89"/>
        <v>4.7112183505022352E-2</v>
      </c>
      <c r="T91" s="2">
        <f t="shared" si="90"/>
        <v>0.51</v>
      </c>
      <c r="U91" s="14">
        <f t="shared" si="91"/>
        <v>2.4027213587561401E-2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3.7581204896649761E-2</v>
      </c>
      <c r="AK91" s="9">
        <f t="shared" si="93"/>
        <v>10.4025</v>
      </c>
      <c r="AL91" s="1">
        <f t="shared" si="94"/>
        <v>0.45</v>
      </c>
      <c r="AM91" s="17">
        <f t="shared" si="95"/>
        <v>52622</v>
      </c>
      <c r="AN91" s="1">
        <f t="shared" si="96"/>
        <v>205719649.01753819</v>
      </c>
    </row>
    <row r="92" spans="1:48" x14ac:dyDescent="0.15">
      <c r="C92" s="7">
        <v>3</v>
      </c>
      <c r="D92" s="8">
        <v>0.59998566509677398</v>
      </c>
      <c r="E92" s="10">
        <f t="shared" si="97"/>
        <v>-0.68568673107142897</v>
      </c>
      <c r="F92" s="7" t="s">
        <v>83</v>
      </c>
      <c r="G92" s="1">
        <v>4</v>
      </c>
      <c r="H92" s="9">
        <f t="shared" si="81"/>
        <v>0.59998566509677398</v>
      </c>
      <c r="I92" s="9">
        <f t="shared" si="82"/>
        <v>273.74998566509674</v>
      </c>
      <c r="J92" s="9">
        <f t="shared" si="83"/>
        <v>1.8842442050153289E-2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20.744276499296081</v>
      </c>
      <c r="P92" s="9">
        <f t="shared" si="86"/>
        <v>0.39087282781034316</v>
      </c>
      <c r="Q92" s="12">
        <f t="shared" si="87"/>
        <v>0.17589277251465443</v>
      </c>
      <c r="R92" s="9">
        <f t="shared" si="88"/>
        <v>2.3873737500000001</v>
      </c>
      <c r="S92" s="13">
        <f t="shared" si="89"/>
        <v>7.3676261421008929E-2</v>
      </c>
      <c r="T92" s="2">
        <f t="shared" si="90"/>
        <v>0.51</v>
      </c>
      <c r="U92" s="14">
        <f t="shared" si="91"/>
        <v>3.7574893324714552E-2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4.1665830337401441E-2</v>
      </c>
      <c r="AK92" s="9">
        <f t="shared" si="93"/>
        <v>10.4025</v>
      </c>
      <c r="AL92" s="1">
        <f t="shared" si="94"/>
        <v>0.45</v>
      </c>
      <c r="AM92" s="17">
        <f t="shared" si="95"/>
        <v>52622</v>
      </c>
      <c r="AN92" s="1">
        <f t="shared" si="96"/>
        <v>228078903.18063319</v>
      </c>
    </row>
    <row r="93" spans="1:48" x14ac:dyDescent="0.15">
      <c r="C93" s="7">
        <v>4</v>
      </c>
      <c r="D93" s="8">
        <v>9.6950744597000007</v>
      </c>
      <c r="E93" s="10">
        <f t="shared" si="97"/>
        <v>0.59998566509677398</v>
      </c>
      <c r="F93" s="7" t="s">
        <v>83</v>
      </c>
      <c r="G93" s="1">
        <v>5</v>
      </c>
      <c r="H93" s="9">
        <f t="shared" si="81"/>
        <v>9.6950744597000007</v>
      </c>
      <c r="I93" s="9">
        <f t="shared" si="82"/>
        <v>282.84507445969996</v>
      </c>
      <c r="J93" s="9">
        <f t="shared" si="83"/>
        <v>5.9135568808099982E-2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19.335733487911451</v>
      </c>
      <c r="O93" s="9">
        <f t="shared" si="98"/>
        <v>6.3229451835742836</v>
      </c>
      <c r="P93" s="9">
        <f t="shared" si="86"/>
        <v>0.37391095997310142</v>
      </c>
      <c r="Q93" s="12">
        <f t="shared" si="87"/>
        <v>0.16825993198789566</v>
      </c>
      <c r="R93" s="9">
        <f t="shared" si="88"/>
        <v>2.3873737500000001</v>
      </c>
      <c r="S93" s="13">
        <f t="shared" si="89"/>
        <v>7.0479091088228502E-2</v>
      </c>
      <c r="T93" s="2">
        <f t="shared" si="90"/>
        <v>0.51</v>
      </c>
      <c r="U93" s="14">
        <f t="shared" si="91"/>
        <v>3.5944336454996534E-2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3.3748217441181456E-2</v>
      </c>
      <c r="AK93" s="9">
        <f t="shared" si="93"/>
        <v>10.4025</v>
      </c>
      <c r="AL93" s="1">
        <f t="shared" si="94"/>
        <v>0.45</v>
      </c>
      <c r="AM93" s="17">
        <f t="shared" si="95"/>
        <v>52622</v>
      </c>
      <c r="AN93" s="1">
        <f t="shared" si="96"/>
        <v>184737862.07919919</v>
      </c>
    </row>
    <row r="94" spans="1:48" x14ac:dyDescent="0.15">
      <c r="C94" s="7">
        <v>5</v>
      </c>
      <c r="D94" s="8">
        <v>13.7695445665161</v>
      </c>
      <c r="E94" s="10">
        <f t="shared" si="97"/>
        <v>9.6950744597000007</v>
      </c>
      <c r="F94" s="7" t="s">
        <v>85</v>
      </c>
      <c r="G94" s="1">
        <v>6</v>
      </c>
      <c r="H94" s="9">
        <f t="shared" si="81"/>
        <v>13.7695445665161</v>
      </c>
      <c r="I94" s="9">
        <f t="shared" si="82"/>
        <v>286.91954456651609</v>
      </c>
      <c r="J94" s="9">
        <f t="shared" si="83"/>
        <v>9.6417279153604235E-2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11.254309223601183</v>
      </c>
      <c r="P94" s="9">
        <f t="shared" si="86"/>
        <v>1.0851098740929381</v>
      </c>
      <c r="Q94" s="12">
        <f t="shared" si="87"/>
        <v>0.48829944334182218</v>
      </c>
      <c r="R94" s="9">
        <f t="shared" si="88"/>
        <v>2.3873737500000001</v>
      </c>
      <c r="S94" s="13">
        <f t="shared" si="89"/>
        <v>0.20453414273396536</v>
      </c>
      <c r="T94" s="2">
        <f t="shared" si="90"/>
        <v>0.51</v>
      </c>
      <c r="U94" s="14">
        <f t="shared" si="91"/>
        <v>0.10431241279432234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5.7579192457488187E-2</v>
      </c>
      <c r="AK94" s="9">
        <f t="shared" si="93"/>
        <v>10.4025</v>
      </c>
      <c r="AL94" s="1">
        <f t="shared" si="94"/>
        <v>0.45</v>
      </c>
      <c r="AM94" s="17">
        <f t="shared" si="95"/>
        <v>52622</v>
      </c>
      <c r="AN94" s="1">
        <f t="shared" si="96"/>
        <v>315188703.91842353</v>
      </c>
    </row>
    <row r="95" spans="1:48" x14ac:dyDescent="0.15">
      <c r="C95" s="7">
        <v>6</v>
      </c>
      <c r="D95" s="8">
        <v>17.3508368683333</v>
      </c>
      <c r="E95" s="10">
        <f t="shared" si="97"/>
        <v>13.7695445665161</v>
      </c>
      <c r="F95" s="7" t="s">
        <v>83</v>
      </c>
      <c r="G95" s="1">
        <v>7</v>
      </c>
      <c r="H95" s="9">
        <f t="shared" si="81"/>
        <v>17.3508368683333</v>
      </c>
      <c r="I95" s="9">
        <f t="shared" si="82"/>
        <v>290.50083686833329</v>
      </c>
      <c r="J95" s="9">
        <f t="shared" si="83"/>
        <v>0.14650262805255487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15.474474349508247</v>
      </c>
      <c r="P95" s="9">
        <f t="shared" si="86"/>
        <v>2.2670511599348075</v>
      </c>
      <c r="Q95" s="12">
        <f t="shared" si="87"/>
        <v>1.0201730219706635</v>
      </c>
      <c r="R95" s="9">
        <f t="shared" si="88"/>
        <v>2.3873737500000001</v>
      </c>
      <c r="S95" s="13">
        <f t="shared" si="89"/>
        <v>0.42732019733846177</v>
      </c>
      <c r="T95" s="2">
        <f t="shared" si="90"/>
        <v>0.51</v>
      </c>
      <c r="U95" s="14">
        <f t="shared" si="91"/>
        <v>0.21793330064261551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0.11216189014374858</v>
      </c>
      <c r="AK95" s="9">
        <f t="shared" si="93"/>
        <v>10.4025</v>
      </c>
      <c r="AL95" s="1">
        <f t="shared" si="94"/>
        <v>0.45</v>
      </c>
      <c r="AM95" s="17">
        <f t="shared" si="95"/>
        <v>52622</v>
      </c>
      <c r="AN95" s="1">
        <f t="shared" si="96"/>
        <v>613974584.82158971</v>
      </c>
    </row>
    <row r="96" spans="1:48" x14ac:dyDescent="0.15">
      <c r="C96" s="7">
        <v>7</v>
      </c>
      <c r="D96" s="8">
        <v>19.428386084193502</v>
      </c>
      <c r="E96" s="10">
        <f t="shared" si="97"/>
        <v>17.3508368683333</v>
      </c>
      <c r="F96" s="7" t="s">
        <v>83</v>
      </c>
      <c r="G96" s="1">
        <v>8</v>
      </c>
      <c r="H96" s="9">
        <f t="shared" si="81"/>
        <v>19.428386084193502</v>
      </c>
      <c r="I96" s="9">
        <f t="shared" si="82"/>
        <v>292.57838608419348</v>
      </c>
      <c r="J96" s="9">
        <f t="shared" si="83"/>
        <v>0.18586928196077968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18.512698189573438</v>
      </c>
      <c r="P96" s="9">
        <f t="shared" si="86"/>
        <v>3.4409419196526407</v>
      </c>
      <c r="Q96" s="12">
        <f t="shared" si="87"/>
        <v>1.5484238638436885</v>
      </c>
      <c r="R96" s="9">
        <f t="shared" si="88"/>
        <v>2.3873737500000001</v>
      </c>
      <c r="S96" s="13">
        <f t="shared" si="89"/>
        <v>0.64858879504882239</v>
      </c>
      <c r="T96" s="2">
        <f t="shared" si="90"/>
        <v>0.51</v>
      </c>
      <c r="U96" s="14">
        <f t="shared" si="91"/>
        <v>0.3307802854748994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0.14618525607068217</v>
      </c>
      <c r="AK96" s="9">
        <f t="shared" si="93"/>
        <v>10.4025</v>
      </c>
      <c r="AL96" s="1">
        <f t="shared" si="94"/>
        <v>0.45</v>
      </c>
      <c r="AM96" s="17">
        <f t="shared" si="95"/>
        <v>52622</v>
      </c>
      <c r="AN96" s="1">
        <f t="shared" si="96"/>
        <v>800218610.68857324</v>
      </c>
    </row>
    <row r="97" spans="1:50" x14ac:dyDescent="0.15">
      <c r="C97" s="7">
        <v>8</v>
      </c>
      <c r="D97" s="8">
        <v>19.374989518064499</v>
      </c>
      <c r="E97" s="10">
        <f t="shared" si="97"/>
        <v>19.428386084193502</v>
      </c>
      <c r="F97" s="7" t="s">
        <v>83</v>
      </c>
      <c r="G97" s="1">
        <v>9</v>
      </c>
      <c r="H97" s="9">
        <f t="shared" si="81"/>
        <v>19.374989518064499</v>
      </c>
      <c r="I97" s="9">
        <f t="shared" si="82"/>
        <v>292.5249895180645</v>
      </c>
      <c r="J97" s="9">
        <f t="shared" si="83"/>
        <v>0.18474360683732097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20.377031269920796</v>
      </c>
      <c r="P97" s="9">
        <f t="shared" si="86"/>
        <v>3.7645262534420425</v>
      </c>
      <c r="Q97" s="12">
        <f t="shared" si="87"/>
        <v>1.6940368140489193</v>
      </c>
      <c r="R97" s="9">
        <f t="shared" si="88"/>
        <v>2.3873737500000001</v>
      </c>
      <c r="S97" s="13">
        <f t="shared" si="89"/>
        <v>0.70958173769353006</v>
      </c>
      <c r="T97" s="2">
        <f t="shared" si="90"/>
        <v>0.51</v>
      </c>
      <c r="U97" s="14">
        <f t="shared" si="91"/>
        <v>0.36188668622370035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0.15556383589644565</v>
      </c>
      <c r="AK97" s="9">
        <f t="shared" si="93"/>
        <v>10.4025</v>
      </c>
      <c r="AL97" s="1">
        <f t="shared" si="94"/>
        <v>0.45</v>
      </c>
      <c r="AM97" s="17">
        <f t="shared" si="95"/>
        <v>52622</v>
      </c>
      <c r="AN97" s="1">
        <f t="shared" si="96"/>
        <v>851556989.94876099</v>
      </c>
    </row>
    <row r="98" spans="1:50" x14ac:dyDescent="0.15">
      <c r="C98" s="7">
        <v>9</v>
      </c>
      <c r="D98" s="8">
        <v>12.129538284300001</v>
      </c>
      <c r="E98" s="10">
        <f t="shared" si="97"/>
        <v>19.374989518064499</v>
      </c>
      <c r="F98" s="7" t="s">
        <v>83</v>
      </c>
      <c r="G98" s="1">
        <v>10</v>
      </c>
      <c r="H98" s="9">
        <f t="shared" si="81"/>
        <v>12.129538284300001</v>
      </c>
      <c r="I98" s="9">
        <f t="shared" si="82"/>
        <v>285.27953828429997</v>
      </c>
      <c r="J98" s="9">
        <f t="shared" si="83"/>
        <v>7.9328498990508048E-2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21.917780016478751</v>
      </c>
      <c r="P98" s="9">
        <f t="shared" si="86"/>
        <v>1.7387045899114122</v>
      </c>
      <c r="Q98" s="12">
        <f t="shared" si="87"/>
        <v>0.78241706546013545</v>
      </c>
      <c r="R98" s="9">
        <f t="shared" si="88"/>
        <v>2.3873737500000001</v>
      </c>
      <c r="S98" s="13">
        <f t="shared" si="89"/>
        <v>0.32773128441247856</v>
      </c>
      <c r="T98" s="2">
        <f t="shared" si="90"/>
        <v>0.51</v>
      </c>
      <c r="U98" s="14">
        <f t="shared" si="91"/>
        <v>0.16714295505036408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9.364260094768477E-2</v>
      </c>
      <c r="AK98" s="9">
        <f t="shared" si="93"/>
        <v>10.4025</v>
      </c>
      <c r="AL98" s="1">
        <f t="shared" si="94"/>
        <v>0.45</v>
      </c>
      <c r="AM98" s="17">
        <f t="shared" si="95"/>
        <v>52622</v>
      </c>
      <c r="AN98" s="1">
        <f t="shared" si="96"/>
        <v>512599930.0188598</v>
      </c>
    </row>
    <row r="99" spans="1:50" x14ac:dyDescent="0.15">
      <c r="C99" s="7">
        <v>10</v>
      </c>
      <c r="D99" s="8">
        <v>10.0162886527742</v>
      </c>
      <c r="E99" s="10">
        <f t="shared" si="97"/>
        <v>12.129538284300001</v>
      </c>
      <c r="F99" s="7" t="s">
        <v>83</v>
      </c>
      <c r="G99" s="1">
        <v>11</v>
      </c>
      <c r="H99" s="9">
        <f t="shared" si="81"/>
        <v>10.0162886527742</v>
      </c>
      <c r="I99" s="9">
        <f t="shared" si="82"/>
        <v>283.1662886527742</v>
      </c>
      <c r="J99" s="9">
        <f t="shared" si="83"/>
        <v>6.1490489469738382E-2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19.170121655238976</v>
      </c>
      <c r="O99" s="9">
        <f t="shared" si="98"/>
        <v>6.3142287713283665</v>
      </c>
      <c r="P99" s="9">
        <f t="shared" si="86"/>
        <v>0.38826501777288602</v>
      </c>
      <c r="Q99" s="12">
        <f t="shared" si="87"/>
        <v>0.17471925799779872</v>
      </c>
      <c r="R99" s="9">
        <f t="shared" si="88"/>
        <v>2.3873737500000001</v>
      </c>
      <c r="S99" s="13">
        <f t="shared" si="89"/>
        <v>7.3184711023064036E-2</v>
      </c>
      <c r="T99" s="2">
        <f t="shared" si="90"/>
        <v>0.51</v>
      </c>
      <c r="U99" s="14">
        <f t="shared" si="91"/>
        <v>3.7324202621762656E-2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4.1590247090461441E-2</v>
      </c>
      <c r="AK99" s="9">
        <f t="shared" si="93"/>
        <v>10.4025</v>
      </c>
      <c r="AL99" s="1">
        <f t="shared" si="94"/>
        <v>0.45</v>
      </c>
      <c r="AM99" s="17">
        <f t="shared" si="95"/>
        <v>52622</v>
      </c>
      <c r="AN99" s="1">
        <f t="shared" si="96"/>
        <v>227665160.21856311</v>
      </c>
    </row>
    <row r="100" spans="1:50" x14ac:dyDescent="0.15">
      <c r="C100" s="7">
        <v>11</v>
      </c>
      <c r="D100" s="8">
        <v>4.9079658794666603</v>
      </c>
      <c r="E100" s="10">
        <f t="shared" si="97"/>
        <v>10.0162886527742</v>
      </c>
      <c r="F100" s="7" t="s">
        <v>85</v>
      </c>
      <c r="G100" s="1">
        <v>12</v>
      </c>
      <c r="H100" s="9">
        <f t="shared" si="81"/>
        <v>4.9079658794666603</v>
      </c>
      <c r="I100" s="9">
        <f t="shared" si="82"/>
        <v>278.05796587946662</v>
      </c>
      <c r="J100" s="9">
        <f t="shared" si="83"/>
        <v>3.2693403028948811E-2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11.231238753555481</v>
      </c>
      <c r="P100" s="9">
        <f t="shared" si="86"/>
        <v>0.367187415084338</v>
      </c>
      <c r="Q100" s="12">
        <f t="shared" si="87"/>
        <v>0.1652343367879521</v>
      </c>
      <c r="R100" s="9">
        <f t="shared" si="88"/>
        <v>2.3873737500000001</v>
      </c>
      <c r="S100" s="13">
        <f t="shared" si="89"/>
        <v>6.9211759067030074E-2</v>
      </c>
      <c r="T100" s="2">
        <f t="shared" si="90"/>
        <v>0.51</v>
      </c>
      <c r="U100" s="14">
        <f t="shared" si="91"/>
        <v>3.529799712418534E-2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4.097934613294188E-2</v>
      </c>
      <c r="AK100" s="9">
        <f t="shared" si="93"/>
        <v>10.4025</v>
      </c>
      <c r="AL100" s="1">
        <f t="shared" si="94"/>
        <v>0.45</v>
      </c>
      <c r="AM100" s="17">
        <f t="shared" si="95"/>
        <v>52622</v>
      </c>
      <c r="AN100" s="1">
        <f t="shared" si="96"/>
        <v>224321086.20840263</v>
      </c>
      <c r="AO100" s="1">
        <f>SUM(AN89:AN100)</f>
        <v>4532186958.0279913</v>
      </c>
    </row>
    <row r="101" spans="1:50" x14ac:dyDescent="0.15">
      <c r="C101" s="7">
        <v>12</v>
      </c>
      <c r="D101" s="8">
        <v>0.39335348203225801</v>
      </c>
      <c r="E101" s="10">
        <f t="shared" si="97"/>
        <v>4.9079658794666603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0.69410592783870895</v>
      </c>
      <c r="E105" s="7"/>
      <c r="F105" s="7"/>
      <c r="G105" s="1">
        <v>1</v>
      </c>
      <c r="H105" s="9">
        <f t="shared" ref="H105:H116" si="99">E106</f>
        <v>0.69410592783870895</v>
      </c>
      <c r="I105" s="9">
        <f t="shared" ref="I105:I116" si="100">H105+273.15</f>
        <v>273.84410592783871</v>
      </c>
      <c r="J105" s="9">
        <f t="shared" ref="J105:J116" si="101">EXP(($C$15*(I105-$C$13))/($C$16*I105*$C$13))</f>
        <v>1.9074200653158839E-2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1.2357987834966885E-2</v>
      </c>
      <c r="Q105" s="12">
        <f t="shared" ref="Q105:Q116" si="105">P105*$B$107</f>
        <v>3.7073963504900653E-3</v>
      </c>
      <c r="R105" s="9">
        <f t="shared" ref="R105:R116" si="106">L105*$B$107</f>
        <v>0.19436706250000002</v>
      </c>
      <c r="S105" s="13">
        <f t="shared" ref="S105:S116" si="107">Q105/R105</f>
        <v>1.9074200653158839E-2</v>
      </c>
      <c r="T105" s="2">
        <f t="shared" ref="T105:T116" si="108">$B$106/100</f>
        <v>0.01</v>
      </c>
      <c r="U105" s="14">
        <f t="shared" ref="U105:U116" si="109">S105*T105</f>
        <v>1.9074200653158841E-4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5.6807420065315885E-3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604.08333333333337</v>
      </c>
      <c r="AX105" s="1">
        <f t="shared" ref="AX105:AX116" si="116">AW105*10000*AV105*0.67*AU105*AT105</f>
        <v>446888.72093818348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-2.8545834021935499</v>
      </c>
      <c r="E106" s="10">
        <f t="shared" ref="E106:E117" si="117">D105</f>
        <v>0.69410592783870895</v>
      </c>
      <c r="F106" s="7" t="s">
        <v>83</v>
      </c>
      <c r="G106" s="1">
        <v>2</v>
      </c>
      <c r="H106" s="9">
        <f t="shared" si="99"/>
        <v>-2.8545834021935499</v>
      </c>
      <c r="I106" s="9">
        <f t="shared" si="100"/>
        <v>270.29541659780642</v>
      </c>
      <c r="J106" s="9">
        <f t="shared" si="101"/>
        <v>1.1959489244862653E-2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1.2834224288317</v>
      </c>
      <c r="P106" s="9">
        <f t="shared" si="104"/>
        <v>1.534907673422822E-2</v>
      </c>
      <c r="Q106" s="12">
        <f t="shared" si="105"/>
        <v>4.6047230202684655E-3</v>
      </c>
      <c r="R106" s="9">
        <f t="shared" si="106"/>
        <v>0.19436706250000002</v>
      </c>
      <c r="S106" s="13">
        <f t="shared" si="107"/>
        <v>2.3690860792159499E-2</v>
      </c>
      <c r="T106" s="2">
        <f t="shared" si="108"/>
        <v>0.01</v>
      </c>
      <c r="U106" s="14">
        <f t="shared" si="109"/>
        <v>2.3690860792159498E-4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5.7269086079215952E-3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604.08333333333337</v>
      </c>
      <c r="AX106" s="1">
        <f t="shared" si="116"/>
        <v>450520.52351283334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-0.68568673107142897</v>
      </c>
      <c r="E107" s="10">
        <f t="shared" si="117"/>
        <v>-2.8545834021935499</v>
      </c>
      <c r="F107" s="7" t="s">
        <v>83</v>
      </c>
      <c r="G107" s="1">
        <v>3</v>
      </c>
      <c r="H107" s="9">
        <f t="shared" si="99"/>
        <v>-0.68568673107142897</v>
      </c>
      <c r="I107" s="9">
        <f t="shared" si="100"/>
        <v>272.46431326892855</v>
      </c>
      <c r="J107" s="9">
        <f t="shared" si="101"/>
        <v>1.5931160183048545E-2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1.9159635604308052</v>
      </c>
      <c r="P107" s="9">
        <f t="shared" si="104"/>
        <v>3.0523522386107168E-2</v>
      </c>
      <c r="Q107" s="12">
        <f t="shared" si="105"/>
        <v>9.1570567158321507E-3</v>
      </c>
      <c r="R107" s="9">
        <f t="shared" si="106"/>
        <v>0.19436706250000002</v>
      </c>
      <c r="S107" s="13">
        <f t="shared" si="107"/>
        <v>4.7112183505022359E-2</v>
      </c>
      <c r="T107" s="2">
        <f t="shared" si="108"/>
        <v>0.01</v>
      </c>
      <c r="U107" s="14">
        <f t="shared" si="109"/>
        <v>4.7112183505022359E-4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5.9611218350502241E-3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604.08333333333337</v>
      </c>
      <c r="AX107" s="1">
        <f t="shared" si="116"/>
        <v>468945.44923168718</v>
      </c>
    </row>
    <row r="108" spans="1:50" x14ac:dyDescent="0.15">
      <c r="C108" s="7">
        <v>3</v>
      </c>
      <c r="D108" s="8">
        <v>0.59998566509677398</v>
      </c>
      <c r="E108" s="10">
        <f t="shared" si="117"/>
        <v>-0.68568673107142897</v>
      </c>
      <c r="F108" s="7" t="s">
        <v>83</v>
      </c>
      <c r="G108" s="1">
        <v>4</v>
      </c>
      <c r="H108" s="9">
        <f t="shared" si="99"/>
        <v>0.59998566509677398</v>
      </c>
      <c r="I108" s="9">
        <f t="shared" si="100"/>
        <v>273.74998566509674</v>
      </c>
      <c r="J108" s="9">
        <f t="shared" si="101"/>
        <v>1.8842442050153289E-2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2.5333302463780312</v>
      </c>
      <c r="P108" s="9">
        <f t="shared" si="104"/>
        <v>4.7734128361278605E-2</v>
      </c>
      <c r="Q108" s="12">
        <f t="shared" si="105"/>
        <v>1.4320238508383581E-2</v>
      </c>
      <c r="R108" s="9">
        <f t="shared" si="106"/>
        <v>0.19436706250000002</v>
      </c>
      <c r="S108" s="13">
        <f t="shared" si="107"/>
        <v>7.3676261421008915E-2</v>
      </c>
      <c r="T108" s="2">
        <f t="shared" si="108"/>
        <v>0.01</v>
      </c>
      <c r="U108" s="14">
        <f t="shared" si="109"/>
        <v>7.3676261421008922E-4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6.2267626142100893E-3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604.08333333333337</v>
      </c>
      <c r="AX108" s="1">
        <f t="shared" si="116"/>
        <v>489842.69608628511</v>
      </c>
    </row>
    <row r="109" spans="1:50" x14ac:dyDescent="0.15">
      <c r="C109" s="7">
        <v>4</v>
      </c>
      <c r="D109" s="8">
        <v>9.6950744597000007</v>
      </c>
      <c r="E109" s="10">
        <f t="shared" si="117"/>
        <v>0.59998566509677398</v>
      </c>
      <c r="F109" s="7" t="s">
        <v>83</v>
      </c>
      <c r="G109" s="1">
        <v>5</v>
      </c>
      <c r="H109" s="9">
        <f t="shared" si="99"/>
        <v>9.6950744597000007</v>
      </c>
      <c r="I109" s="9">
        <f t="shared" si="100"/>
        <v>282.84507445969996</v>
      </c>
      <c r="J109" s="9">
        <f t="shared" si="101"/>
        <v>5.9135568808099982E-2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2.3613163121159149</v>
      </c>
      <c r="O109" s="9">
        <f t="shared" si="118"/>
        <v>0.7721700142341712</v>
      </c>
      <c r="P109" s="9">
        <f t="shared" si="104"/>
        <v>4.5662713008296371E-2</v>
      </c>
      <c r="Q109" s="12">
        <f t="shared" si="105"/>
        <v>1.3698813902488911E-2</v>
      </c>
      <c r="R109" s="9">
        <f t="shared" si="106"/>
        <v>0.19436706250000002</v>
      </c>
      <c r="S109" s="13">
        <f t="shared" si="107"/>
        <v>7.0479091088228543E-2</v>
      </c>
      <c r="T109" s="2">
        <f t="shared" si="108"/>
        <v>0.01</v>
      </c>
      <c r="U109" s="14">
        <f t="shared" si="109"/>
        <v>7.0479091088228546E-4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6.1947909108822858E-3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604.08333333333337</v>
      </c>
      <c r="AX109" s="1">
        <f t="shared" si="116"/>
        <v>487327.568029079</v>
      </c>
    </row>
    <row r="110" spans="1:50" x14ac:dyDescent="0.15">
      <c r="C110" s="7">
        <v>5</v>
      </c>
      <c r="D110" s="8">
        <v>13.7695445665161</v>
      </c>
      <c r="E110" s="10">
        <f t="shared" si="117"/>
        <v>9.6950744597000007</v>
      </c>
      <c r="F110" s="7" t="s">
        <v>85</v>
      </c>
      <c r="G110" s="1">
        <v>6</v>
      </c>
      <c r="H110" s="9">
        <f t="shared" si="99"/>
        <v>13.7695445665161</v>
      </c>
      <c r="I110" s="9">
        <f t="shared" si="100"/>
        <v>286.91954456651609</v>
      </c>
      <c r="J110" s="9">
        <f t="shared" si="101"/>
        <v>9.6417279153604235E-2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1.3743975095592085</v>
      </c>
      <c r="P110" s="9">
        <f t="shared" si="104"/>
        <v>0.13251566834718864</v>
      </c>
      <c r="Q110" s="12">
        <f t="shared" si="105"/>
        <v>3.9754700504156588E-2</v>
      </c>
      <c r="R110" s="9">
        <f t="shared" si="106"/>
        <v>0.19436706250000002</v>
      </c>
      <c r="S110" s="13">
        <f t="shared" si="107"/>
        <v>0.20453414273396545</v>
      </c>
      <c r="T110" s="2">
        <f t="shared" si="108"/>
        <v>0.01</v>
      </c>
      <c r="U110" s="14">
        <f t="shared" si="109"/>
        <v>2.0453414273396545E-3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7.5353414273396551E-3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604.08333333333337</v>
      </c>
      <c r="AX110" s="1">
        <f t="shared" si="116"/>
        <v>592785.07779872708</v>
      </c>
    </row>
    <row r="111" spans="1:50" x14ac:dyDescent="0.15">
      <c r="C111" s="7">
        <v>6</v>
      </c>
      <c r="D111" s="8">
        <v>17.3508368683333</v>
      </c>
      <c r="E111" s="10">
        <f t="shared" si="117"/>
        <v>13.7695445665161</v>
      </c>
      <c r="F111" s="7" t="s">
        <v>83</v>
      </c>
      <c r="G111" s="1">
        <v>7</v>
      </c>
      <c r="H111" s="9">
        <f t="shared" si="99"/>
        <v>17.3508368683333</v>
      </c>
      <c r="I111" s="9">
        <f t="shared" si="100"/>
        <v>290.50083686833329</v>
      </c>
      <c r="J111" s="9">
        <f t="shared" si="101"/>
        <v>0.14650262805255487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1.8897720495453532</v>
      </c>
      <c r="P111" s="9">
        <f t="shared" si="104"/>
        <v>0.27685657167865718</v>
      </c>
      <c r="Q111" s="12">
        <f t="shared" si="105"/>
        <v>8.3056971503597157E-2</v>
      </c>
      <c r="R111" s="9">
        <f t="shared" si="106"/>
        <v>0.19436706250000002</v>
      </c>
      <c r="S111" s="13">
        <f t="shared" si="107"/>
        <v>0.42732019733846183</v>
      </c>
      <c r="T111" s="2">
        <f t="shared" si="108"/>
        <v>0.01</v>
      </c>
      <c r="U111" s="14">
        <f t="shared" si="109"/>
        <v>4.2732019733846185E-3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1.4223201973384617E-2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604.08333333333337</v>
      </c>
      <c r="AX111" s="1">
        <f t="shared" si="116"/>
        <v>1118901.1101407346</v>
      </c>
    </row>
    <row r="112" spans="1:50" x14ac:dyDescent="0.15">
      <c r="C112" s="7">
        <v>7</v>
      </c>
      <c r="D112" s="8">
        <v>19.428386084193502</v>
      </c>
      <c r="E112" s="10">
        <f t="shared" si="117"/>
        <v>17.3508368683333</v>
      </c>
      <c r="F112" s="7" t="s">
        <v>83</v>
      </c>
      <c r="G112" s="1">
        <v>8</v>
      </c>
      <c r="H112" s="9">
        <f t="shared" si="99"/>
        <v>19.428386084193502</v>
      </c>
      <c r="I112" s="9">
        <f t="shared" si="100"/>
        <v>292.57838608419348</v>
      </c>
      <c r="J112" s="9">
        <f t="shared" si="101"/>
        <v>0.18586928196077968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2.2608056862000292</v>
      </c>
      <c r="P112" s="9">
        <f t="shared" si="104"/>
        <v>0.42021432954684718</v>
      </c>
      <c r="Q112" s="12">
        <f t="shared" si="105"/>
        <v>0.12606429886405415</v>
      </c>
      <c r="R112" s="9">
        <f t="shared" si="106"/>
        <v>0.19436706250000002</v>
      </c>
      <c r="S112" s="13">
        <f t="shared" si="107"/>
        <v>0.64858879504882228</v>
      </c>
      <c r="T112" s="2">
        <f t="shared" si="108"/>
        <v>0.01</v>
      </c>
      <c r="U112" s="14">
        <f t="shared" si="109"/>
        <v>6.4858879504882229E-3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1.6435887950488223E-2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604.08333333333337</v>
      </c>
      <c r="AX112" s="1">
        <f t="shared" si="116"/>
        <v>1292967.1749274749</v>
      </c>
    </row>
    <row r="113" spans="1:53" x14ac:dyDescent="0.15">
      <c r="C113" s="7">
        <v>8</v>
      </c>
      <c r="D113" s="8">
        <v>19.374989518064499</v>
      </c>
      <c r="E113" s="10">
        <f t="shared" si="117"/>
        <v>19.428386084193502</v>
      </c>
      <c r="F113" s="7" t="s">
        <v>83</v>
      </c>
      <c r="G113" s="1">
        <v>9</v>
      </c>
      <c r="H113" s="9">
        <f t="shared" si="99"/>
        <v>19.374989518064499</v>
      </c>
      <c r="I113" s="9">
        <f t="shared" si="100"/>
        <v>292.5249895180645</v>
      </c>
      <c r="J113" s="9">
        <f t="shared" si="101"/>
        <v>0.18474360683732097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2.4884815649865155</v>
      </c>
      <c r="P113" s="9">
        <f t="shared" si="104"/>
        <v>0.45973105986378998</v>
      </c>
      <c r="Q113" s="12">
        <f t="shared" si="105"/>
        <v>0.13791931795913698</v>
      </c>
      <c r="R113" s="9">
        <f t="shared" si="106"/>
        <v>0.19436706250000002</v>
      </c>
      <c r="S113" s="13">
        <f t="shared" si="107"/>
        <v>0.70958173769353006</v>
      </c>
      <c r="T113" s="2">
        <f t="shared" si="108"/>
        <v>0.01</v>
      </c>
      <c r="U113" s="14">
        <f t="shared" si="109"/>
        <v>7.0958173769353006E-3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1.70458173769353E-2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604.08333333333337</v>
      </c>
      <c r="AX113" s="1">
        <f t="shared" si="116"/>
        <v>1340948.6852537843</v>
      </c>
    </row>
    <row r="114" spans="1:53" x14ac:dyDescent="0.15">
      <c r="C114" s="7">
        <v>9</v>
      </c>
      <c r="D114" s="8">
        <v>12.129538284300001</v>
      </c>
      <c r="E114" s="10">
        <f t="shared" si="117"/>
        <v>19.374989518064499</v>
      </c>
      <c r="F114" s="7" t="s">
        <v>83</v>
      </c>
      <c r="G114" s="1">
        <v>10</v>
      </c>
      <c r="H114" s="9">
        <f t="shared" si="99"/>
        <v>12.129538284300001</v>
      </c>
      <c r="I114" s="9">
        <f t="shared" si="100"/>
        <v>285.27953828429997</v>
      </c>
      <c r="J114" s="9">
        <f t="shared" si="101"/>
        <v>7.9328498990508048E-2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2.676640713456059</v>
      </c>
      <c r="P114" s="9">
        <f t="shared" si="104"/>
        <v>0.21233389013535173</v>
      </c>
      <c r="Q114" s="12">
        <f t="shared" si="105"/>
        <v>6.3700167040605521E-2</v>
      </c>
      <c r="R114" s="9">
        <f t="shared" si="106"/>
        <v>0.19436706250000002</v>
      </c>
      <c r="S114" s="13">
        <f t="shared" si="107"/>
        <v>0.32773128441247867</v>
      </c>
      <c r="T114" s="2">
        <f t="shared" si="108"/>
        <v>0.01</v>
      </c>
      <c r="U114" s="14">
        <f t="shared" si="109"/>
        <v>3.2773128441247867E-3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1.3227312844124785E-2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604.08333333333337</v>
      </c>
      <c r="AX114" s="1">
        <f t="shared" si="116"/>
        <v>1040557.1862907417</v>
      </c>
    </row>
    <row r="115" spans="1:53" x14ac:dyDescent="0.15">
      <c r="C115" s="7">
        <v>10</v>
      </c>
      <c r="D115" s="8">
        <v>10.0162886527742</v>
      </c>
      <c r="E115" s="10">
        <f t="shared" si="117"/>
        <v>12.129538284300001</v>
      </c>
      <c r="F115" s="7" t="s">
        <v>83</v>
      </c>
      <c r="G115" s="1">
        <v>11</v>
      </c>
      <c r="H115" s="9">
        <f t="shared" si="99"/>
        <v>10.0162886527742</v>
      </c>
      <c r="I115" s="9">
        <f t="shared" si="100"/>
        <v>283.1662886527742</v>
      </c>
      <c r="J115" s="9">
        <f t="shared" si="101"/>
        <v>6.1490489469738382E-2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2.3410914821546722</v>
      </c>
      <c r="O115" s="9">
        <f t="shared" si="118"/>
        <v>0.7711055494993686</v>
      </c>
      <c r="P115" s="9">
        <f t="shared" si="104"/>
        <v>4.7415657671547755E-2</v>
      </c>
      <c r="Q115" s="12">
        <f t="shared" si="105"/>
        <v>1.4224697301464325E-2</v>
      </c>
      <c r="R115" s="9">
        <f t="shared" si="106"/>
        <v>0.19436706250000002</v>
      </c>
      <c r="S115" s="13">
        <f t="shared" si="107"/>
        <v>7.3184711023064022E-2</v>
      </c>
      <c r="T115" s="2">
        <f t="shared" si="108"/>
        <v>0.01</v>
      </c>
      <c r="U115" s="14">
        <f t="shared" si="109"/>
        <v>7.3184711023064025E-4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6.2218471102306406E-3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604.08333333333337</v>
      </c>
      <c r="AX115" s="1">
        <f t="shared" si="116"/>
        <v>489456.00658628379</v>
      </c>
    </row>
    <row r="116" spans="1:53" x14ac:dyDescent="0.15">
      <c r="C116" s="7">
        <v>11</v>
      </c>
      <c r="D116" s="8">
        <v>4.9079658794666603</v>
      </c>
      <c r="E116" s="10">
        <f t="shared" si="117"/>
        <v>10.0162886527742</v>
      </c>
      <c r="F116" s="7" t="s">
        <v>85</v>
      </c>
      <c r="G116" s="1">
        <v>12</v>
      </c>
      <c r="H116" s="9">
        <f t="shared" si="99"/>
        <v>4.9079658794666603</v>
      </c>
      <c r="I116" s="9">
        <f t="shared" si="100"/>
        <v>278.05796587946662</v>
      </c>
      <c r="J116" s="9">
        <f t="shared" si="101"/>
        <v>3.2693403028948811E-2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1.3715801001611545</v>
      </c>
      <c r="P116" s="9">
        <f t="shared" si="104"/>
        <v>4.4841621001054606E-2</v>
      </c>
      <c r="Q116" s="12">
        <f t="shared" si="105"/>
        <v>1.3452486300316381E-2</v>
      </c>
      <c r="R116" s="9">
        <f t="shared" si="106"/>
        <v>0.19436706250000002</v>
      </c>
      <c r="S116" s="13">
        <f t="shared" si="107"/>
        <v>6.9211759067030088E-2</v>
      </c>
      <c r="T116" s="2">
        <f t="shared" si="108"/>
        <v>0.01</v>
      </c>
      <c r="U116" s="14">
        <f t="shared" si="109"/>
        <v>6.9211759067030088E-4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6.1821175906703009E-3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604.08333333333337</v>
      </c>
      <c r="AX116" s="1">
        <f t="shared" si="116"/>
        <v>486330.59195569594</v>
      </c>
      <c r="AY116" s="1">
        <f>SUM(AX105:AX116)</f>
        <v>8705470.7907515094</v>
      </c>
    </row>
    <row r="117" spans="1:53" x14ac:dyDescent="0.15">
      <c r="C117" s="7">
        <v>12</v>
      </c>
      <c r="D117" s="8">
        <v>0.39335348203225801</v>
      </c>
      <c r="E117" s="10">
        <f t="shared" si="117"/>
        <v>4.9079658794666603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0.69410592783870895</v>
      </c>
      <c r="E121" s="7"/>
      <c r="F121" s="7"/>
      <c r="G121" s="1">
        <v>1</v>
      </c>
      <c r="H121" s="9">
        <f t="shared" ref="H121:H132" si="119">E122</f>
        <v>0.69410592783870895</v>
      </c>
      <c r="I121" s="9">
        <f t="shared" ref="I121:I132" si="120">H121+273.15</f>
        <v>273.84410592783871</v>
      </c>
      <c r="J121" s="9">
        <f t="shared" ref="J121:J132" si="121">EXP(($C$15*(I121-$C$13))/($C$16*I121*$C$13))</f>
        <v>1.9074200653158839E-2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5.4304249259543216E-3</v>
      </c>
      <c r="Q121" s="12">
        <f t="shared" ref="Q121:Q132" si="125">P121*$B$123</f>
        <v>1.7920402255649263E-3</v>
      </c>
      <c r="R121" s="9">
        <f t="shared" ref="R121:R132" si="126">L121*$B$123</f>
        <v>9.3951000000000007E-2</v>
      </c>
      <c r="S121" s="13">
        <f t="shared" ref="S121:S132" si="127">Q121/R121</f>
        <v>1.9074200653158839E-2</v>
      </c>
      <c r="T121" s="2">
        <f t="shared" ref="T121:T132" si="128">$B$122/100</f>
        <v>0.01</v>
      </c>
      <c r="U121" s="14">
        <f t="shared" ref="U121:U132" si="129">S121*T121</f>
        <v>1.9074200653158841E-4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5.6807420065315885E-3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-2.8545834021935499</v>
      </c>
      <c r="E122" s="10">
        <f t="shared" ref="E122:E133" si="139">D121</f>
        <v>0.69410592783870895</v>
      </c>
      <c r="F122" s="7" t="s">
        <v>83</v>
      </c>
      <c r="G122" s="1">
        <v>2</v>
      </c>
      <c r="H122" s="9">
        <f t="shared" si="119"/>
        <v>-2.8545834021935499</v>
      </c>
      <c r="I122" s="9">
        <f t="shared" si="120"/>
        <v>270.29541659780642</v>
      </c>
      <c r="J122" s="9">
        <f t="shared" si="121"/>
        <v>1.1959489244862653E-2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0.56396957507404566</v>
      </c>
      <c r="P122" s="9">
        <f t="shared" si="124"/>
        <v>6.7447880675278096E-3</v>
      </c>
      <c r="Q122" s="12">
        <f t="shared" si="125"/>
        <v>2.2257800622841771E-3</v>
      </c>
      <c r="R122" s="9">
        <f t="shared" si="126"/>
        <v>9.3951000000000007E-2</v>
      </c>
      <c r="S122" s="13">
        <f t="shared" si="127"/>
        <v>2.3690860792159495E-2</v>
      </c>
      <c r="T122" s="2">
        <f t="shared" si="128"/>
        <v>0.01</v>
      </c>
      <c r="U122" s="14">
        <f t="shared" si="129"/>
        <v>2.3690860792159496E-4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5.7269086079215952E-3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-0.68568673107142897</v>
      </c>
      <c r="E123" s="10">
        <f t="shared" si="139"/>
        <v>-2.8545834021935499</v>
      </c>
      <c r="F123" s="7" t="s">
        <v>83</v>
      </c>
      <c r="G123" s="1">
        <v>3</v>
      </c>
      <c r="H123" s="9">
        <f t="shared" si="119"/>
        <v>-0.68568673107142897</v>
      </c>
      <c r="I123" s="9">
        <f t="shared" si="120"/>
        <v>272.46431326892855</v>
      </c>
      <c r="J123" s="9">
        <f t="shared" si="121"/>
        <v>1.5931160183048545E-2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0.84192478700651785</v>
      </c>
      <c r="P123" s="9">
        <f t="shared" si="124"/>
        <v>1.3412838643879864E-2</v>
      </c>
      <c r="Q123" s="12">
        <f t="shared" si="125"/>
        <v>4.426236752480355E-3</v>
      </c>
      <c r="R123" s="9">
        <f t="shared" si="126"/>
        <v>9.3951000000000007E-2</v>
      </c>
      <c r="S123" s="13">
        <f t="shared" si="127"/>
        <v>4.7112183505022345E-2</v>
      </c>
      <c r="T123" s="2">
        <f t="shared" si="128"/>
        <v>0.01</v>
      </c>
      <c r="U123" s="14">
        <f t="shared" si="129"/>
        <v>4.7112183505022349E-4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5.9611218350502232E-3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0.59998566509677398</v>
      </c>
      <c r="E124" s="10">
        <f t="shared" si="139"/>
        <v>-0.68568673107142897</v>
      </c>
      <c r="F124" s="7" t="s">
        <v>83</v>
      </c>
      <c r="G124" s="1">
        <v>4</v>
      </c>
      <c r="H124" s="9">
        <f t="shared" si="119"/>
        <v>0.59998566509677398</v>
      </c>
      <c r="I124" s="9">
        <f t="shared" si="120"/>
        <v>273.74998566509674</v>
      </c>
      <c r="J124" s="9">
        <f t="shared" si="121"/>
        <v>1.8842442050153289E-2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1.1132119483626379</v>
      </c>
      <c r="P124" s="9">
        <f t="shared" si="124"/>
        <v>2.0975631626561242E-2</v>
      </c>
      <c r="Q124" s="12">
        <f t="shared" si="125"/>
        <v>6.9219584367652106E-3</v>
      </c>
      <c r="R124" s="9">
        <f t="shared" si="126"/>
        <v>9.3951000000000007E-2</v>
      </c>
      <c r="S124" s="13">
        <f t="shared" si="127"/>
        <v>7.3676261421008929E-2</v>
      </c>
      <c r="T124" s="2">
        <f t="shared" si="128"/>
        <v>0.01</v>
      </c>
      <c r="U124" s="14">
        <f t="shared" si="129"/>
        <v>7.3676261421008933E-4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6.2267626142100893E-3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9.6950744597000007</v>
      </c>
      <c r="E125" s="10">
        <f t="shared" si="139"/>
        <v>0.59998566509677398</v>
      </c>
      <c r="F125" s="7" t="s">
        <v>83</v>
      </c>
      <c r="G125" s="1">
        <v>5</v>
      </c>
      <c r="H125" s="9">
        <f t="shared" si="119"/>
        <v>9.6950744597000007</v>
      </c>
      <c r="I125" s="9">
        <f t="shared" si="120"/>
        <v>282.84507445969996</v>
      </c>
      <c r="J125" s="9">
        <f t="shared" si="121"/>
        <v>5.9135568808099982E-2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1.0376245008992728</v>
      </c>
      <c r="O125" s="9">
        <f t="shared" si="140"/>
        <v>0.33931181583680381</v>
      </c>
      <c r="P125" s="9">
        <f t="shared" si="124"/>
        <v>2.0065397232818662E-2</v>
      </c>
      <c r="Q125" s="12">
        <f t="shared" si="125"/>
        <v>6.621581086830159E-3</v>
      </c>
      <c r="R125" s="9">
        <f t="shared" si="126"/>
        <v>9.3951000000000007E-2</v>
      </c>
      <c r="S125" s="13">
        <f t="shared" si="127"/>
        <v>7.0479091088228529E-2</v>
      </c>
      <c r="T125" s="2">
        <f t="shared" si="128"/>
        <v>0.01</v>
      </c>
      <c r="U125" s="14">
        <f t="shared" si="129"/>
        <v>7.0479091088228535E-4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6.1947909108822858E-3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13.7695445665161</v>
      </c>
      <c r="E126" s="10">
        <f t="shared" si="139"/>
        <v>9.6950744597000007</v>
      </c>
      <c r="F126" s="7" t="s">
        <v>85</v>
      </c>
      <c r="G126" s="1">
        <v>6</v>
      </c>
      <c r="H126" s="9">
        <f t="shared" si="119"/>
        <v>13.7695445665161</v>
      </c>
      <c r="I126" s="9">
        <f t="shared" si="120"/>
        <v>286.91954456651609</v>
      </c>
      <c r="J126" s="9">
        <f t="shared" si="121"/>
        <v>9.6417279153604235E-2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0.60394641860398512</v>
      </c>
      <c r="P126" s="9">
        <f t="shared" si="124"/>
        <v>5.8230870436359952E-2</v>
      </c>
      <c r="Q126" s="12">
        <f t="shared" si="125"/>
        <v>1.9216187243998786E-2</v>
      </c>
      <c r="R126" s="9">
        <f t="shared" si="126"/>
        <v>9.3951000000000007E-2</v>
      </c>
      <c r="S126" s="13">
        <f t="shared" si="127"/>
        <v>0.20453414273396542</v>
      </c>
      <c r="T126" s="2">
        <f t="shared" si="128"/>
        <v>0.01</v>
      </c>
      <c r="U126" s="14">
        <f t="shared" si="129"/>
        <v>2.0453414273396541E-3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7.5353414273396542E-3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17.3508368683333</v>
      </c>
      <c r="E127" s="10">
        <f t="shared" si="139"/>
        <v>13.7695445665161</v>
      </c>
      <c r="F127" s="7" t="s">
        <v>83</v>
      </c>
      <c r="G127" s="1">
        <v>7</v>
      </c>
      <c r="H127" s="9">
        <f t="shared" si="119"/>
        <v>17.3508368683333</v>
      </c>
      <c r="I127" s="9">
        <f t="shared" si="120"/>
        <v>290.50083686833329</v>
      </c>
      <c r="J127" s="9">
        <f t="shared" si="121"/>
        <v>0.14650262805255487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0.83041554816762508</v>
      </c>
      <c r="P127" s="9">
        <f t="shared" si="124"/>
        <v>0.12165806018226004</v>
      </c>
      <c r="Q127" s="12">
        <f t="shared" si="125"/>
        <v>4.0147159860145817E-2</v>
      </c>
      <c r="R127" s="9">
        <f t="shared" si="126"/>
        <v>9.3951000000000007E-2</v>
      </c>
      <c r="S127" s="13">
        <f t="shared" si="127"/>
        <v>0.42732019733846172</v>
      </c>
      <c r="T127" s="2">
        <f t="shared" si="128"/>
        <v>0.01</v>
      </c>
      <c r="U127" s="14">
        <f t="shared" si="129"/>
        <v>4.2732019733846176E-3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1.4223201973384617E-2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19.428386084193502</v>
      </c>
      <c r="E128" s="10">
        <f t="shared" si="139"/>
        <v>17.3508368683333</v>
      </c>
      <c r="F128" s="7" t="s">
        <v>83</v>
      </c>
      <c r="G128" s="1">
        <v>8</v>
      </c>
      <c r="H128" s="9">
        <f t="shared" si="119"/>
        <v>19.428386084193502</v>
      </c>
      <c r="I128" s="9">
        <f t="shared" si="120"/>
        <v>292.57838608419348</v>
      </c>
      <c r="J128" s="9">
        <f t="shared" si="121"/>
        <v>0.18586928196077968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0.99345748798536515</v>
      </c>
      <c r="P128" s="9">
        <f t="shared" si="124"/>
        <v>0.18465322995039973</v>
      </c>
      <c r="Q128" s="12">
        <f t="shared" si="125"/>
        <v>6.0935565883631915E-2</v>
      </c>
      <c r="R128" s="9">
        <f t="shared" si="126"/>
        <v>9.3951000000000007E-2</v>
      </c>
      <c r="S128" s="13">
        <f t="shared" si="127"/>
        <v>0.64858879504882239</v>
      </c>
      <c r="T128" s="2">
        <f t="shared" si="128"/>
        <v>0.01</v>
      </c>
      <c r="U128" s="14">
        <f t="shared" si="129"/>
        <v>6.4858879504882238E-3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1.6435887950488223E-2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19.374989518064499</v>
      </c>
      <c r="E129" s="10">
        <f t="shared" si="139"/>
        <v>19.428386084193502</v>
      </c>
      <c r="F129" s="7" t="s">
        <v>83</v>
      </c>
      <c r="G129" s="1">
        <v>9</v>
      </c>
      <c r="H129" s="9">
        <f t="shared" si="119"/>
        <v>19.374989518064499</v>
      </c>
      <c r="I129" s="9">
        <f t="shared" si="120"/>
        <v>292.5249895180645</v>
      </c>
      <c r="J129" s="9">
        <f t="shared" si="121"/>
        <v>0.18474360683732097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1.0935042580349654</v>
      </c>
      <c r="P129" s="9">
        <f t="shared" si="124"/>
        <v>0.20201792072134803</v>
      </c>
      <c r="Q129" s="12">
        <f t="shared" si="125"/>
        <v>6.6665913838044849E-2</v>
      </c>
      <c r="R129" s="9">
        <f t="shared" si="126"/>
        <v>9.3951000000000007E-2</v>
      </c>
      <c r="S129" s="13">
        <f t="shared" si="127"/>
        <v>0.70958173769353006</v>
      </c>
      <c r="T129" s="2">
        <f t="shared" si="128"/>
        <v>0.01</v>
      </c>
      <c r="U129" s="14">
        <f t="shared" si="129"/>
        <v>7.0958173769353006E-3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1.70458173769353E-2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12.129538284300001</v>
      </c>
      <c r="E130" s="10">
        <f t="shared" si="139"/>
        <v>19.374989518064499</v>
      </c>
      <c r="F130" s="7" t="s">
        <v>83</v>
      </c>
      <c r="G130" s="1">
        <v>10</v>
      </c>
      <c r="H130" s="9">
        <f t="shared" si="119"/>
        <v>12.129538284300001</v>
      </c>
      <c r="I130" s="9">
        <f t="shared" si="120"/>
        <v>285.27953828429997</v>
      </c>
      <c r="J130" s="9">
        <f t="shared" si="121"/>
        <v>7.9328498990508048E-2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1.1761863373136174</v>
      </c>
      <c r="P130" s="9">
        <f t="shared" si="124"/>
        <v>9.3305096672232662E-2</v>
      </c>
      <c r="Q130" s="12">
        <f t="shared" si="125"/>
        <v>3.0790681901836779E-2</v>
      </c>
      <c r="R130" s="9">
        <f t="shared" si="126"/>
        <v>9.3951000000000007E-2</v>
      </c>
      <c r="S130" s="13">
        <f t="shared" si="127"/>
        <v>0.32773128441247862</v>
      </c>
      <c r="T130" s="2">
        <f t="shared" si="128"/>
        <v>0.01</v>
      </c>
      <c r="U130" s="14">
        <f t="shared" si="129"/>
        <v>3.2773128441247862E-3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1.3227312844124785E-2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10.0162886527742</v>
      </c>
      <c r="E131" s="10">
        <f t="shared" si="139"/>
        <v>12.129538284300001</v>
      </c>
      <c r="F131" s="7" t="s">
        <v>83</v>
      </c>
      <c r="G131" s="1">
        <v>11</v>
      </c>
      <c r="H131" s="9">
        <f t="shared" si="119"/>
        <v>10.0162886527742</v>
      </c>
      <c r="I131" s="9">
        <f t="shared" si="120"/>
        <v>283.1662886527742</v>
      </c>
      <c r="J131" s="9">
        <f t="shared" si="121"/>
        <v>6.1490489469738382E-2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1.0287371786093156</v>
      </c>
      <c r="O131" s="9">
        <f t="shared" si="140"/>
        <v>0.33884406203206918</v>
      </c>
      <c r="P131" s="9">
        <f t="shared" si="124"/>
        <v>2.0835687228266328E-2</v>
      </c>
      <c r="Q131" s="12">
        <f t="shared" si="125"/>
        <v>6.8757767853278888E-3</v>
      </c>
      <c r="R131" s="9">
        <f t="shared" si="126"/>
        <v>9.3951000000000007E-2</v>
      </c>
      <c r="S131" s="13">
        <f t="shared" si="127"/>
        <v>7.3184711023064022E-2</v>
      </c>
      <c r="T131" s="2">
        <f t="shared" si="128"/>
        <v>0.01</v>
      </c>
      <c r="U131" s="14">
        <f t="shared" si="129"/>
        <v>7.3184711023064025E-4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6.2218471102306406E-3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4.9079658794666603</v>
      </c>
      <c r="E132" s="10">
        <f t="shared" si="139"/>
        <v>10.0162886527742</v>
      </c>
      <c r="F132" s="7" t="s">
        <v>85</v>
      </c>
      <c r="G132" s="1">
        <v>12</v>
      </c>
      <c r="H132" s="9">
        <f t="shared" si="119"/>
        <v>4.9079658794666603</v>
      </c>
      <c r="I132" s="9">
        <f t="shared" si="120"/>
        <v>278.05796587946662</v>
      </c>
      <c r="J132" s="9">
        <f t="shared" si="121"/>
        <v>3.2693403028948811E-2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0.60270837480380279</v>
      </c>
      <c r="P132" s="9">
        <f t="shared" si="124"/>
        <v>1.9704587806383463E-2</v>
      </c>
      <c r="Q132" s="12">
        <f t="shared" si="125"/>
        <v>6.5025139761065434E-3</v>
      </c>
      <c r="R132" s="9">
        <f t="shared" si="126"/>
        <v>9.3951000000000007E-2</v>
      </c>
      <c r="S132" s="13">
        <f t="shared" si="127"/>
        <v>6.9211759067030074E-2</v>
      </c>
      <c r="T132" s="2">
        <f t="shared" si="128"/>
        <v>0.01</v>
      </c>
      <c r="U132" s="14">
        <f t="shared" si="129"/>
        <v>6.9211759067030077E-4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6.1821175906703009E-3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0.39335348203225801</v>
      </c>
      <c r="E133" s="10">
        <f t="shared" si="139"/>
        <v>4.9079658794666603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0.69410592783870895</v>
      </c>
      <c r="E136" s="7"/>
      <c r="F136" s="7"/>
      <c r="G136" s="1">
        <v>1</v>
      </c>
      <c r="H136" s="9">
        <f t="shared" ref="H136:H147" si="141">E137</f>
        <v>0.69410592783870895</v>
      </c>
      <c r="I136" s="9">
        <f t="shared" ref="I136:I147" si="142">H136+273.15</f>
        <v>273.84410592783871</v>
      </c>
      <c r="J136" s="9">
        <f t="shared" ref="J136:J147" si="143">EXP(($C$15*(I136-$C$13))/($C$16*I136*$C$13))</f>
        <v>1.9074200653158839E-2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1.447823226786219E-2</v>
      </c>
      <c r="Q136" s="12">
        <f t="shared" ref="Q136:Q147" si="147">P136*$B$138</f>
        <v>3.7643403896441695E-3</v>
      </c>
      <c r="R136" s="9">
        <f t="shared" ref="R136:R147" si="148">L136*$B$138</f>
        <v>0.19735245833333334</v>
      </c>
      <c r="S136" s="13">
        <f t="shared" ref="S136:S147" si="149">Q136/R136</f>
        <v>1.9074200653158839E-2</v>
      </c>
      <c r="T136" s="2">
        <f t="shared" ref="T136:T147" si="150">$B$137/100</f>
        <v>0.01</v>
      </c>
      <c r="U136" s="14">
        <f t="shared" ref="U136:U147" si="151">S136*T136</f>
        <v>1.9074200653158841E-4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5.6807420065315885E-3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-2.8545834021935499</v>
      </c>
      <c r="E137" s="10">
        <f t="shared" ref="E137:E148" si="159">D136</f>
        <v>0.69410592783870895</v>
      </c>
      <c r="F137" s="7" t="s">
        <v>83</v>
      </c>
      <c r="G137" s="1">
        <v>2</v>
      </c>
      <c r="H137" s="9">
        <f t="shared" si="141"/>
        <v>-2.8545834021935499</v>
      </c>
      <c r="I137" s="9">
        <f t="shared" si="142"/>
        <v>270.29541659780642</v>
      </c>
      <c r="J137" s="9">
        <f t="shared" si="143"/>
        <v>1.1959489244862653E-2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1.5036176010654712</v>
      </c>
      <c r="P137" s="9">
        <f t="shared" si="146"/>
        <v>1.7982498528328686E-2</v>
      </c>
      <c r="Q137" s="12">
        <f t="shared" si="147"/>
        <v>4.6754496173654582E-3</v>
      </c>
      <c r="R137" s="9">
        <f t="shared" si="148"/>
        <v>0.19735245833333334</v>
      </c>
      <c r="S137" s="13">
        <f t="shared" si="149"/>
        <v>2.3690860792159499E-2</v>
      </c>
      <c r="T137" s="2">
        <f t="shared" si="150"/>
        <v>0.01</v>
      </c>
      <c r="U137" s="14">
        <f t="shared" si="151"/>
        <v>2.3690860792159498E-4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5.7269086079215952E-3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-0.68568673107142897</v>
      </c>
      <c r="E138" s="10">
        <f t="shared" si="159"/>
        <v>-2.8545834021935499</v>
      </c>
      <c r="F138" s="7" t="s">
        <v>83</v>
      </c>
      <c r="G138" s="1">
        <v>3</v>
      </c>
      <c r="H138" s="9">
        <f t="shared" si="141"/>
        <v>-0.68568673107142897</v>
      </c>
      <c r="I138" s="9">
        <f t="shared" si="142"/>
        <v>272.46431326892855</v>
      </c>
      <c r="J138" s="9">
        <f t="shared" si="143"/>
        <v>1.5931160183048545E-2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2.244683019203809</v>
      </c>
      <c r="P138" s="9">
        <f t="shared" si="146"/>
        <v>3.5760404739104912E-2</v>
      </c>
      <c r="Q138" s="12">
        <f t="shared" si="147"/>
        <v>9.2977052321672766E-3</v>
      </c>
      <c r="R138" s="9">
        <f t="shared" si="148"/>
        <v>0.19735245833333334</v>
      </c>
      <c r="S138" s="13">
        <f t="shared" si="149"/>
        <v>4.7112183505022345E-2</v>
      </c>
      <c r="T138" s="2">
        <f t="shared" si="150"/>
        <v>0.01</v>
      </c>
      <c r="U138" s="14">
        <f t="shared" si="151"/>
        <v>4.7112183505022349E-4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5.9611218350502232E-3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0.59998566509677398</v>
      </c>
      <c r="E139" s="10">
        <f t="shared" si="159"/>
        <v>-0.68568673107142897</v>
      </c>
      <c r="F139" s="7" t="s">
        <v>83</v>
      </c>
      <c r="G139" s="1">
        <v>4</v>
      </c>
      <c r="H139" s="9">
        <f t="shared" si="141"/>
        <v>0.59998566509677398</v>
      </c>
      <c r="I139" s="9">
        <f t="shared" si="142"/>
        <v>273.74998566509674</v>
      </c>
      <c r="J139" s="9">
        <f t="shared" si="143"/>
        <v>1.8842442050153289E-2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2.9679705311313711</v>
      </c>
      <c r="P139" s="9">
        <f t="shared" si="146"/>
        <v>5.592381273940554E-2</v>
      </c>
      <c r="Q139" s="12">
        <f t="shared" si="147"/>
        <v>1.454019131224544E-2</v>
      </c>
      <c r="R139" s="9">
        <f t="shared" si="148"/>
        <v>0.19735245833333334</v>
      </c>
      <c r="S139" s="13">
        <f t="shared" si="149"/>
        <v>7.3676261421008929E-2</v>
      </c>
      <c r="T139" s="2">
        <f t="shared" si="150"/>
        <v>0.01</v>
      </c>
      <c r="U139" s="14">
        <f t="shared" si="151"/>
        <v>7.3676261421008933E-4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6.2267626142100893E-3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9.6950744597000007</v>
      </c>
      <c r="E140" s="10">
        <f t="shared" si="159"/>
        <v>0.59998566509677398</v>
      </c>
      <c r="F140" s="7" t="s">
        <v>83</v>
      </c>
      <c r="G140" s="1">
        <v>5</v>
      </c>
      <c r="H140" s="9">
        <f t="shared" si="141"/>
        <v>9.6950744597000007</v>
      </c>
      <c r="I140" s="9">
        <f t="shared" si="142"/>
        <v>282.84507445969996</v>
      </c>
      <c r="J140" s="9">
        <f t="shared" si="143"/>
        <v>5.9135568808099982E-2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3.6710946350586324</v>
      </c>
      <c r="P140" s="9">
        <f t="shared" si="146"/>
        <v>0.21709226939255646</v>
      </c>
      <c r="Q140" s="12">
        <f t="shared" si="147"/>
        <v>5.6443990042064685E-2</v>
      </c>
      <c r="R140" s="9">
        <f t="shared" si="148"/>
        <v>0.19735245833333334</v>
      </c>
      <c r="S140" s="13">
        <f t="shared" si="149"/>
        <v>0.28600601441067103</v>
      </c>
      <c r="T140" s="2">
        <f t="shared" si="150"/>
        <v>0.01</v>
      </c>
      <c r="U140" s="14">
        <f t="shared" si="151"/>
        <v>2.8600601441067103E-3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8.3500601441067121E-3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13.7695445665161</v>
      </c>
      <c r="E141" s="10">
        <f t="shared" si="159"/>
        <v>9.6950744597000007</v>
      </c>
      <c r="F141" s="7" t="s">
        <v>85</v>
      </c>
      <c r="G141" s="1">
        <v>6</v>
      </c>
      <c r="H141" s="9">
        <f t="shared" si="141"/>
        <v>13.7695445665161</v>
      </c>
      <c r="I141" s="9">
        <f t="shared" si="142"/>
        <v>286.91954456651609</v>
      </c>
      <c r="J141" s="9">
        <f t="shared" si="143"/>
        <v>9.6417279153604235E-2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4.2130502823327429</v>
      </c>
      <c r="P141" s="9">
        <f t="shared" si="146"/>
        <v>0.40621084515984723</v>
      </c>
      <c r="Q141" s="12">
        <f t="shared" si="147"/>
        <v>0.10561481974156028</v>
      </c>
      <c r="R141" s="9">
        <f t="shared" si="148"/>
        <v>0.19735245833333334</v>
      </c>
      <c r="S141" s="13">
        <f t="shared" si="149"/>
        <v>0.53515836911022485</v>
      </c>
      <c r="T141" s="2">
        <f t="shared" si="150"/>
        <v>0.01</v>
      </c>
      <c r="U141" s="14">
        <f t="shared" si="151"/>
        <v>5.3515836911022484E-3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1.084158369110225E-2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17.3508368683333</v>
      </c>
      <c r="E142" s="10">
        <f t="shared" si="159"/>
        <v>13.7695445665161</v>
      </c>
      <c r="F142" s="7" t="s">
        <v>83</v>
      </c>
      <c r="G142" s="1">
        <v>7</v>
      </c>
      <c r="H142" s="9">
        <f t="shared" si="141"/>
        <v>17.3508368683333</v>
      </c>
      <c r="I142" s="9">
        <f t="shared" si="142"/>
        <v>290.50083686833329</v>
      </c>
      <c r="J142" s="9">
        <f t="shared" si="143"/>
        <v>0.14650262805255487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4.5658873538395621</v>
      </c>
      <c r="P142" s="9">
        <f t="shared" si="146"/>
        <v>0.66891449672942138</v>
      </c>
      <c r="Q142" s="12">
        <f t="shared" si="147"/>
        <v>0.17391776914964957</v>
      </c>
      <c r="R142" s="9">
        <f t="shared" si="148"/>
        <v>0.19735245833333334</v>
      </c>
      <c r="S142" s="13">
        <f t="shared" si="149"/>
        <v>0.88125463760830391</v>
      </c>
      <c r="T142" s="2">
        <f t="shared" si="150"/>
        <v>0.01</v>
      </c>
      <c r="U142" s="14">
        <f t="shared" si="151"/>
        <v>8.8125463760830389E-3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1.8762546376083038E-2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19.428386084193502</v>
      </c>
      <c r="E143" s="10">
        <f t="shared" si="159"/>
        <v>17.3508368683333</v>
      </c>
      <c r="F143" s="7" t="s">
        <v>83</v>
      </c>
      <c r="G143" s="1">
        <v>8</v>
      </c>
      <c r="H143" s="9">
        <f t="shared" si="141"/>
        <v>19.428386084193502</v>
      </c>
      <c r="I143" s="9">
        <f t="shared" si="142"/>
        <v>292.57838608419348</v>
      </c>
      <c r="J143" s="9">
        <f t="shared" si="143"/>
        <v>0.18586928196077968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4.6560207737768078</v>
      </c>
      <c r="P143" s="9">
        <f t="shared" si="146"/>
        <v>0.8654112380163691</v>
      </c>
      <c r="Q143" s="12">
        <f t="shared" si="147"/>
        <v>0.22500692188425597</v>
      </c>
      <c r="R143" s="9">
        <f t="shared" si="148"/>
        <v>0.19735245833333334</v>
      </c>
      <c r="S143" s="13">
        <f t="shared" si="149"/>
        <v>1.1401272818411694</v>
      </c>
      <c r="T143" s="2">
        <f t="shared" si="150"/>
        <v>0.01</v>
      </c>
      <c r="U143" s="14">
        <f t="shared" si="151"/>
        <v>1.1401272818411695E-2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2.1351272818411697E-2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19.374989518064499</v>
      </c>
      <c r="E144" s="10">
        <f t="shared" si="159"/>
        <v>19.428386084193502</v>
      </c>
      <c r="F144" s="7" t="s">
        <v>83</v>
      </c>
      <c r="G144" s="1">
        <v>9</v>
      </c>
      <c r="H144" s="9">
        <f t="shared" si="141"/>
        <v>19.374989518064499</v>
      </c>
      <c r="I144" s="9">
        <f t="shared" si="142"/>
        <v>292.5249895180645</v>
      </c>
      <c r="J144" s="9">
        <f t="shared" si="143"/>
        <v>0.18474360683732097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4.5496574524271054</v>
      </c>
      <c r="P144" s="9">
        <f t="shared" si="146"/>
        <v>0.84052012763568051</v>
      </c>
      <c r="Q144" s="12">
        <f t="shared" si="147"/>
        <v>0.21853523318527693</v>
      </c>
      <c r="R144" s="9">
        <f t="shared" si="148"/>
        <v>0.19735245833333334</v>
      </c>
      <c r="S144" s="13">
        <f t="shared" si="149"/>
        <v>1.1073347402451168</v>
      </c>
      <c r="T144" s="2">
        <f t="shared" si="150"/>
        <v>0.01</v>
      </c>
      <c r="U144" s="14">
        <f t="shared" si="151"/>
        <v>1.1073347402451169E-2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2.1023347402451167E-2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12.129538284300001</v>
      </c>
      <c r="E145" s="10">
        <f t="shared" si="159"/>
        <v>19.374989518064499</v>
      </c>
      <c r="F145" s="7" t="s">
        <v>83</v>
      </c>
      <c r="G145" s="1">
        <v>10</v>
      </c>
      <c r="H145" s="9">
        <f t="shared" si="141"/>
        <v>12.129538284300001</v>
      </c>
      <c r="I145" s="9">
        <f t="shared" si="142"/>
        <v>285.27953828429997</v>
      </c>
      <c r="J145" s="9">
        <f t="shared" si="143"/>
        <v>7.9328498990508048E-2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4.4681852414580918</v>
      </c>
      <c r="P145" s="9">
        <f t="shared" si="146"/>
        <v>0.35445442841641117</v>
      </c>
      <c r="Q145" s="12">
        <f t="shared" si="147"/>
        <v>9.2158151388266912E-2</v>
      </c>
      <c r="R145" s="9">
        <f t="shared" si="148"/>
        <v>0.19735245833333334</v>
      </c>
      <c r="S145" s="13">
        <f t="shared" si="149"/>
        <v>0.46697240139066037</v>
      </c>
      <c r="T145" s="2">
        <f t="shared" si="150"/>
        <v>0.01</v>
      </c>
      <c r="U145" s="14">
        <f t="shared" si="151"/>
        <v>4.6697240139066043E-3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1.4619724013906606E-2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10.0162886527742</v>
      </c>
      <c r="E146" s="10">
        <f t="shared" si="159"/>
        <v>12.129538284300001</v>
      </c>
      <c r="F146" s="7" t="s">
        <v>83</v>
      </c>
      <c r="G146" s="1">
        <v>11</v>
      </c>
      <c r="H146" s="9">
        <f t="shared" si="141"/>
        <v>10.0162886527742</v>
      </c>
      <c r="I146" s="9">
        <f t="shared" si="142"/>
        <v>283.1662886527742</v>
      </c>
      <c r="J146" s="9">
        <f t="shared" si="143"/>
        <v>6.1490489469738382E-2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4.8727787297083474</v>
      </c>
      <c r="P146" s="9">
        <f t="shared" si="146"/>
        <v>0.29962954916749629</v>
      </c>
      <c r="Q146" s="12">
        <f t="shared" si="147"/>
        <v>7.7903682783549033E-2</v>
      </c>
      <c r="R146" s="9">
        <f t="shared" si="148"/>
        <v>0.19735245833333334</v>
      </c>
      <c r="S146" s="13">
        <f t="shared" si="149"/>
        <v>0.39474391878092402</v>
      </c>
      <c r="T146" s="2">
        <f t="shared" si="150"/>
        <v>0.01</v>
      </c>
      <c r="U146" s="14">
        <f t="shared" si="151"/>
        <v>3.94743918780924E-3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9.4374391878092392E-3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4.9079658794666603</v>
      </c>
      <c r="E147" s="10">
        <f t="shared" si="159"/>
        <v>10.0162886527742</v>
      </c>
      <c r="F147" s="7" t="s">
        <v>85</v>
      </c>
      <c r="G147" s="1">
        <v>12</v>
      </c>
      <c r="H147" s="9">
        <f t="shared" si="141"/>
        <v>4.9079658794666603</v>
      </c>
      <c r="I147" s="9">
        <f t="shared" si="142"/>
        <v>278.05796587946662</v>
      </c>
      <c r="J147" s="9">
        <f t="shared" si="143"/>
        <v>3.2693403028948811E-2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5.3321970972075174</v>
      </c>
      <c r="P147" s="9">
        <f t="shared" si="146"/>
        <v>0.17432766872879632</v>
      </c>
      <c r="Q147" s="12">
        <f t="shared" si="147"/>
        <v>4.5325193869487045E-2</v>
      </c>
      <c r="R147" s="9">
        <f t="shared" si="148"/>
        <v>0.19735245833333334</v>
      </c>
      <c r="S147" s="13">
        <f t="shared" si="149"/>
        <v>0.22966622383254853</v>
      </c>
      <c r="T147" s="2">
        <f t="shared" si="150"/>
        <v>0.01</v>
      </c>
      <c r="U147" s="14">
        <f t="shared" si="151"/>
        <v>2.2966622383254853E-3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7.786662238325485E-3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0.39335348203225801</v>
      </c>
      <c r="E148" s="10">
        <f t="shared" si="159"/>
        <v>4.9079658794666603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460063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>
        <v>26351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114152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296097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19000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1444166.5924240104</v>
      </c>
      <c r="J13" s="6" t="s">
        <v>37</v>
      </c>
      <c r="K13" s="6">
        <f>I13/(10000*1000)</f>
        <v>0.14441665924240105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1.96120200870968</v>
      </c>
      <c r="E26" s="7"/>
      <c r="F26" s="7"/>
      <c r="G26" s="1">
        <v>1</v>
      </c>
      <c r="H26" s="9">
        <f t="shared" ref="H26:H37" si="0">E27</f>
        <v>1.96120200870968</v>
      </c>
      <c r="I26" s="9">
        <f t="shared" ref="I26:I37" si="1">H26+273.15</f>
        <v>275.11120200870965</v>
      </c>
      <c r="J26" s="9">
        <f t="shared" ref="J26:J37" si="2">EXP(($C$15*(I26-$C$13))/($C$16*I26*$C$13))</f>
        <v>2.2468152492207984E-2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0.91068127256520037</v>
      </c>
      <c r="Q26" s="12">
        <f t="shared" ref="Q26:Q37" si="6">P26*$B$28</f>
        <v>9.106812725652004E-2</v>
      </c>
      <c r="R26" s="9">
        <f t="shared" ref="R26:R37" si="7">L26*$B$28</f>
        <v>4.0532094166666672</v>
      </c>
      <c r="S26" s="13">
        <f t="shared" ref="S26:S37" si="8">Q26/R26</f>
        <v>2.2468152492207981E-2</v>
      </c>
      <c r="T26" s="2">
        <f t="shared" ref="T26:T37" si="9">$B$27/100</f>
        <v>0.34</v>
      </c>
      <c r="U26" s="14">
        <f t="shared" ref="U26:U37" si="10">S26*T26</f>
        <v>7.6391718473507141E-3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2.0539171847350712E-2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0.25331568903225798</v>
      </c>
      <c r="E27" s="10">
        <f t="shared" ref="E27:E38" si="18">D26</f>
        <v>1.96120200870968</v>
      </c>
      <c r="F27" s="7" t="s">
        <v>83</v>
      </c>
      <c r="G27" s="1">
        <v>2</v>
      </c>
      <c r="H27" s="9">
        <f t="shared" si="0"/>
        <v>0.25331568903225798</v>
      </c>
      <c r="I27" s="9">
        <f t="shared" si="1"/>
        <v>273.40331568903224</v>
      </c>
      <c r="J27" s="9">
        <f t="shared" si="2"/>
        <v>1.8011530452362132E-2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80.153507060768135</v>
      </c>
      <c r="P27" s="9">
        <f t="shared" si="5"/>
        <v>1.4436873332886484</v>
      </c>
      <c r="Q27" s="12">
        <f t="shared" si="6"/>
        <v>0.14436873332886485</v>
      </c>
      <c r="R27" s="9">
        <f t="shared" si="7"/>
        <v>4.0532094166666672</v>
      </c>
      <c r="S27" s="13">
        <f t="shared" si="8"/>
        <v>3.5618375091902542E-2</v>
      </c>
      <c r="T27" s="2">
        <f t="shared" si="9"/>
        <v>0.34</v>
      </c>
      <c r="U27" s="14">
        <f t="shared" si="10"/>
        <v>1.2110247531246865E-2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2.5010247531246865E-2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-0.55806122035714301</v>
      </c>
      <c r="E28" s="10">
        <f t="shared" si="18"/>
        <v>0.25331568903225798</v>
      </c>
      <c r="F28" s="7" t="s">
        <v>83</v>
      </c>
      <c r="G28" s="1">
        <v>3</v>
      </c>
      <c r="H28" s="9">
        <f t="shared" si="0"/>
        <v>-0.55806122035714301</v>
      </c>
      <c r="I28" s="9">
        <f t="shared" si="1"/>
        <v>272.59193877964282</v>
      </c>
      <c r="J28" s="9">
        <f t="shared" si="2"/>
        <v>1.6199952131197317E-2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119.24191389414615</v>
      </c>
      <c r="P28" s="9">
        <f t="shared" si="5"/>
        <v>1.9317132971175199</v>
      </c>
      <c r="Q28" s="12">
        <f t="shared" si="6"/>
        <v>0.19317132971175199</v>
      </c>
      <c r="R28" s="9">
        <f t="shared" si="7"/>
        <v>4.0532094166666672</v>
      </c>
      <c r="S28" s="13">
        <f t="shared" si="8"/>
        <v>4.7658857427261885E-2</v>
      </c>
      <c r="T28" s="2">
        <f t="shared" si="9"/>
        <v>0.34</v>
      </c>
      <c r="U28" s="14">
        <f t="shared" si="10"/>
        <v>1.6204011525269041E-2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2.9104011525269043E-2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2.34539332867742</v>
      </c>
      <c r="E29" s="10">
        <f t="shared" si="18"/>
        <v>-0.55806122035714301</v>
      </c>
      <c r="F29" s="7" t="s">
        <v>83</v>
      </c>
      <c r="G29" s="1">
        <v>4</v>
      </c>
      <c r="H29" s="9">
        <f t="shared" si="0"/>
        <v>2.34539332867742</v>
      </c>
      <c r="I29" s="9">
        <f t="shared" si="1"/>
        <v>275.49539332867738</v>
      </c>
      <c r="J29" s="9">
        <f t="shared" si="2"/>
        <v>2.360491483464959E-2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157.84229476369532</v>
      </c>
      <c r="P29" s="9">
        <f t="shared" si="5"/>
        <v>3.725853925202685</v>
      </c>
      <c r="Q29" s="12">
        <f t="shared" si="6"/>
        <v>0.37258539252026851</v>
      </c>
      <c r="R29" s="9">
        <f t="shared" si="7"/>
        <v>4.0532094166666672</v>
      </c>
      <c r="S29" s="13">
        <f t="shared" si="8"/>
        <v>9.1923548531247692E-2</v>
      </c>
      <c r="T29" s="2">
        <f t="shared" si="9"/>
        <v>0.34</v>
      </c>
      <c r="U29" s="14">
        <f t="shared" si="10"/>
        <v>3.1254006500624217E-2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4.4154006500624218E-2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10.3291880338667</v>
      </c>
      <c r="E30" s="10">
        <f t="shared" si="18"/>
        <v>2.34539332867742</v>
      </c>
      <c r="F30" s="7" t="s">
        <v>83</v>
      </c>
      <c r="G30" s="1">
        <v>5</v>
      </c>
      <c r="H30" s="9">
        <f t="shared" si="0"/>
        <v>10.3291880338667</v>
      </c>
      <c r="I30" s="9">
        <f t="shared" si="1"/>
        <v>283.47918803386665</v>
      </c>
      <c r="J30" s="9">
        <f t="shared" si="2"/>
        <v>6.3869154929766511E-2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146.410618796568</v>
      </c>
      <c r="O30" s="9">
        <f t="shared" si="19"/>
        <v>48.237916208591315</v>
      </c>
      <c r="P30" s="9">
        <f t="shared" si="5"/>
        <v>3.080914943815614</v>
      </c>
      <c r="Q30" s="12">
        <f t="shared" si="6"/>
        <v>0.30809149438156141</v>
      </c>
      <c r="R30" s="9">
        <f t="shared" si="7"/>
        <v>4.0532094166666672</v>
      </c>
      <c r="S30" s="13">
        <f t="shared" si="8"/>
        <v>7.6011738528658071E-2</v>
      </c>
      <c r="T30" s="2">
        <f t="shared" si="9"/>
        <v>0.34</v>
      </c>
      <c r="U30" s="14">
        <f t="shared" si="10"/>
        <v>2.5843991099743745E-2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3.8743991099743746E-2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13.1670233699032</v>
      </c>
      <c r="E31" s="10">
        <f t="shared" si="18"/>
        <v>10.3291880338667</v>
      </c>
      <c r="F31" s="7" t="s">
        <v>85</v>
      </c>
      <c r="G31" s="1">
        <v>6</v>
      </c>
      <c r="H31" s="9">
        <f t="shared" si="0"/>
        <v>13.1670233699032</v>
      </c>
      <c r="I31" s="9">
        <f t="shared" si="1"/>
        <v>286.31702336990315</v>
      </c>
      <c r="J31" s="9">
        <f t="shared" si="2"/>
        <v>8.9771885941310178E-2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85.689095431442368</v>
      </c>
      <c r="P31" s="9">
        <f t="shared" si="5"/>
        <v>7.6924717014854878</v>
      </c>
      <c r="Q31" s="12">
        <f t="shared" si="6"/>
        <v>0.76924717014854882</v>
      </c>
      <c r="R31" s="9">
        <f t="shared" si="7"/>
        <v>4.0532094166666672</v>
      </c>
      <c r="S31" s="13">
        <f t="shared" si="8"/>
        <v>0.18978717630168063</v>
      </c>
      <c r="T31" s="2">
        <f t="shared" si="9"/>
        <v>0.34</v>
      </c>
      <c r="U31" s="14">
        <f t="shared" si="10"/>
        <v>6.4527639942571421E-2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7.7427639942571416E-2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17.640227529000001</v>
      </c>
      <c r="E32" s="10">
        <f t="shared" si="18"/>
        <v>13.1670233699032</v>
      </c>
      <c r="F32" s="7" t="s">
        <v>83</v>
      </c>
      <c r="G32" s="1">
        <v>7</v>
      </c>
      <c r="H32" s="9">
        <f t="shared" si="0"/>
        <v>17.640227529000001</v>
      </c>
      <c r="I32" s="9">
        <f t="shared" si="1"/>
        <v>290.79022752899999</v>
      </c>
      <c r="J32" s="9">
        <f t="shared" si="2"/>
        <v>0.15147177429256853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118.52871789662355</v>
      </c>
      <c r="P32" s="9">
        <f t="shared" si="5"/>
        <v>17.95375520442489</v>
      </c>
      <c r="Q32" s="12">
        <f t="shared" si="6"/>
        <v>1.795375520442489</v>
      </c>
      <c r="R32" s="9">
        <f t="shared" si="7"/>
        <v>4.0532094166666672</v>
      </c>
      <c r="S32" s="13">
        <f t="shared" si="8"/>
        <v>0.4429515812975176</v>
      </c>
      <c r="T32" s="2">
        <f t="shared" si="9"/>
        <v>0.34</v>
      </c>
      <c r="U32" s="14">
        <f t="shared" si="10"/>
        <v>0.150603537641156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0.17625353764115601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21.2801304525806</v>
      </c>
      <c r="E33" s="10">
        <f t="shared" si="18"/>
        <v>17.640227529000001</v>
      </c>
      <c r="F33" s="7" t="s">
        <v>83</v>
      </c>
      <c r="G33" s="1">
        <v>8</v>
      </c>
      <c r="H33" s="9">
        <f t="shared" si="0"/>
        <v>21.2801304525806</v>
      </c>
      <c r="I33" s="9">
        <f t="shared" si="1"/>
        <v>294.43013045258056</v>
      </c>
      <c r="J33" s="9">
        <f t="shared" si="2"/>
        <v>0.22914273918584799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141.10705685886532</v>
      </c>
      <c r="P33" s="9">
        <f t="shared" si="5"/>
        <v>32.3336575270936</v>
      </c>
      <c r="Q33" s="12">
        <f t="shared" si="6"/>
        <v>3.2333657527093602</v>
      </c>
      <c r="R33" s="9">
        <f t="shared" si="7"/>
        <v>4.0532094166666672</v>
      </c>
      <c r="S33" s="13">
        <f t="shared" si="8"/>
        <v>0.79772975445430083</v>
      </c>
      <c r="T33" s="2">
        <f t="shared" si="9"/>
        <v>0.34</v>
      </c>
      <c r="U33" s="14">
        <f t="shared" si="10"/>
        <v>0.27122811651446233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0.29687811651446233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20.333165739999998</v>
      </c>
      <c r="E34" s="10">
        <f t="shared" si="18"/>
        <v>21.2801304525806</v>
      </c>
      <c r="F34" s="7" t="s">
        <v>83</v>
      </c>
      <c r="G34" s="1">
        <v>9</v>
      </c>
      <c r="H34" s="9">
        <f t="shared" si="0"/>
        <v>20.333165739999998</v>
      </c>
      <c r="I34" s="9">
        <f t="shared" si="1"/>
        <v>293.48316574</v>
      </c>
      <c r="J34" s="9">
        <f t="shared" si="2"/>
        <v>0.20595141383771132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149.30549349843838</v>
      </c>
      <c r="P34" s="9">
        <f t="shared" si="5"/>
        <v>30.749677479740598</v>
      </c>
      <c r="Q34" s="12">
        <f t="shared" si="6"/>
        <v>3.07496774797406</v>
      </c>
      <c r="R34" s="9">
        <f t="shared" si="7"/>
        <v>4.0532094166666672</v>
      </c>
      <c r="S34" s="13">
        <f t="shared" si="8"/>
        <v>0.75865010461336913</v>
      </c>
      <c r="T34" s="2">
        <f t="shared" si="9"/>
        <v>0.34</v>
      </c>
      <c r="U34" s="14">
        <f t="shared" si="10"/>
        <v>0.25794103556854553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0.28359103556854554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14.5932645992667</v>
      </c>
      <c r="E35" s="10">
        <f t="shared" si="18"/>
        <v>20.333165739999998</v>
      </c>
      <c r="F35" s="7" t="s">
        <v>83</v>
      </c>
      <c r="G35" s="1">
        <v>10</v>
      </c>
      <c r="H35" s="9">
        <f t="shared" si="0"/>
        <v>14.5932645992667</v>
      </c>
      <c r="I35" s="9">
        <f t="shared" si="1"/>
        <v>287.74326459926669</v>
      </c>
      <c r="J35" s="9">
        <f t="shared" si="2"/>
        <v>0.10625401404848962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159.08791018536445</v>
      </c>
      <c r="P35" s="9">
        <f t="shared" si="5"/>
        <v>16.903729043780569</v>
      </c>
      <c r="Q35" s="12">
        <f t="shared" si="6"/>
        <v>1.6903729043780569</v>
      </c>
      <c r="R35" s="9">
        <f t="shared" si="7"/>
        <v>4.0532094166666672</v>
      </c>
      <c r="S35" s="13">
        <f t="shared" si="8"/>
        <v>0.41704553863595045</v>
      </c>
      <c r="T35" s="2">
        <f t="shared" si="9"/>
        <v>0.34</v>
      </c>
      <c r="U35" s="14">
        <f t="shared" si="10"/>
        <v>0.14179548313622317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0.16744548313622318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11.3885502192903</v>
      </c>
      <c r="E36" s="10">
        <f t="shared" si="18"/>
        <v>14.5932645992667</v>
      </c>
      <c r="F36" s="7" t="s">
        <v>83</v>
      </c>
      <c r="G36" s="1">
        <v>11</v>
      </c>
      <c r="H36" s="9">
        <f t="shared" si="0"/>
        <v>11.3885502192903</v>
      </c>
      <c r="I36" s="9">
        <f t="shared" si="1"/>
        <v>284.5385502192903</v>
      </c>
      <c r="J36" s="9">
        <f t="shared" si="2"/>
        <v>7.2581869198375448E-2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135.07497208450468</v>
      </c>
      <c r="O36" s="9">
        <f t="shared" si="19"/>
        <v>47.641303223745865</v>
      </c>
      <c r="P36" s="9">
        <f t="shared" si="5"/>
        <v>3.4578948390260651</v>
      </c>
      <c r="Q36" s="12">
        <f t="shared" si="6"/>
        <v>0.34578948390260655</v>
      </c>
      <c r="R36" s="9">
        <f t="shared" si="7"/>
        <v>4.0532094166666672</v>
      </c>
      <c r="S36" s="13">
        <f t="shared" si="8"/>
        <v>8.5312513703518819E-2</v>
      </c>
      <c r="T36" s="2">
        <f t="shared" si="9"/>
        <v>0.34</v>
      </c>
      <c r="U36" s="14">
        <f t="shared" si="10"/>
        <v>2.9006254659196401E-2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4.1906254659196403E-2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5.63067712953334</v>
      </c>
      <c r="E37" s="10">
        <f t="shared" si="18"/>
        <v>11.3885502192903</v>
      </c>
      <c r="F37" s="7" t="s">
        <v>85</v>
      </c>
      <c r="G37" s="1">
        <v>12</v>
      </c>
      <c r="H37" s="9">
        <f t="shared" si="0"/>
        <v>5.63067712953334</v>
      </c>
      <c r="I37" s="9">
        <f t="shared" si="1"/>
        <v>278.78067712953333</v>
      </c>
      <c r="J37" s="9">
        <f t="shared" si="2"/>
        <v>3.5800137167931886E-2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84.715502551386464</v>
      </c>
      <c r="P37" s="9">
        <f t="shared" si="5"/>
        <v>3.0328266115899192</v>
      </c>
      <c r="Q37" s="12">
        <f t="shared" si="6"/>
        <v>0.30328266115899194</v>
      </c>
      <c r="R37" s="9">
        <f t="shared" si="7"/>
        <v>4.0532094166666672</v>
      </c>
      <c r="S37" s="13">
        <f t="shared" si="8"/>
        <v>7.4825312482474593E-2</v>
      </c>
      <c r="T37" s="2">
        <f t="shared" si="9"/>
        <v>0.34</v>
      </c>
      <c r="U37" s="14">
        <f t="shared" si="10"/>
        <v>2.5440606244041365E-2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3.8340606244041363E-2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2.1079234487741898</v>
      </c>
      <c r="E38" s="10">
        <f t="shared" si="18"/>
        <v>5.63067712953334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1.96120200870968</v>
      </c>
      <c r="E42" s="7"/>
      <c r="F42" s="7"/>
      <c r="G42" s="1">
        <v>1</v>
      </c>
      <c r="H42" s="9">
        <f t="shared" ref="H42:H53" si="20">E43</f>
        <v>1.96120200870968</v>
      </c>
      <c r="I42" s="9">
        <f t="shared" ref="I42:I53" si="21">H42+273.15</f>
        <v>275.11120200870965</v>
      </c>
      <c r="J42" s="9">
        <f t="shared" ref="J42:J53" si="22">EXP(($C$15*(I42-$C$13))/($C$16*I42*$C$13))</f>
        <v>2.2468152492207984E-2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1.3223912001195162</v>
      </c>
      <c r="Q42" s="12">
        <f t="shared" ref="Q42:Q53" si="26">P42*$B$44</f>
        <v>0.31737388802868388</v>
      </c>
      <c r="R42" s="9">
        <f t="shared" ref="R42:R53" si="27">L42*$B$44</f>
        <v>14.125500000000001</v>
      </c>
      <c r="S42" s="13">
        <f t="shared" ref="S42:S53" si="28">Q42/R42</f>
        <v>2.2468152492207984E-2</v>
      </c>
      <c r="T42" s="2">
        <f t="shared" ref="T42:T53" si="29">$B$43/100</f>
        <v>0.43</v>
      </c>
      <c r="U42" s="14">
        <f t="shared" ref="U42:U53" si="30">S42*T42</f>
        <v>9.6613055716494329E-3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1.8081305571649432E-2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38338.583333333336</v>
      </c>
      <c r="AU42" s="1">
        <f t="shared" ref="AU42:AU53" si="38">AT42*10000*AS42*0.67*AR42*AQ42</f>
        <v>152572416.00135338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0.25331568903225798</v>
      </c>
      <c r="E43" s="10">
        <f t="shared" ref="E43:E54" si="39">D42</f>
        <v>1.96120200870968</v>
      </c>
      <c r="F43" s="7" t="s">
        <v>83</v>
      </c>
      <c r="G43" s="1">
        <v>2</v>
      </c>
      <c r="H43" s="9">
        <f t="shared" si="20"/>
        <v>0.25331568903225798</v>
      </c>
      <c r="I43" s="9">
        <f t="shared" si="21"/>
        <v>273.40331568903224</v>
      </c>
      <c r="J43" s="9">
        <f t="shared" si="22"/>
        <v>1.8011530452362132E-2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116.39010879988049</v>
      </c>
      <c r="P43" s="9">
        <f t="shared" si="25"/>
        <v>2.0963639890027892</v>
      </c>
      <c r="Q43" s="12">
        <f t="shared" si="26"/>
        <v>0.50312735736066938</v>
      </c>
      <c r="R43" s="9">
        <f t="shared" si="27"/>
        <v>14.125500000000001</v>
      </c>
      <c r="S43" s="13">
        <f t="shared" si="28"/>
        <v>3.5618375091902542E-2</v>
      </c>
      <c r="T43" s="2">
        <f t="shared" si="29"/>
        <v>0.43</v>
      </c>
      <c r="U43" s="14">
        <f t="shared" si="30"/>
        <v>1.5315901289518093E-2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2.3735901289518094E-2</v>
      </c>
      <c r="AR43" s="9">
        <f t="shared" si="35"/>
        <v>136.875</v>
      </c>
      <c r="AS43" s="1">
        <f t="shared" si="36"/>
        <v>0.24</v>
      </c>
      <c r="AT43" s="1">
        <f t="shared" si="37"/>
        <v>38338.583333333336</v>
      </c>
      <c r="AU43" s="1">
        <f t="shared" si="38"/>
        <v>200286632.58640209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-0.55806122035714301</v>
      </c>
      <c r="E44" s="10">
        <f t="shared" si="39"/>
        <v>0.25331568903225798</v>
      </c>
      <c r="F44" s="7" t="s">
        <v>83</v>
      </c>
      <c r="G44" s="1">
        <v>3</v>
      </c>
      <c r="H44" s="9">
        <f t="shared" si="20"/>
        <v>-0.55806122035714301</v>
      </c>
      <c r="I44" s="9">
        <f t="shared" si="21"/>
        <v>272.59193877964282</v>
      </c>
      <c r="J44" s="9">
        <f t="shared" si="22"/>
        <v>1.6199952131197317E-2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173.14999481087773</v>
      </c>
      <c r="P44" s="9">
        <f t="shared" si="25"/>
        <v>2.8050216274532831</v>
      </c>
      <c r="Q44" s="12">
        <f t="shared" si="26"/>
        <v>0.67320519058878792</v>
      </c>
      <c r="R44" s="9">
        <f t="shared" si="27"/>
        <v>14.125500000000001</v>
      </c>
      <c r="S44" s="13">
        <f t="shared" si="28"/>
        <v>4.7658857427261891E-2</v>
      </c>
      <c r="T44" s="2">
        <f t="shared" si="29"/>
        <v>0.43</v>
      </c>
      <c r="U44" s="14">
        <f t="shared" si="30"/>
        <v>2.0493308693722612E-2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2.8913308693722613E-2</v>
      </c>
      <c r="AR44" s="9">
        <f t="shared" si="35"/>
        <v>136.875</v>
      </c>
      <c r="AS44" s="1">
        <f t="shared" si="36"/>
        <v>0.24</v>
      </c>
      <c r="AT44" s="1">
        <f t="shared" si="37"/>
        <v>38338.583333333336</v>
      </c>
      <c r="AU44" s="1">
        <f t="shared" si="38"/>
        <v>243974271.90827429</v>
      </c>
    </row>
    <row r="45" spans="1:48" x14ac:dyDescent="0.15">
      <c r="C45" s="7">
        <v>3</v>
      </c>
      <c r="D45" s="8">
        <v>2.34539332867742</v>
      </c>
      <c r="E45" s="10">
        <f t="shared" si="39"/>
        <v>-0.55806122035714301</v>
      </c>
      <c r="F45" s="7" t="s">
        <v>83</v>
      </c>
      <c r="G45" s="1">
        <v>4</v>
      </c>
      <c r="H45" s="9">
        <f t="shared" si="20"/>
        <v>2.34539332867742</v>
      </c>
      <c r="I45" s="9">
        <f t="shared" si="21"/>
        <v>275.49539332867738</v>
      </c>
      <c r="J45" s="9">
        <f t="shared" si="22"/>
        <v>2.360491483464959E-2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229.20122318342445</v>
      </c>
      <c r="P45" s="9">
        <f t="shared" si="25"/>
        <v>5.4102753532422474</v>
      </c>
      <c r="Q45" s="12">
        <f t="shared" si="26"/>
        <v>1.2984660847781393</v>
      </c>
      <c r="R45" s="9">
        <f t="shared" si="27"/>
        <v>14.125500000000001</v>
      </c>
      <c r="S45" s="13">
        <f t="shared" si="28"/>
        <v>9.1923548531247692E-2</v>
      </c>
      <c r="T45" s="2">
        <f t="shared" si="29"/>
        <v>0.43</v>
      </c>
      <c r="U45" s="14">
        <f t="shared" si="30"/>
        <v>3.9527125868436506E-2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4.7947125868436503E-2</v>
      </c>
      <c r="AR45" s="9">
        <f t="shared" si="35"/>
        <v>136.875</v>
      </c>
      <c r="AS45" s="1">
        <f t="shared" si="36"/>
        <v>0.24</v>
      </c>
      <c r="AT45" s="1">
        <f t="shared" si="37"/>
        <v>38338.583333333336</v>
      </c>
      <c r="AU45" s="1">
        <f t="shared" si="38"/>
        <v>404584105.11785913</v>
      </c>
    </row>
    <row r="46" spans="1:48" x14ac:dyDescent="0.15">
      <c r="C46" s="7">
        <v>4</v>
      </c>
      <c r="D46" s="8">
        <v>10.3291880338667</v>
      </c>
      <c r="E46" s="10">
        <f t="shared" si="39"/>
        <v>2.34539332867742</v>
      </c>
      <c r="F46" s="7" t="s">
        <v>83</v>
      </c>
      <c r="G46" s="1">
        <v>5</v>
      </c>
      <c r="H46" s="9">
        <f t="shared" si="20"/>
        <v>10.3291880338667</v>
      </c>
      <c r="I46" s="9">
        <f t="shared" si="21"/>
        <v>283.47918803386665</v>
      </c>
      <c r="J46" s="9">
        <f t="shared" si="22"/>
        <v>6.3869154929766511E-2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212.60140043867307</v>
      </c>
      <c r="O46" s="9">
        <f t="shared" si="40"/>
        <v>70.045797391509154</v>
      </c>
      <c r="P46" s="9">
        <f t="shared" si="25"/>
        <v>4.4737658857773335</v>
      </c>
      <c r="Q46" s="12">
        <f t="shared" si="26"/>
        <v>1.0737038125865599</v>
      </c>
      <c r="R46" s="9">
        <f t="shared" si="27"/>
        <v>14.125500000000001</v>
      </c>
      <c r="S46" s="13">
        <f t="shared" si="28"/>
        <v>7.6011738528658085E-2</v>
      </c>
      <c r="T46" s="2">
        <f t="shared" si="29"/>
        <v>0.43</v>
      </c>
      <c r="U46" s="14">
        <f t="shared" si="30"/>
        <v>3.2685047567322975E-2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4.1105047567322972E-2</v>
      </c>
      <c r="AR46" s="9">
        <f t="shared" si="35"/>
        <v>136.875</v>
      </c>
      <c r="AS46" s="1">
        <f t="shared" si="36"/>
        <v>0.24</v>
      </c>
      <c r="AT46" s="1">
        <f t="shared" si="37"/>
        <v>38338.583333333336</v>
      </c>
      <c r="AU46" s="1">
        <f t="shared" si="38"/>
        <v>346849755.53039747</v>
      </c>
    </row>
    <row r="47" spans="1:48" x14ac:dyDescent="0.15">
      <c r="C47" s="7">
        <v>5</v>
      </c>
      <c r="D47" s="8">
        <v>13.1670233699032</v>
      </c>
      <c r="E47" s="10">
        <f t="shared" si="39"/>
        <v>10.3291880338667</v>
      </c>
      <c r="F47" s="7" t="s">
        <v>85</v>
      </c>
      <c r="G47" s="1">
        <v>6</v>
      </c>
      <c r="H47" s="9">
        <f t="shared" si="20"/>
        <v>13.1670233699032</v>
      </c>
      <c r="I47" s="9">
        <f t="shared" si="21"/>
        <v>286.31702336990315</v>
      </c>
      <c r="J47" s="9">
        <f t="shared" si="22"/>
        <v>8.9771885941310178E-2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124.4282815057318</v>
      </c>
      <c r="P47" s="9">
        <f t="shared" si="25"/>
        <v>11.170161495205789</v>
      </c>
      <c r="Q47" s="12">
        <f t="shared" si="26"/>
        <v>2.6808387588493892</v>
      </c>
      <c r="R47" s="9">
        <f t="shared" si="27"/>
        <v>14.125500000000001</v>
      </c>
      <c r="S47" s="13">
        <f t="shared" si="28"/>
        <v>0.18978717630168057</v>
      </c>
      <c r="T47" s="2">
        <f t="shared" si="29"/>
        <v>0.43</v>
      </c>
      <c r="U47" s="14">
        <f t="shared" si="30"/>
        <v>8.1608485809722645E-2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9.0028485809722655E-2</v>
      </c>
      <c r="AR47" s="9">
        <f t="shared" si="35"/>
        <v>136.875</v>
      </c>
      <c r="AS47" s="1">
        <f t="shared" si="36"/>
        <v>0.24</v>
      </c>
      <c r="AT47" s="1">
        <f t="shared" si="37"/>
        <v>38338.583333333336</v>
      </c>
      <c r="AU47" s="1">
        <f t="shared" si="38"/>
        <v>759672111.8673023</v>
      </c>
    </row>
    <row r="48" spans="1:48" x14ac:dyDescent="0.15">
      <c r="C48" s="7">
        <v>6</v>
      </c>
      <c r="D48" s="8">
        <v>17.640227529000001</v>
      </c>
      <c r="E48" s="10">
        <f t="shared" si="39"/>
        <v>13.1670233699032</v>
      </c>
      <c r="F48" s="7" t="s">
        <v>83</v>
      </c>
      <c r="G48" s="1">
        <v>7</v>
      </c>
      <c r="H48" s="9">
        <f t="shared" si="20"/>
        <v>17.640227529000001</v>
      </c>
      <c r="I48" s="9">
        <f t="shared" si="21"/>
        <v>290.79022752899999</v>
      </c>
      <c r="J48" s="9">
        <f t="shared" si="22"/>
        <v>0.15147177429256853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172.11437001052605</v>
      </c>
      <c r="P48" s="9">
        <f t="shared" si="25"/>
        <v>26.070469006742027</v>
      </c>
      <c r="Q48" s="12">
        <f t="shared" si="26"/>
        <v>6.2569125616180861</v>
      </c>
      <c r="R48" s="9">
        <f t="shared" si="27"/>
        <v>14.125500000000001</v>
      </c>
      <c r="S48" s="13">
        <f t="shared" si="28"/>
        <v>0.44295158129751766</v>
      </c>
      <c r="T48" s="2">
        <f t="shared" si="29"/>
        <v>0.43</v>
      </c>
      <c r="U48" s="14">
        <f t="shared" si="30"/>
        <v>0.19046917995793258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0.20606917995793256</v>
      </c>
      <c r="AR48" s="9">
        <f t="shared" si="35"/>
        <v>136.875</v>
      </c>
      <c r="AS48" s="1">
        <f t="shared" si="36"/>
        <v>0.24</v>
      </c>
      <c r="AT48" s="1">
        <f t="shared" si="37"/>
        <v>38338.583333333336</v>
      </c>
      <c r="AU48" s="1">
        <f t="shared" si="38"/>
        <v>1738838632.2554328</v>
      </c>
    </row>
    <row r="49" spans="1:48" x14ac:dyDescent="0.15">
      <c r="C49" s="7">
        <v>7</v>
      </c>
      <c r="D49" s="8">
        <v>21.2801304525806</v>
      </c>
      <c r="E49" s="10">
        <f t="shared" si="39"/>
        <v>17.640227529000001</v>
      </c>
      <c r="F49" s="7" t="s">
        <v>83</v>
      </c>
      <c r="G49" s="1">
        <v>8</v>
      </c>
      <c r="H49" s="9">
        <f t="shared" si="20"/>
        <v>21.2801304525806</v>
      </c>
      <c r="I49" s="9">
        <f t="shared" si="21"/>
        <v>294.43013045258056</v>
      </c>
      <c r="J49" s="9">
        <f t="shared" si="22"/>
        <v>0.22914273918584799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204.900151003784</v>
      </c>
      <c r="P49" s="9">
        <f t="shared" si="25"/>
        <v>46.951381860600947</v>
      </c>
      <c r="Q49" s="12">
        <f t="shared" si="26"/>
        <v>11.268331646544226</v>
      </c>
      <c r="R49" s="9">
        <f t="shared" si="27"/>
        <v>14.125500000000001</v>
      </c>
      <c r="S49" s="13">
        <f t="shared" si="28"/>
        <v>0.79772975445430072</v>
      </c>
      <c r="T49" s="2">
        <f t="shared" si="29"/>
        <v>0.43</v>
      </c>
      <c r="U49" s="14">
        <f t="shared" si="30"/>
        <v>0.3430237944153493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0.35862379441534931</v>
      </c>
      <c r="AR49" s="9">
        <f t="shared" si="35"/>
        <v>136.875</v>
      </c>
      <c r="AS49" s="1">
        <f t="shared" si="36"/>
        <v>0.24</v>
      </c>
      <c r="AT49" s="1">
        <f t="shared" si="37"/>
        <v>38338.583333333336</v>
      </c>
      <c r="AU49" s="1">
        <f t="shared" si="38"/>
        <v>3026114377.2336087</v>
      </c>
    </row>
    <row r="50" spans="1:48" x14ac:dyDescent="0.15">
      <c r="C50" s="7">
        <v>8</v>
      </c>
      <c r="D50" s="8">
        <v>20.333165739999998</v>
      </c>
      <c r="E50" s="10">
        <f t="shared" si="39"/>
        <v>21.2801304525806</v>
      </c>
      <c r="F50" s="7" t="s">
        <v>83</v>
      </c>
      <c r="G50" s="1">
        <v>9</v>
      </c>
      <c r="H50" s="9">
        <f t="shared" si="20"/>
        <v>20.333165739999998</v>
      </c>
      <c r="I50" s="9">
        <f t="shared" si="21"/>
        <v>293.48316574</v>
      </c>
      <c r="J50" s="9">
        <f t="shared" si="22"/>
        <v>0.20595141383771132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216.80501914318305</v>
      </c>
      <c r="P50" s="9">
        <f t="shared" si="25"/>
        <v>44.651300219650615</v>
      </c>
      <c r="Q50" s="12">
        <f t="shared" si="26"/>
        <v>10.716312052716146</v>
      </c>
      <c r="R50" s="9">
        <f t="shared" si="27"/>
        <v>14.125500000000001</v>
      </c>
      <c r="S50" s="13">
        <f t="shared" si="28"/>
        <v>0.75865010461336913</v>
      </c>
      <c r="T50" s="2">
        <f t="shared" si="29"/>
        <v>0.43</v>
      </c>
      <c r="U50" s="14">
        <f t="shared" si="30"/>
        <v>0.32621954498374872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0.34181954498374872</v>
      </c>
      <c r="AR50" s="9">
        <f t="shared" si="35"/>
        <v>136.875</v>
      </c>
      <c r="AS50" s="1">
        <f t="shared" si="36"/>
        <v>0.24</v>
      </c>
      <c r="AT50" s="1">
        <f t="shared" si="37"/>
        <v>38338.583333333336</v>
      </c>
      <c r="AU50" s="1">
        <f t="shared" si="38"/>
        <v>2884317927.5962176</v>
      </c>
    </row>
    <row r="51" spans="1:48" x14ac:dyDescent="0.15">
      <c r="C51" s="7">
        <v>9</v>
      </c>
      <c r="D51" s="8">
        <v>14.5932645992667</v>
      </c>
      <c r="E51" s="10">
        <f t="shared" si="39"/>
        <v>20.333165739999998</v>
      </c>
      <c r="F51" s="7" t="s">
        <v>83</v>
      </c>
      <c r="G51" s="1">
        <v>10</v>
      </c>
      <c r="H51" s="9">
        <f t="shared" si="20"/>
        <v>14.5932645992667</v>
      </c>
      <c r="I51" s="9">
        <f t="shared" si="21"/>
        <v>287.74326459926669</v>
      </c>
      <c r="J51" s="9">
        <f t="shared" si="22"/>
        <v>0.10625401404848962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231.00996892353245</v>
      </c>
      <c r="P51" s="9">
        <f t="shared" si="25"/>
        <v>24.545736483342168</v>
      </c>
      <c r="Q51" s="12">
        <f t="shared" si="26"/>
        <v>5.8909767560021198</v>
      </c>
      <c r="R51" s="9">
        <f t="shared" si="27"/>
        <v>14.125500000000001</v>
      </c>
      <c r="S51" s="13">
        <f t="shared" si="28"/>
        <v>0.41704553863595056</v>
      </c>
      <c r="T51" s="2">
        <f t="shared" si="29"/>
        <v>0.43</v>
      </c>
      <c r="U51" s="14">
        <f t="shared" si="30"/>
        <v>0.17932958161345874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0.19492958161345875</v>
      </c>
      <c r="AR51" s="9">
        <f t="shared" si="35"/>
        <v>136.875</v>
      </c>
      <c r="AS51" s="1">
        <f t="shared" si="36"/>
        <v>0.24</v>
      </c>
      <c r="AT51" s="1">
        <f t="shared" si="37"/>
        <v>38338.583333333336</v>
      </c>
      <c r="AU51" s="1">
        <f t="shared" si="38"/>
        <v>1644841247.7211034</v>
      </c>
    </row>
    <row r="52" spans="1:48" x14ac:dyDescent="0.15">
      <c r="C52" s="7">
        <v>10</v>
      </c>
      <c r="D52" s="8">
        <v>11.3885502192903</v>
      </c>
      <c r="E52" s="10">
        <f t="shared" si="39"/>
        <v>14.5932645992667</v>
      </c>
      <c r="F52" s="7" t="s">
        <v>83</v>
      </c>
      <c r="G52" s="1">
        <v>11</v>
      </c>
      <c r="H52" s="9">
        <f t="shared" si="20"/>
        <v>11.3885502192903</v>
      </c>
      <c r="I52" s="9">
        <f t="shared" si="21"/>
        <v>284.5385502192903</v>
      </c>
      <c r="J52" s="9">
        <f t="shared" si="22"/>
        <v>7.2581869198375448E-2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196.14102081818078</v>
      </c>
      <c r="O52" s="9">
        <f t="shared" si="40"/>
        <v>69.179461622009512</v>
      </c>
      <c r="P52" s="9">
        <f t="shared" si="25"/>
        <v>5.0211746346627288</v>
      </c>
      <c r="Q52" s="12">
        <f t="shared" si="26"/>
        <v>1.2050819123190548</v>
      </c>
      <c r="R52" s="9">
        <f t="shared" si="27"/>
        <v>14.125500000000001</v>
      </c>
      <c r="S52" s="13">
        <f t="shared" si="28"/>
        <v>8.5312513703518791E-2</v>
      </c>
      <c r="T52" s="2">
        <f t="shared" si="29"/>
        <v>0.43</v>
      </c>
      <c r="U52" s="14">
        <f t="shared" si="30"/>
        <v>3.668438089251308E-2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4.5104380892513077E-2</v>
      </c>
      <c r="AR52" s="9">
        <f t="shared" si="35"/>
        <v>136.875</v>
      </c>
      <c r="AS52" s="1">
        <f t="shared" si="36"/>
        <v>0.24</v>
      </c>
      <c r="AT52" s="1">
        <f t="shared" si="37"/>
        <v>38338.583333333336</v>
      </c>
      <c r="AU52" s="1">
        <f t="shared" si="38"/>
        <v>380596652.03635132</v>
      </c>
    </row>
    <row r="53" spans="1:48" x14ac:dyDescent="0.15">
      <c r="C53" s="7">
        <v>11</v>
      </c>
      <c r="D53" s="8">
        <v>5.63067712953334</v>
      </c>
      <c r="E53" s="10">
        <f t="shared" si="39"/>
        <v>11.3885502192903</v>
      </c>
      <c r="F53" s="7" t="s">
        <v>85</v>
      </c>
      <c r="G53" s="1">
        <v>12</v>
      </c>
      <c r="H53" s="9">
        <f t="shared" si="20"/>
        <v>5.63067712953334</v>
      </c>
      <c r="I53" s="9">
        <f t="shared" si="21"/>
        <v>278.78067712953333</v>
      </c>
      <c r="J53" s="9">
        <f t="shared" si="22"/>
        <v>3.5800137167931886E-2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123.01453698734677</v>
      </c>
      <c r="P53" s="9">
        <f t="shared" si="25"/>
        <v>4.4039372977966451</v>
      </c>
      <c r="Q53" s="12">
        <f t="shared" si="26"/>
        <v>1.0569449514711948</v>
      </c>
      <c r="R53" s="9">
        <f t="shared" si="27"/>
        <v>14.125500000000001</v>
      </c>
      <c r="S53" s="13">
        <f t="shared" si="28"/>
        <v>7.4825312482474593E-2</v>
      </c>
      <c r="T53" s="2">
        <f t="shared" si="29"/>
        <v>0.43</v>
      </c>
      <c r="U53" s="14">
        <f t="shared" si="30"/>
        <v>3.2174884367464074E-2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4.0594884367464071E-2</v>
      </c>
      <c r="AR53" s="9">
        <f t="shared" si="35"/>
        <v>136.875</v>
      </c>
      <c r="AS53" s="1">
        <f t="shared" si="36"/>
        <v>0.24</v>
      </c>
      <c r="AT53" s="1">
        <f t="shared" si="37"/>
        <v>38338.583333333336</v>
      </c>
      <c r="AU53" s="1">
        <f t="shared" si="38"/>
        <v>342544931.8743282</v>
      </c>
      <c r="AV53" s="1">
        <f>SUM(AU42:AU53)</f>
        <v>12125193061.728632</v>
      </c>
    </row>
    <row r="54" spans="1:48" x14ac:dyDescent="0.15">
      <c r="C54" s="7">
        <v>12</v>
      </c>
      <c r="D54" s="8">
        <v>2.1079234487741898</v>
      </c>
      <c r="E54" s="10">
        <f t="shared" si="39"/>
        <v>5.63067712953334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1.96120200870968</v>
      </c>
      <c r="E58" s="7"/>
      <c r="F58" s="7"/>
      <c r="G58" s="1">
        <v>1</v>
      </c>
      <c r="H58" s="9">
        <f t="shared" ref="H58:H69" si="41">E59</f>
        <v>1.96120200870968</v>
      </c>
      <c r="I58" s="9">
        <f t="shared" ref="I58:I69" si="42">H58+273.15</f>
        <v>275.11120200870965</v>
      </c>
      <c r="J58" s="9">
        <f t="shared" ref="J58:J69" si="43">EXP(($C$15*(I58-$C$13))/($C$16*I58*$C$13))</f>
        <v>2.2468152492207984E-2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2.2415726803059499E-3</v>
      </c>
      <c r="Q58" s="12">
        <f t="shared" ref="Q58:Q69" si="47">P58*$B$60</f>
        <v>4.2589880925813047E-4</v>
      </c>
      <c r="R58" s="9">
        <f t="shared" ref="R58:R69" si="48">L58*$B$60</f>
        <v>1.8955666666666669E-2</v>
      </c>
      <c r="S58" s="13">
        <f t="shared" ref="S58:S69" si="49">Q58/R58</f>
        <v>2.2468152492207981E-2</v>
      </c>
      <c r="T58" s="2">
        <f t="shared" ref="T58:T69" si="50">$B$59/100</f>
        <v>0.01</v>
      </c>
      <c r="U58" s="14">
        <f t="shared" ref="U58:U69" si="51">S58*T58</f>
        <v>2.246815249220798E-4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1.2224681524922081E-2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9512.6666666666661</v>
      </c>
      <c r="AU58" s="1">
        <f t="shared" ref="AU58:AU69" si="58">AT58*10000*AS58*0.67*AR58*AQ58</f>
        <v>1476908.8689148924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0.25331568903225798</v>
      </c>
      <c r="E59" s="10">
        <f t="shared" ref="E59:E70" si="59">D58</f>
        <v>1.96120200870968</v>
      </c>
      <c r="F59" s="7" t="s">
        <v>83</v>
      </c>
      <c r="G59" s="1">
        <v>2</v>
      </c>
      <c r="H59" s="9">
        <f t="shared" si="41"/>
        <v>0.25331568903225798</v>
      </c>
      <c r="I59" s="9">
        <f t="shared" si="42"/>
        <v>273.40331568903224</v>
      </c>
      <c r="J59" s="9">
        <f t="shared" si="43"/>
        <v>1.8011530452362132E-2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0.19729176065302739</v>
      </c>
      <c r="P59" s="9">
        <f t="shared" si="46"/>
        <v>3.5535265550021441E-3</v>
      </c>
      <c r="Q59" s="12">
        <f t="shared" si="47"/>
        <v>6.7517004545040733E-4</v>
      </c>
      <c r="R59" s="9">
        <f t="shared" si="48"/>
        <v>1.8955666666666669E-2</v>
      </c>
      <c r="S59" s="13">
        <f t="shared" si="49"/>
        <v>3.5618375091902542E-2</v>
      </c>
      <c r="T59" s="2">
        <f t="shared" si="50"/>
        <v>0.01</v>
      </c>
      <c r="U59" s="14">
        <f t="shared" si="51"/>
        <v>3.5618375091902541E-4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1.2356183750919026E-2</v>
      </c>
      <c r="AR59" s="9">
        <f t="shared" si="55"/>
        <v>9.9766666666666666</v>
      </c>
      <c r="AS59" s="1">
        <f t="shared" si="56"/>
        <v>0.19</v>
      </c>
      <c r="AT59" s="1">
        <f t="shared" si="57"/>
        <v>9512.6666666666661</v>
      </c>
      <c r="AU59" s="1">
        <f t="shared" si="58"/>
        <v>1492796.1379174422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-0.55806122035714301</v>
      </c>
      <c r="E60" s="10">
        <f t="shared" si="59"/>
        <v>0.25331568903225798</v>
      </c>
      <c r="F60" s="7" t="s">
        <v>83</v>
      </c>
      <c r="G60" s="1">
        <v>3</v>
      </c>
      <c r="H60" s="9">
        <f t="shared" si="41"/>
        <v>-0.55806122035714301</v>
      </c>
      <c r="I60" s="9">
        <f t="shared" si="42"/>
        <v>272.59193877964282</v>
      </c>
      <c r="J60" s="9">
        <f t="shared" si="43"/>
        <v>1.6199952131197317E-2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0.29350490076469193</v>
      </c>
      <c r="P60" s="9">
        <f t="shared" si="46"/>
        <v>4.7547653426598278E-3</v>
      </c>
      <c r="Q60" s="12">
        <f t="shared" si="47"/>
        <v>9.0340541510536732E-4</v>
      </c>
      <c r="R60" s="9">
        <f t="shared" si="48"/>
        <v>1.8955666666666669E-2</v>
      </c>
      <c r="S60" s="13">
        <f t="shared" si="49"/>
        <v>4.7658857427261885E-2</v>
      </c>
      <c r="T60" s="2">
        <f t="shared" si="50"/>
        <v>0.01</v>
      </c>
      <c r="U60" s="14">
        <f t="shared" si="51"/>
        <v>4.7658857427261884E-4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1.2476588574272619E-2</v>
      </c>
      <c r="AR60" s="9">
        <f t="shared" si="55"/>
        <v>9.9766666666666666</v>
      </c>
      <c r="AS60" s="1">
        <f t="shared" si="56"/>
        <v>0.19</v>
      </c>
      <c r="AT60" s="1">
        <f t="shared" si="57"/>
        <v>9512.6666666666661</v>
      </c>
      <c r="AU60" s="1">
        <f t="shared" si="58"/>
        <v>1507342.6887710185</v>
      </c>
    </row>
    <row r="61" spans="1:48" x14ac:dyDescent="0.15">
      <c r="C61" s="7">
        <v>3</v>
      </c>
      <c r="D61" s="8">
        <v>2.34539332867742</v>
      </c>
      <c r="E61" s="10">
        <f t="shared" si="59"/>
        <v>-0.55806122035714301</v>
      </c>
      <c r="F61" s="7" t="s">
        <v>83</v>
      </c>
      <c r="G61" s="1">
        <v>4</v>
      </c>
      <c r="H61" s="9">
        <f t="shared" si="41"/>
        <v>2.34539332867742</v>
      </c>
      <c r="I61" s="9">
        <f t="shared" si="42"/>
        <v>275.49539332867738</v>
      </c>
      <c r="J61" s="9">
        <f t="shared" si="43"/>
        <v>2.360491483464959E-2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0.38851680208869876</v>
      </c>
      <c r="P61" s="9">
        <f t="shared" si="46"/>
        <v>9.1709060251341443E-3</v>
      </c>
      <c r="Q61" s="12">
        <f t="shared" si="47"/>
        <v>1.7424721447754875E-3</v>
      </c>
      <c r="R61" s="9">
        <f t="shared" si="48"/>
        <v>1.8955666666666669E-2</v>
      </c>
      <c r="S61" s="13">
        <f t="shared" si="49"/>
        <v>9.1923548531247679E-2</v>
      </c>
      <c r="T61" s="2">
        <f t="shared" si="50"/>
        <v>0.01</v>
      </c>
      <c r="U61" s="14">
        <f t="shared" si="51"/>
        <v>9.1923548531247685E-4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1.2919235485312477E-2</v>
      </c>
      <c r="AR61" s="9">
        <f t="shared" si="55"/>
        <v>9.9766666666666666</v>
      </c>
      <c r="AS61" s="1">
        <f t="shared" si="56"/>
        <v>0.19</v>
      </c>
      <c r="AT61" s="1">
        <f t="shared" si="57"/>
        <v>9512.6666666666661</v>
      </c>
      <c r="AU61" s="1">
        <f t="shared" si="58"/>
        <v>1560820.4949109796</v>
      </c>
    </row>
    <row r="62" spans="1:48" x14ac:dyDescent="0.15">
      <c r="C62" s="7">
        <v>4</v>
      </c>
      <c r="D62" s="8">
        <v>10.3291880338667</v>
      </c>
      <c r="E62" s="10">
        <f t="shared" si="59"/>
        <v>2.34539332867742</v>
      </c>
      <c r="F62" s="7" t="s">
        <v>83</v>
      </c>
      <c r="G62" s="1">
        <v>5</v>
      </c>
      <c r="H62" s="9">
        <f t="shared" si="41"/>
        <v>10.3291880338667</v>
      </c>
      <c r="I62" s="9">
        <f t="shared" si="42"/>
        <v>283.47918803386665</v>
      </c>
      <c r="J62" s="9">
        <f t="shared" si="43"/>
        <v>6.3869154929766511E-2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0.3603786012603864</v>
      </c>
      <c r="O62" s="9">
        <f t="shared" si="60"/>
        <v>0.11873396146984488</v>
      </c>
      <c r="P62" s="9">
        <f t="shared" si="46"/>
        <v>7.5834377805424503E-3</v>
      </c>
      <c r="Q62" s="12">
        <f t="shared" si="47"/>
        <v>1.4408531783030656E-3</v>
      </c>
      <c r="R62" s="9">
        <f t="shared" si="48"/>
        <v>1.8955666666666669E-2</v>
      </c>
      <c r="S62" s="13">
        <f t="shared" si="49"/>
        <v>7.6011738528658029E-2</v>
      </c>
      <c r="T62" s="2">
        <f t="shared" si="50"/>
        <v>0.01</v>
      </c>
      <c r="U62" s="14">
        <f t="shared" si="51"/>
        <v>7.6011738528658035E-4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1.276011738528658E-2</v>
      </c>
      <c r="AR62" s="9">
        <f t="shared" si="55"/>
        <v>9.9766666666666666</v>
      </c>
      <c r="AS62" s="1">
        <f t="shared" si="56"/>
        <v>0.19</v>
      </c>
      <c r="AT62" s="1">
        <f t="shared" si="57"/>
        <v>9512.6666666666661</v>
      </c>
      <c r="AU62" s="1">
        <f t="shared" si="58"/>
        <v>1541596.8502987218</v>
      </c>
    </row>
    <row r="63" spans="1:48" x14ac:dyDescent="0.15">
      <c r="C63" s="7">
        <v>5</v>
      </c>
      <c r="D63" s="8">
        <v>13.1670233699032</v>
      </c>
      <c r="E63" s="10">
        <f t="shared" si="59"/>
        <v>10.3291880338667</v>
      </c>
      <c r="F63" s="7" t="s">
        <v>85</v>
      </c>
      <c r="G63" s="1">
        <v>6</v>
      </c>
      <c r="H63" s="9">
        <f t="shared" si="41"/>
        <v>13.1670233699032</v>
      </c>
      <c r="I63" s="9">
        <f t="shared" si="42"/>
        <v>286.31702336990315</v>
      </c>
      <c r="J63" s="9">
        <f t="shared" si="43"/>
        <v>8.9771885941310178E-2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0.21091719035596909</v>
      </c>
      <c r="P63" s="9">
        <f t="shared" si="46"/>
        <v>1.8934433955697664E-2</v>
      </c>
      <c r="Q63" s="12">
        <f t="shared" si="47"/>
        <v>3.5975424515825561E-3</v>
      </c>
      <c r="R63" s="9">
        <f t="shared" si="48"/>
        <v>1.8955666666666669E-2</v>
      </c>
      <c r="S63" s="13">
        <f t="shared" si="49"/>
        <v>0.18978717630168054</v>
      </c>
      <c r="T63" s="2">
        <f t="shared" si="50"/>
        <v>0.01</v>
      </c>
      <c r="U63" s="14">
        <f t="shared" si="51"/>
        <v>1.8978717630168055E-3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1.3897871763016805E-2</v>
      </c>
      <c r="AR63" s="9">
        <f t="shared" si="55"/>
        <v>9.9766666666666666</v>
      </c>
      <c r="AS63" s="1">
        <f t="shared" si="56"/>
        <v>0.19</v>
      </c>
      <c r="AT63" s="1">
        <f t="shared" si="57"/>
        <v>9512.6666666666661</v>
      </c>
      <c r="AU63" s="1">
        <f t="shared" si="58"/>
        <v>1679053.1535726204</v>
      </c>
    </row>
    <row r="64" spans="1:48" x14ac:dyDescent="0.15">
      <c r="C64" s="7">
        <v>6</v>
      </c>
      <c r="D64" s="8">
        <v>17.640227529000001</v>
      </c>
      <c r="E64" s="10">
        <f t="shared" si="59"/>
        <v>13.1670233699032</v>
      </c>
      <c r="F64" s="7" t="s">
        <v>83</v>
      </c>
      <c r="G64" s="1">
        <v>7</v>
      </c>
      <c r="H64" s="9">
        <f t="shared" si="41"/>
        <v>17.640227529000001</v>
      </c>
      <c r="I64" s="9">
        <f t="shared" si="42"/>
        <v>290.79022752899999</v>
      </c>
      <c r="J64" s="9">
        <f t="shared" si="43"/>
        <v>0.15147177429256853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0.29174942306693813</v>
      </c>
      <c r="P64" s="9">
        <f t="shared" si="46"/>
        <v>4.4191802760782335E-2</v>
      </c>
      <c r="Q64" s="12">
        <f t="shared" si="47"/>
        <v>8.3964425245486446E-3</v>
      </c>
      <c r="R64" s="9">
        <f t="shared" si="48"/>
        <v>1.8955666666666669E-2</v>
      </c>
      <c r="S64" s="13">
        <f t="shared" si="49"/>
        <v>0.44295158129751755</v>
      </c>
      <c r="T64" s="2">
        <f t="shared" si="50"/>
        <v>0.01</v>
      </c>
      <c r="U64" s="14">
        <f t="shared" si="51"/>
        <v>4.4295158129751752E-3</v>
      </c>
      <c r="V64" s="13"/>
      <c r="W64" s="2"/>
      <c r="X64" s="14"/>
      <c r="Y64" s="2">
        <v>0.04</v>
      </c>
      <c r="Z64" s="2">
        <v>0.21</v>
      </c>
      <c r="AA64" s="2">
        <f t="shared" si="52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3"/>
        <v>1.17E-2</v>
      </c>
      <c r="AQ64" s="1">
        <f t="shared" si="54"/>
        <v>2.4529515812975175E-2</v>
      </c>
      <c r="AR64" s="9">
        <f t="shared" si="55"/>
        <v>9.9766666666666666</v>
      </c>
      <c r="AS64" s="1">
        <f t="shared" si="56"/>
        <v>0.19</v>
      </c>
      <c r="AT64" s="1">
        <f t="shared" si="57"/>
        <v>9512.6666666666661</v>
      </c>
      <c r="AU64" s="1">
        <f t="shared" si="58"/>
        <v>2963501.2888077707</v>
      </c>
    </row>
    <row r="65" spans="1:48" x14ac:dyDescent="0.15">
      <c r="C65" s="7">
        <v>7</v>
      </c>
      <c r="D65" s="8">
        <v>21.2801304525806</v>
      </c>
      <c r="E65" s="10">
        <f t="shared" si="59"/>
        <v>17.640227529000001</v>
      </c>
      <c r="F65" s="7" t="s">
        <v>83</v>
      </c>
      <c r="G65" s="1">
        <v>8</v>
      </c>
      <c r="H65" s="9">
        <f t="shared" si="41"/>
        <v>21.2801304525806</v>
      </c>
      <c r="I65" s="9">
        <f t="shared" si="42"/>
        <v>294.43013045258056</v>
      </c>
      <c r="J65" s="9">
        <f t="shared" si="43"/>
        <v>0.22914273918584799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0.34732428697282247</v>
      </c>
      <c r="P65" s="9">
        <f t="shared" si="46"/>
        <v>7.9586838502724078E-2</v>
      </c>
      <c r="Q65" s="12">
        <f t="shared" si="47"/>
        <v>1.5121499315517576E-2</v>
      </c>
      <c r="R65" s="9">
        <f t="shared" si="48"/>
        <v>1.8955666666666669E-2</v>
      </c>
      <c r="S65" s="13">
        <f t="shared" si="49"/>
        <v>0.79772975445430072</v>
      </c>
      <c r="T65" s="2">
        <f t="shared" si="50"/>
        <v>0.01</v>
      </c>
      <c r="U65" s="14">
        <f t="shared" si="51"/>
        <v>7.9772975445430074E-3</v>
      </c>
      <c r="V65" s="13"/>
      <c r="W65" s="2"/>
      <c r="X65" s="14"/>
      <c r="Y65" s="2">
        <v>0.04</v>
      </c>
      <c r="Z65" s="2">
        <v>0.21</v>
      </c>
      <c r="AA65" s="2">
        <f t="shared" si="52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3"/>
        <v>1.17E-2</v>
      </c>
      <c r="AQ65" s="1">
        <f t="shared" si="54"/>
        <v>2.8077297544543009E-2</v>
      </c>
      <c r="AR65" s="9">
        <f t="shared" si="55"/>
        <v>9.9766666666666666</v>
      </c>
      <c r="AS65" s="1">
        <f t="shared" si="56"/>
        <v>0.19</v>
      </c>
      <c r="AT65" s="1">
        <f t="shared" si="57"/>
        <v>9512.6666666666661</v>
      </c>
      <c r="AU65" s="1">
        <f t="shared" si="58"/>
        <v>3392121.8867059369</v>
      </c>
    </row>
    <row r="66" spans="1:48" x14ac:dyDescent="0.15">
      <c r="C66" s="7">
        <v>8</v>
      </c>
      <c r="D66" s="8">
        <v>20.333165739999998</v>
      </c>
      <c r="E66" s="10">
        <f t="shared" si="59"/>
        <v>21.2801304525806</v>
      </c>
      <c r="F66" s="7" t="s">
        <v>83</v>
      </c>
      <c r="G66" s="1">
        <v>9</v>
      </c>
      <c r="H66" s="9">
        <f t="shared" si="41"/>
        <v>20.333165739999998</v>
      </c>
      <c r="I66" s="9">
        <f t="shared" si="42"/>
        <v>293.48316574</v>
      </c>
      <c r="J66" s="9">
        <f t="shared" si="43"/>
        <v>0.20595141383771132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0.36750411513676506</v>
      </c>
      <c r="P66" s="9">
        <f t="shared" si="46"/>
        <v>7.568799210359381E-2</v>
      </c>
      <c r="Q66" s="12">
        <f t="shared" si="47"/>
        <v>1.4380718499682824E-2</v>
      </c>
      <c r="R66" s="9">
        <f t="shared" si="48"/>
        <v>1.8955666666666669E-2</v>
      </c>
      <c r="S66" s="13">
        <f t="shared" si="49"/>
        <v>0.75865010461336913</v>
      </c>
      <c r="T66" s="2">
        <f t="shared" si="50"/>
        <v>0.01</v>
      </c>
      <c r="U66" s="14">
        <f t="shared" si="51"/>
        <v>7.5865010461336913E-3</v>
      </c>
      <c r="V66" s="13"/>
      <c r="W66" s="2"/>
      <c r="X66" s="14"/>
      <c r="Y66" s="2">
        <v>0.04</v>
      </c>
      <c r="Z66" s="2">
        <v>0.21</v>
      </c>
      <c r="AA66" s="2">
        <f t="shared" si="52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3"/>
        <v>1.17E-2</v>
      </c>
      <c r="AQ66" s="1">
        <f t="shared" si="54"/>
        <v>2.7686501046133689E-2</v>
      </c>
      <c r="AR66" s="9">
        <f t="shared" si="55"/>
        <v>9.9766666666666666</v>
      </c>
      <c r="AS66" s="1">
        <f t="shared" si="56"/>
        <v>0.19</v>
      </c>
      <c r="AT66" s="1">
        <f t="shared" si="57"/>
        <v>9512.6666666666661</v>
      </c>
      <c r="AU66" s="1">
        <f t="shared" si="58"/>
        <v>3344908.3201794839</v>
      </c>
    </row>
    <row r="67" spans="1:48" x14ac:dyDescent="0.15">
      <c r="C67" s="7">
        <v>9</v>
      </c>
      <c r="D67" s="8">
        <v>14.5932645992667</v>
      </c>
      <c r="E67" s="10">
        <f t="shared" si="59"/>
        <v>20.333165739999998</v>
      </c>
      <c r="F67" s="7" t="s">
        <v>83</v>
      </c>
      <c r="G67" s="1">
        <v>10</v>
      </c>
      <c r="H67" s="9">
        <f t="shared" si="41"/>
        <v>14.5932645992667</v>
      </c>
      <c r="I67" s="9">
        <f t="shared" si="42"/>
        <v>287.74326459926669</v>
      </c>
      <c r="J67" s="9">
        <f t="shared" si="43"/>
        <v>0.10625401404848962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0.39158278969983795</v>
      </c>
      <c r="P67" s="9">
        <f t="shared" si="46"/>
        <v>4.1607243237913337E-2</v>
      </c>
      <c r="Q67" s="12">
        <f t="shared" si="47"/>
        <v>7.9053762152035342E-3</v>
      </c>
      <c r="R67" s="9">
        <f t="shared" si="48"/>
        <v>1.8955666666666669E-2</v>
      </c>
      <c r="S67" s="13">
        <f t="shared" si="49"/>
        <v>0.41704553863595056</v>
      </c>
      <c r="T67" s="2">
        <f t="shared" si="50"/>
        <v>0.01</v>
      </c>
      <c r="U67" s="14">
        <f t="shared" si="51"/>
        <v>4.170455386359506E-3</v>
      </c>
      <c r="V67" s="13"/>
      <c r="W67" s="2"/>
      <c r="X67" s="14"/>
      <c r="Y67" s="2">
        <v>0.04</v>
      </c>
      <c r="Z67" s="2">
        <v>0.21</v>
      </c>
      <c r="AA67" s="2">
        <f t="shared" si="52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3"/>
        <v>1.17E-2</v>
      </c>
      <c r="AQ67" s="1">
        <f t="shared" si="54"/>
        <v>2.4270455386359507E-2</v>
      </c>
      <c r="AR67" s="9">
        <f t="shared" si="55"/>
        <v>9.9766666666666666</v>
      </c>
      <c r="AS67" s="1">
        <f t="shared" si="56"/>
        <v>0.19</v>
      </c>
      <c r="AT67" s="1">
        <f t="shared" si="57"/>
        <v>9512.6666666666661</v>
      </c>
      <c r="AU67" s="1">
        <f t="shared" si="58"/>
        <v>2932203.2430571686</v>
      </c>
    </row>
    <row r="68" spans="1:48" x14ac:dyDescent="0.15">
      <c r="C68" s="7">
        <v>10</v>
      </c>
      <c r="D68" s="8">
        <v>11.3885502192903</v>
      </c>
      <c r="E68" s="10">
        <f t="shared" si="59"/>
        <v>14.5932645992667</v>
      </c>
      <c r="F68" s="7" t="s">
        <v>83</v>
      </c>
      <c r="G68" s="1">
        <v>11</v>
      </c>
      <c r="H68" s="9">
        <f t="shared" si="41"/>
        <v>11.3885502192903</v>
      </c>
      <c r="I68" s="9">
        <f t="shared" si="42"/>
        <v>284.5385502192903</v>
      </c>
      <c r="J68" s="9">
        <f t="shared" si="43"/>
        <v>7.2581869198375448E-2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0.3324767691388284</v>
      </c>
      <c r="O68" s="9">
        <f t="shared" si="60"/>
        <v>0.11726544398976291</v>
      </c>
      <c r="P68" s="9">
        <f t="shared" si="46"/>
        <v>8.5113451171543938E-3</v>
      </c>
      <c r="Q68" s="12">
        <f t="shared" si="47"/>
        <v>1.6171555722593349E-3</v>
      </c>
      <c r="R68" s="9">
        <f t="shared" si="48"/>
        <v>1.8955666666666669E-2</v>
      </c>
      <c r="S68" s="13">
        <f t="shared" si="49"/>
        <v>8.5312513703518805E-2</v>
      </c>
      <c r="T68" s="2">
        <f t="shared" si="50"/>
        <v>0.01</v>
      </c>
      <c r="U68" s="14">
        <f t="shared" si="51"/>
        <v>8.5312513703518804E-4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1.2853125137035189E-2</v>
      </c>
      <c r="AR68" s="9">
        <f t="shared" si="55"/>
        <v>9.9766666666666666</v>
      </c>
      <c r="AS68" s="1">
        <f t="shared" si="56"/>
        <v>0.19</v>
      </c>
      <c r="AT68" s="1">
        <f t="shared" si="57"/>
        <v>9512.6666666666661</v>
      </c>
      <c r="AU68" s="1">
        <f t="shared" si="58"/>
        <v>1552833.4598705389</v>
      </c>
    </row>
    <row r="69" spans="1:48" x14ac:dyDescent="0.15">
      <c r="C69" s="7">
        <v>11</v>
      </c>
      <c r="D69" s="8">
        <v>5.63067712953334</v>
      </c>
      <c r="E69" s="10">
        <f t="shared" si="59"/>
        <v>11.3885502192903</v>
      </c>
      <c r="F69" s="7" t="s">
        <v>85</v>
      </c>
      <c r="G69" s="1">
        <v>12</v>
      </c>
      <c r="H69" s="9">
        <f t="shared" si="41"/>
        <v>5.63067712953334</v>
      </c>
      <c r="I69" s="9">
        <f t="shared" si="42"/>
        <v>278.78067712953333</v>
      </c>
      <c r="J69" s="9">
        <f t="shared" si="43"/>
        <v>3.5800137167931886E-2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0.20852076553927518</v>
      </c>
      <c r="P69" s="9">
        <f t="shared" si="46"/>
        <v>7.465072008668216E-3</v>
      </c>
      <c r="Q69" s="12">
        <f t="shared" si="47"/>
        <v>1.4183636816469611E-3</v>
      </c>
      <c r="R69" s="9">
        <f t="shared" si="48"/>
        <v>1.8955666666666669E-2</v>
      </c>
      <c r="S69" s="13">
        <f t="shared" si="49"/>
        <v>7.4825312482474593E-2</v>
      </c>
      <c r="T69" s="2">
        <f t="shared" si="50"/>
        <v>0.01</v>
      </c>
      <c r="U69" s="14">
        <f t="shared" si="51"/>
        <v>7.4825312482474596E-4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1.2748253124824745E-2</v>
      </c>
      <c r="AR69" s="9">
        <f t="shared" si="55"/>
        <v>9.9766666666666666</v>
      </c>
      <c r="AS69" s="1">
        <f t="shared" si="56"/>
        <v>0.19</v>
      </c>
      <c r="AT69" s="1">
        <f t="shared" si="57"/>
        <v>9512.6666666666661</v>
      </c>
      <c r="AU69" s="1">
        <f t="shared" si="58"/>
        <v>1540163.4852279446</v>
      </c>
      <c r="AV69" s="1">
        <f>SUM(AU58:AU69)</f>
        <v>24984249.878234521</v>
      </c>
    </row>
    <row r="70" spans="1:48" x14ac:dyDescent="0.15">
      <c r="C70" s="7">
        <v>12</v>
      </c>
      <c r="D70" s="8">
        <v>2.1079234487741898</v>
      </c>
      <c r="E70" s="10">
        <f t="shared" si="59"/>
        <v>5.63067712953334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1.96120200870968</v>
      </c>
      <c r="E73" s="7"/>
      <c r="F73" s="7"/>
      <c r="G73" s="1">
        <v>1</v>
      </c>
      <c r="H73" s="9">
        <f t="shared" ref="H73:H84" si="61">E74</f>
        <v>1.96120200870968</v>
      </c>
      <c r="I73" s="9">
        <f t="shared" ref="I73:I84" si="62">H73+273.15</f>
        <v>275.11120200870965</v>
      </c>
      <c r="J73" s="9">
        <f t="shared" ref="J73:J84" si="63">EXP(($C$15*(I73-$C$13))/($C$16*I73*$C$13))</f>
        <v>2.2468152492207984E-2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2.4602626978967746E-3</v>
      </c>
      <c r="Q73" s="12">
        <f t="shared" ref="Q73:Q84" si="67">P73*$B$75</f>
        <v>4.4284728562141943E-4</v>
      </c>
      <c r="R73" s="9">
        <f t="shared" ref="R73:R84" si="68">L73*$B$75</f>
        <v>1.9710000000000002E-2</v>
      </c>
      <c r="S73" s="13">
        <f t="shared" ref="S73:S84" si="69">Q73/R73</f>
        <v>2.2468152492207984E-2</v>
      </c>
      <c r="T73" s="2">
        <f t="shared" ref="T73:T84" si="70">$B$74/100</f>
        <v>0.01</v>
      </c>
      <c r="U73" s="14">
        <f t="shared" ref="U73:U84" si="71">S73*T73</f>
        <v>2.2468152492207986E-4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1.2824681524922081E-2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2195.9166666666665</v>
      </c>
      <c r="AU73" s="1">
        <f t="shared" ref="AU73:AU84" si="78">AT73*10000*AS73*0.67*AR73*AQ73</f>
        <v>371898.024161404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0.25331568903225798</v>
      </c>
      <c r="E74" s="10">
        <f t="shared" ref="E74:E85" si="79">D73</f>
        <v>1.96120200870968</v>
      </c>
      <c r="F74" s="7" t="s">
        <v>83</v>
      </c>
      <c r="G74" s="1">
        <v>2</v>
      </c>
      <c r="H74" s="9">
        <f t="shared" si="61"/>
        <v>0.25331568903225798</v>
      </c>
      <c r="I74" s="9">
        <f t="shared" si="62"/>
        <v>273.40331568903224</v>
      </c>
      <c r="J74" s="9">
        <f t="shared" si="63"/>
        <v>1.8011530452362132E-2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0.21653973730210324</v>
      </c>
      <c r="P74" s="9">
        <f t="shared" si="66"/>
        <v>3.9002120725633287E-3</v>
      </c>
      <c r="Q74" s="12">
        <f t="shared" si="67"/>
        <v>7.0203817306139918E-4</v>
      </c>
      <c r="R74" s="9">
        <f t="shared" si="68"/>
        <v>1.9710000000000002E-2</v>
      </c>
      <c r="S74" s="13">
        <f t="shared" si="69"/>
        <v>3.5618375091902542E-2</v>
      </c>
      <c r="T74" s="2">
        <f t="shared" si="70"/>
        <v>0.01</v>
      </c>
      <c r="U74" s="14">
        <f t="shared" si="71"/>
        <v>3.5618375091902541E-4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1.2956183750919026E-2</v>
      </c>
      <c r="AR74" s="9">
        <f t="shared" si="75"/>
        <v>10.950000000000001</v>
      </c>
      <c r="AS74" s="1">
        <f t="shared" si="76"/>
        <v>0.18</v>
      </c>
      <c r="AT74" s="1">
        <f t="shared" si="77"/>
        <v>2195.9166666666665</v>
      </c>
      <c r="AU74" s="1">
        <f t="shared" si="78"/>
        <v>375711.40681157372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-0.55806122035714301</v>
      </c>
      <c r="E75" s="10">
        <f t="shared" si="79"/>
        <v>0.25331568903225798</v>
      </c>
      <c r="F75" s="7" t="s">
        <v>83</v>
      </c>
      <c r="G75" s="1">
        <v>3</v>
      </c>
      <c r="H75" s="9">
        <f t="shared" si="61"/>
        <v>-0.55806122035714301</v>
      </c>
      <c r="I75" s="9">
        <f t="shared" si="62"/>
        <v>272.59193877964282</v>
      </c>
      <c r="J75" s="9">
        <f t="shared" si="63"/>
        <v>1.6199952131197317E-2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0.32213952522953992</v>
      </c>
      <c r="P75" s="9">
        <f t="shared" si="66"/>
        <v>5.2186448882851769E-3</v>
      </c>
      <c r="Q75" s="12">
        <f t="shared" si="67"/>
        <v>9.3935607989133185E-4</v>
      </c>
      <c r="R75" s="9">
        <f t="shared" si="68"/>
        <v>1.9710000000000002E-2</v>
      </c>
      <c r="S75" s="13">
        <f t="shared" si="69"/>
        <v>4.7658857427261885E-2</v>
      </c>
      <c r="T75" s="2">
        <f t="shared" si="70"/>
        <v>0.01</v>
      </c>
      <c r="U75" s="14">
        <f t="shared" si="71"/>
        <v>4.7658857427261884E-4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1.3076588574272619E-2</v>
      </c>
      <c r="AR75" s="9">
        <f t="shared" si="75"/>
        <v>10.950000000000001</v>
      </c>
      <c r="AS75" s="1">
        <f t="shared" si="76"/>
        <v>0.18</v>
      </c>
      <c r="AT75" s="1">
        <f t="shared" si="77"/>
        <v>2195.9166666666665</v>
      </c>
      <c r="AU75" s="1">
        <f t="shared" si="78"/>
        <v>379202.98013584589</v>
      </c>
    </row>
    <row r="76" spans="1:48" x14ac:dyDescent="0.15">
      <c r="C76" s="7">
        <v>3</v>
      </c>
      <c r="D76" s="8">
        <v>2.34539332867742</v>
      </c>
      <c r="E76" s="10">
        <f t="shared" si="79"/>
        <v>-0.55806122035714301</v>
      </c>
      <c r="F76" s="7" t="s">
        <v>83</v>
      </c>
      <c r="G76" s="1">
        <v>4</v>
      </c>
      <c r="H76" s="9">
        <f t="shared" si="61"/>
        <v>2.34539332867742</v>
      </c>
      <c r="I76" s="9">
        <f t="shared" si="62"/>
        <v>275.49539332867738</v>
      </c>
      <c r="J76" s="9">
        <f t="shared" si="63"/>
        <v>2.360491483464959E-2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0.4264208803412548</v>
      </c>
      <c r="P76" s="9">
        <f t="shared" si="66"/>
        <v>1.0065628564171623E-2</v>
      </c>
      <c r="Q76" s="12">
        <f t="shared" si="67"/>
        <v>1.8118131415508921E-3</v>
      </c>
      <c r="R76" s="9">
        <f t="shared" si="68"/>
        <v>1.9710000000000002E-2</v>
      </c>
      <c r="S76" s="13">
        <f t="shared" si="69"/>
        <v>9.1923548531247692E-2</v>
      </c>
      <c r="T76" s="2">
        <f t="shared" si="70"/>
        <v>0.01</v>
      </c>
      <c r="U76" s="14">
        <f t="shared" si="71"/>
        <v>9.1923548531247696E-4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1.3519235485312477E-2</v>
      </c>
      <c r="AR76" s="9">
        <f t="shared" si="75"/>
        <v>10.950000000000001</v>
      </c>
      <c r="AS76" s="1">
        <f t="shared" si="76"/>
        <v>0.18</v>
      </c>
      <c r="AT76" s="1">
        <f t="shared" si="77"/>
        <v>2195.9166666666665</v>
      </c>
      <c r="AU76" s="1">
        <f t="shared" si="78"/>
        <v>392039.1282535959</v>
      </c>
    </row>
    <row r="77" spans="1:48" x14ac:dyDescent="0.15">
      <c r="C77" s="7">
        <v>4</v>
      </c>
      <c r="D77" s="8">
        <v>10.3291880338667</v>
      </c>
      <c r="E77" s="10">
        <f t="shared" si="79"/>
        <v>2.34539332867742</v>
      </c>
      <c r="F77" s="7" t="s">
        <v>83</v>
      </c>
      <c r="G77" s="1">
        <v>5</v>
      </c>
      <c r="H77" s="9">
        <f t="shared" si="61"/>
        <v>10.3291880338667</v>
      </c>
      <c r="I77" s="9">
        <f t="shared" si="62"/>
        <v>283.47918803386665</v>
      </c>
      <c r="J77" s="9">
        <f t="shared" si="63"/>
        <v>6.3869154929766511E-2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0.39553748918822895</v>
      </c>
      <c r="O77" s="9">
        <f t="shared" si="80"/>
        <v>0.1303177625888543</v>
      </c>
      <c r="P77" s="9">
        <f t="shared" si="66"/>
        <v>8.3232853688880656E-3</v>
      </c>
      <c r="Q77" s="12">
        <f t="shared" si="67"/>
        <v>1.4981913663998517E-3</v>
      </c>
      <c r="R77" s="9">
        <f t="shared" si="68"/>
        <v>1.9710000000000002E-2</v>
      </c>
      <c r="S77" s="13">
        <f t="shared" si="69"/>
        <v>7.6011738528658127E-2</v>
      </c>
      <c r="T77" s="2">
        <f t="shared" si="70"/>
        <v>0.01</v>
      </c>
      <c r="U77" s="14">
        <f t="shared" si="71"/>
        <v>7.6011738528658133E-4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1.3360117385286582E-2</v>
      </c>
      <c r="AR77" s="9">
        <f t="shared" si="75"/>
        <v>10.950000000000001</v>
      </c>
      <c r="AS77" s="1">
        <f t="shared" si="76"/>
        <v>0.18</v>
      </c>
      <c r="AT77" s="1">
        <f t="shared" si="77"/>
        <v>2195.9166666666665</v>
      </c>
      <c r="AU77" s="1">
        <f t="shared" si="78"/>
        <v>387424.92345693475</v>
      </c>
    </row>
    <row r="78" spans="1:48" x14ac:dyDescent="0.15">
      <c r="C78" s="7">
        <v>5</v>
      </c>
      <c r="D78" s="8">
        <v>13.1670233699032</v>
      </c>
      <c r="E78" s="10">
        <f t="shared" si="79"/>
        <v>10.3291880338667</v>
      </c>
      <c r="F78" s="7" t="s">
        <v>85</v>
      </c>
      <c r="G78" s="1">
        <v>6</v>
      </c>
      <c r="H78" s="9">
        <f t="shared" si="61"/>
        <v>13.1670233699032</v>
      </c>
      <c r="I78" s="9">
        <f t="shared" si="62"/>
        <v>286.31702336990315</v>
      </c>
      <c r="J78" s="9">
        <f t="shared" si="63"/>
        <v>8.9771885941310178E-2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0.23149447721996624</v>
      </c>
      <c r="P78" s="9">
        <f t="shared" si="66"/>
        <v>2.0781695805034035E-2</v>
      </c>
      <c r="Q78" s="12">
        <f t="shared" si="67"/>
        <v>3.7407052449061262E-3</v>
      </c>
      <c r="R78" s="9">
        <f t="shared" si="68"/>
        <v>1.9710000000000002E-2</v>
      </c>
      <c r="S78" s="13">
        <f t="shared" si="69"/>
        <v>0.18978717630168065</v>
      </c>
      <c r="T78" s="2">
        <f t="shared" si="70"/>
        <v>0.01</v>
      </c>
      <c r="U78" s="14">
        <f t="shared" si="71"/>
        <v>1.8978717630168066E-3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1.4497871763016807E-2</v>
      </c>
      <c r="AR78" s="9">
        <f t="shared" si="75"/>
        <v>10.950000000000001</v>
      </c>
      <c r="AS78" s="1">
        <f t="shared" si="76"/>
        <v>0.18</v>
      </c>
      <c r="AT78" s="1">
        <f t="shared" si="77"/>
        <v>2195.9166666666665</v>
      </c>
      <c r="AU78" s="1">
        <f t="shared" si="78"/>
        <v>420418.22658392444</v>
      </c>
    </row>
    <row r="79" spans="1:48" x14ac:dyDescent="0.15">
      <c r="C79" s="7">
        <v>6</v>
      </c>
      <c r="D79" s="8">
        <v>17.640227529000001</v>
      </c>
      <c r="E79" s="10">
        <f t="shared" si="79"/>
        <v>13.1670233699032</v>
      </c>
      <c r="F79" s="7" t="s">
        <v>83</v>
      </c>
      <c r="G79" s="1">
        <v>7</v>
      </c>
      <c r="H79" s="9">
        <f t="shared" si="61"/>
        <v>17.640227529000001</v>
      </c>
      <c r="I79" s="9">
        <f t="shared" si="62"/>
        <v>290.79022752899999</v>
      </c>
      <c r="J79" s="9">
        <f t="shared" si="63"/>
        <v>0.15147177429256853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0.3202127814149322</v>
      </c>
      <c r="P79" s="9">
        <f t="shared" si="66"/>
        <v>4.8503198152078195E-2</v>
      </c>
      <c r="Q79" s="12">
        <f t="shared" si="67"/>
        <v>8.7305756673740752E-3</v>
      </c>
      <c r="R79" s="9">
        <f t="shared" si="68"/>
        <v>1.9710000000000002E-2</v>
      </c>
      <c r="S79" s="13">
        <f t="shared" si="69"/>
        <v>0.44295158129751772</v>
      </c>
      <c r="T79" s="2">
        <f t="shared" si="70"/>
        <v>0.01</v>
      </c>
      <c r="U79" s="14">
        <f t="shared" si="71"/>
        <v>4.4295158129751769E-3</v>
      </c>
      <c r="V79" s="13"/>
      <c r="W79" s="2"/>
      <c r="X79" s="14"/>
      <c r="Y79" s="2">
        <v>0.04</v>
      </c>
      <c r="Z79" s="2">
        <v>0.27</v>
      </c>
      <c r="AA79" s="2">
        <f t="shared" si="72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3"/>
        <v>1.0799999999999999E-2</v>
      </c>
      <c r="AQ79" s="1">
        <f t="shared" si="74"/>
        <v>2.6029515812975176E-2</v>
      </c>
      <c r="AR79" s="9">
        <f t="shared" si="75"/>
        <v>10.950000000000001</v>
      </c>
      <c r="AS79" s="1">
        <f t="shared" si="76"/>
        <v>0.18</v>
      </c>
      <c r="AT79" s="1">
        <f t="shared" si="77"/>
        <v>2195.9166666666665</v>
      </c>
      <c r="AU79" s="1">
        <f t="shared" si="78"/>
        <v>754819.95259779401</v>
      </c>
    </row>
    <row r="80" spans="1:48" x14ac:dyDescent="0.15">
      <c r="C80" s="7">
        <v>7</v>
      </c>
      <c r="D80" s="8">
        <v>21.2801304525806</v>
      </c>
      <c r="E80" s="10">
        <f t="shared" si="79"/>
        <v>17.640227529000001</v>
      </c>
      <c r="F80" s="7" t="s">
        <v>83</v>
      </c>
      <c r="G80" s="1">
        <v>8</v>
      </c>
      <c r="H80" s="9">
        <f t="shared" si="61"/>
        <v>21.2801304525806</v>
      </c>
      <c r="I80" s="9">
        <f t="shared" si="62"/>
        <v>294.43013045258056</v>
      </c>
      <c r="J80" s="9">
        <f t="shared" si="63"/>
        <v>0.22914273918584799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0.38120958326285398</v>
      </c>
      <c r="P80" s="9">
        <f t="shared" si="66"/>
        <v>8.7351408112745957E-2</v>
      </c>
      <c r="Q80" s="12">
        <f t="shared" si="67"/>
        <v>1.5723253460294271E-2</v>
      </c>
      <c r="R80" s="9">
        <f t="shared" si="68"/>
        <v>1.9710000000000002E-2</v>
      </c>
      <c r="S80" s="13">
        <f t="shared" si="69"/>
        <v>0.79772975445430083</v>
      </c>
      <c r="T80" s="2">
        <f t="shared" si="70"/>
        <v>0.01</v>
      </c>
      <c r="U80" s="14">
        <f t="shared" si="71"/>
        <v>7.9772975445430092E-3</v>
      </c>
      <c r="V80" s="13"/>
      <c r="W80" s="2"/>
      <c r="X80" s="14"/>
      <c r="Y80" s="2">
        <v>0.04</v>
      </c>
      <c r="Z80" s="2">
        <v>0.27</v>
      </c>
      <c r="AA80" s="2">
        <f t="shared" si="72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3"/>
        <v>1.0799999999999999E-2</v>
      </c>
      <c r="AQ80" s="1">
        <f t="shared" si="74"/>
        <v>2.957729754454301E-2</v>
      </c>
      <c r="AR80" s="9">
        <f t="shared" si="75"/>
        <v>10.950000000000001</v>
      </c>
      <c r="AS80" s="1">
        <f t="shared" si="76"/>
        <v>0.18</v>
      </c>
      <c r="AT80" s="1">
        <f t="shared" si="77"/>
        <v>2195.9166666666665</v>
      </c>
      <c r="AU80" s="1">
        <f t="shared" si="78"/>
        <v>857700.71525548643</v>
      </c>
    </row>
    <row r="81" spans="1:48" x14ac:dyDescent="0.15">
      <c r="C81" s="7">
        <v>8</v>
      </c>
      <c r="D81" s="8">
        <v>20.333165739999998</v>
      </c>
      <c r="E81" s="10">
        <f t="shared" si="79"/>
        <v>21.2801304525806</v>
      </c>
      <c r="F81" s="7" t="s">
        <v>83</v>
      </c>
      <c r="G81" s="1">
        <v>9</v>
      </c>
      <c r="H81" s="9">
        <f t="shared" si="61"/>
        <v>20.333165739999998</v>
      </c>
      <c r="I81" s="9">
        <f t="shared" si="62"/>
        <v>293.48316574</v>
      </c>
      <c r="J81" s="9">
        <f t="shared" si="63"/>
        <v>0.20595141383771132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0.40335817515010802</v>
      </c>
      <c r="P81" s="9">
        <f t="shared" si="66"/>
        <v>8.3072186455163941E-2</v>
      </c>
      <c r="Q81" s="12">
        <f t="shared" si="67"/>
        <v>1.4952993561929509E-2</v>
      </c>
      <c r="R81" s="9">
        <f t="shared" si="68"/>
        <v>1.9710000000000002E-2</v>
      </c>
      <c r="S81" s="13">
        <f t="shared" si="69"/>
        <v>0.75865010461336924</v>
      </c>
      <c r="T81" s="2">
        <f t="shared" si="70"/>
        <v>0.01</v>
      </c>
      <c r="U81" s="14">
        <f t="shared" si="71"/>
        <v>7.5865010461336922E-3</v>
      </c>
      <c r="V81" s="13"/>
      <c r="W81" s="2"/>
      <c r="X81" s="14"/>
      <c r="Y81" s="2">
        <v>0.04</v>
      </c>
      <c r="Z81" s="2">
        <v>0.27</v>
      </c>
      <c r="AA81" s="2">
        <f t="shared" si="72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3"/>
        <v>1.0799999999999999E-2</v>
      </c>
      <c r="AQ81" s="1">
        <f t="shared" si="74"/>
        <v>2.9186501046133694E-2</v>
      </c>
      <c r="AR81" s="9">
        <f t="shared" si="75"/>
        <v>10.950000000000001</v>
      </c>
      <c r="AS81" s="1">
        <f t="shared" si="76"/>
        <v>0.18</v>
      </c>
      <c r="AT81" s="1">
        <f t="shared" si="77"/>
        <v>2195.9166666666665</v>
      </c>
      <c r="AU81" s="1">
        <f t="shared" si="78"/>
        <v>846368.1573806426</v>
      </c>
    </row>
    <row r="82" spans="1:48" x14ac:dyDescent="0.15">
      <c r="C82" s="7">
        <v>9</v>
      </c>
      <c r="D82" s="8">
        <v>14.5932645992667</v>
      </c>
      <c r="E82" s="10">
        <f t="shared" si="79"/>
        <v>20.333165739999998</v>
      </c>
      <c r="F82" s="7" t="s">
        <v>83</v>
      </c>
      <c r="G82" s="1">
        <v>10</v>
      </c>
      <c r="H82" s="9">
        <f t="shared" si="61"/>
        <v>14.5932645992667</v>
      </c>
      <c r="I82" s="9">
        <f t="shared" si="62"/>
        <v>287.74326459926669</v>
      </c>
      <c r="J82" s="9">
        <f t="shared" si="63"/>
        <v>0.10625401404848962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0.42978598869494405</v>
      </c>
      <c r="P82" s="9">
        <f t="shared" si="66"/>
        <v>4.5666486480636585E-2</v>
      </c>
      <c r="Q82" s="12">
        <f t="shared" si="67"/>
        <v>8.2199675665145851E-3</v>
      </c>
      <c r="R82" s="9">
        <f t="shared" si="68"/>
        <v>1.9710000000000002E-2</v>
      </c>
      <c r="S82" s="13">
        <f t="shared" si="69"/>
        <v>0.41704553863595051</v>
      </c>
      <c r="T82" s="2">
        <f t="shared" si="70"/>
        <v>0.01</v>
      </c>
      <c r="U82" s="14">
        <f t="shared" si="71"/>
        <v>4.1704553863595051E-3</v>
      </c>
      <c r="V82" s="13"/>
      <c r="W82" s="2"/>
      <c r="X82" s="14"/>
      <c r="Y82" s="2">
        <v>0.04</v>
      </c>
      <c r="Z82" s="2">
        <v>0.27</v>
      </c>
      <c r="AA82" s="2">
        <f t="shared" si="72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3"/>
        <v>1.0799999999999999E-2</v>
      </c>
      <c r="AQ82" s="1">
        <f t="shared" si="74"/>
        <v>2.5770455386359505E-2</v>
      </c>
      <c r="AR82" s="9">
        <f t="shared" si="75"/>
        <v>10.950000000000001</v>
      </c>
      <c r="AS82" s="1">
        <f t="shared" si="76"/>
        <v>0.18</v>
      </c>
      <c r="AT82" s="1">
        <f t="shared" si="77"/>
        <v>2195.9166666666665</v>
      </c>
      <c r="AU82" s="1">
        <f t="shared" si="78"/>
        <v>747307.55857775116</v>
      </c>
    </row>
    <row r="83" spans="1:48" x14ac:dyDescent="0.15">
      <c r="C83" s="7">
        <v>10</v>
      </c>
      <c r="D83" s="8">
        <v>11.3885502192903</v>
      </c>
      <c r="E83" s="10">
        <f t="shared" si="79"/>
        <v>14.5932645992667</v>
      </c>
      <c r="F83" s="7" t="s">
        <v>83</v>
      </c>
      <c r="G83" s="1">
        <v>11</v>
      </c>
      <c r="H83" s="9">
        <f t="shared" si="61"/>
        <v>11.3885502192903</v>
      </c>
      <c r="I83" s="9">
        <f t="shared" si="62"/>
        <v>284.5385502192903</v>
      </c>
      <c r="J83" s="9">
        <f t="shared" si="63"/>
        <v>7.2581869198375448E-2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0.36491352710359209</v>
      </c>
      <c r="O83" s="9">
        <f t="shared" si="80"/>
        <v>0.12870597511071535</v>
      </c>
      <c r="P83" s="9">
        <f t="shared" si="66"/>
        <v>9.3417202505353073E-3</v>
      </c>
      <c r="Q83" s="12">
        <f t="shared" si="67"/>
        <v>1.6815096450963553E-3</v>
      </c>
      <c r="R83" s="9">
        <f t="shared" si="68"/>
        <v>1.9710000000000002E-2</v>
      </c>
      <c r="S83" s="13">
        <f t="shared" si="69"/>
        <v>8.5312513703518777E-2</v>
      </c>
      <c r="T83" s="2">
        <f t="shared" si="70"/>
        <v>0.01</v>
      </c>
      <c r="U83" s="14">
        <f t="shared" si="71"/>
        <v>8.5312513703518782E-4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1.3453125137035189E-2</v>
      </c>
      <c r="AR83" s="9">
        <f t="shared" si="75"/>
        <v>10.950000000000001</v>
      </c>
      <c r="AS83" s="1">
        <f t="shared" si="76"/>
        <v>0.18</v>
      </c>
      <c r="AT83" s="1">
        <f t="shared" si="77"/>
        <v>2195.9166666666665</v>
      </c>
      <c r="AU83" s="1">
        <f t="shared" si="78"/>
        <v>390122.01960234658</v>
      </c>
    </row>
    <row r="84" spans="1:48" x14ac:dyDescent="0.15">
      <c r="C84" s="7">
        <v>11</v>
      </c>
      <c r="D84" s="8">
        <v>5.63067712953334</v>
      </c>
      <c r="E84" s="10">
        <f t="shared" si="79"/>
        <v>11.3885502192903</v>
      </c>
      <c r="F84" s="7" t="s">
        <v>85</v>
      </c>
      <c r="G84" s="1">
        <v>12</v>
      </c>
      <c r="H84" s="9">
        <f t="shared" si="61"/>
        <v>5.63067712953334</v>
      </c>
      <c r="I84" s="9">
        <f t="shared" si="62"/>
        <v>278.78067712953333</v>
      </c>
      <c r="J84" s="9">
        <f t="shared" si="63"/>
        <v>3.5800137167931886E-2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0.22886425486018006</v>
      </c>
      <c r="P84" s="9">
        <f t="shared" si="66"/>
        <v>8.1933717168309675E-3</v>
      </c>
      <c r="Q84" s="12">
        <f t="shared" si="67"/>
        <v>1.474806909029574E-3</v>
      </c>
      <c r="R84" s="9">
        <f t="shared" si="68"/>
        <v>1.9710000000000002E-2</v>
      </c>
      <c r="S84" s="13">
        <f t="shared" si="69"/>
        <v>7.4825312482474579E-2</v>
      </c>
      <c r="T84" s="2">
        <f t="shared" si="70"/>
        <v>0.01</v>
      </c>
      <c r="U84" s="14">
        <f t="shared" si="71"/>
        <v>7.4825312482474586E-4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1.3348253124824745E-2</v>
      </c>
      <c r="AR84" s="9">
        <f t="shared" si="75"/>
        <v>10.950000000000001</v>
      </c>
      <c r="AS84" s="1">
        <f t="shared" si="76"/>
        <v>0.18</v>
      </c>
      <c r="AT84" s="1">
        <f t="shared" si="77"/>
        <v>2195.9166666666665</v>
      </c>
      <c r="AU84" s="1">
        <f t="shared" si="78"/>
        <v>387080.87631507637</v>
      </c>
      <c r="AV84" s="1">
        <f>SUM(AU73:AU84)</f>
        <v>6310093.969132375</v>
      </c>
    </row>
    <row r="85" spans="1:48" x14ac:dyDescent="0.15">
      <c r="C85" s="7">
        <v>12</v>
      </c>
      <c r="D85" s="8">
        <v>2.1079234487741898</v>
      </c>
      <c r="E85" s="10">
        <f t="shared" si="79"/>
        <v>5.63067712953334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1.96120200870968</v>
      </c>
      <c r="E89" s="7"/>
      <c r="F89" s="7"/>
      <c r="G89" s="1">
        <v>1</v>
      </c>
      <c r="H89" s="9">
        <f t="shared" ref="H89:H100" si="81">E90</f>
        <v>1.96120200870968</v>
      </c>
      <c r="I89" s="9">
        <f t="shared" ref="I89:I100" si="82">H89+273.15</f>
        <v>275.11120200870965</v>
      </c>
      <c r="J89" s="9">
        <f t="shared" ref="J89:J100" si="83">EXP(($C$15*(I89-$C$13))/($C$16*I89*$C$13))</f>
        <v>2.2468152492207984E-2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0.11919972771309871</v>
      </c>
      <c r="Q89" s="12">
        <f t="shared" ref="Q89:Q100" si="87">P89*$B$91</f>
        <v>5.3639877470894423E-2</v>
      </c>
      <c r="R89" s="9">
        <f t="shared" ref="R89:R100" si="88">L89*$B$91</f>
        <v>2.3873737500000001</v>
      </c>
      <c r="S89" s="13">
        <f t="shared" ref="S89:S100" si="89">Q89/R89</f>
        <v>2.2468152492207984E-2</v>
      </c>
      <c r="T89" s="2">
        <f t="shared" ref="T89:T100" si="90">$B$90/100</f>
        <v>0.51</v>
      </c>
      <c r="U89" s="14">
        <f t="shared" ref="U89:U100" si="91">S89*T89</f>
        <v>1.1458757771026073E-2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3.3791815467964358E-2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24674.75</v>
      </c>
      <c r="AN89" s="1">
        <f t="shared" ref="AN89:AN100" si="96">AM89*10000*AK89*AJ89</f>
        <v>86736523.381655917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0.25331568903225798</v>
      </c>
      <c r="E90" s="10">
        <f t="shared" ref="E90:E101" si="97">D89</f>
        <v>1.96120200870968</v>
      </c>
      <c r="F90" s="7" t="s">
        <v>83</v>
      </c>
      <c r="G90" s="1">
        <v>2</v>
      </c>
      <c r="H90" s="9">
        <f t="shared" si="81"/>
        <v>0.25331568903225798</v>
      </c>
      <c r="I90" s="9">
        <f t="shared" si="82"/>
        <v>273.40331568903224</v>
      </c>
      <c r="J90" s="9">
        <f t="shared" si="83"/>
        <v>1.8011530452362132E-2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10.491350272286901</v>
      </c>
      <c r="P90" s="9">
        <f t="shared" si="86"/>
        <v>0.18896527491569326</v>
      </c>
      <c r="Q90" s="12">
        <f t="shared" si="87"/>
        <v>8.5034373712061975E-2</v>
      </c>
      <c r="R90" s="9">
        <f t="shared" si="88"/>
        <v>2.3873737500000001</v>
      </c>
      <c r="S90" s="13">
        <f t="shared" si="89"/>
        <v>3.5618375091902542E-2</v>
      </c>
      <c r="T90" s="2">
        <f t="shared" si="90"/>
        <v>0.51</v>
      </c>
      <c r="U90" s="14">
        <f t="shared" si="91"/>
        <v>1.8165371296870295E-2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3.5813859446006395E-2</v>
      </c>
      <c r="AK90" s="9">
        <f t="shared" si="93"/>
        <v>10.4025</v>
      </c>
      <c r="AL90" s="1">
        <f t="shared" si="94"/>
        <v>0.45</v>
      </c>
      <c r="AM90" s="17">
        <f t="shared" si="95"/>
        <v>24674.75</v>
      </c>
      <c r="AN90" s="1">
        <f t="shared" si="96"/>
        <v>91926687.400705144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-0.55806122035714301</v>
      </c>
      <c r="E91" s="10">
        <f t="shared" si="97"/>
        <v>0.25331568903225798</v>
      </c>
      <c r="F91" s="7" t="s">
        <v>83</v>
      </c>
      <c r="G91" s="1">
        <v>3</v>
      </c>
      <c r="H91" s="9">
        <f t="shared" si="81"/>
        <v>-0.55806122035714301</v>
      </c>
      <c r="I91" s="9">
        <f t="shared" si="82"/>
        <v>272.59193877964282</v>
      </c>
      <c r="J91" s="9">
        <f t="shared" si="83"/>
        <v>1.6199952131197317E-2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15.607659997371208</v>
      </c>
      <c r="P91" s="9">
        <f t="shared" si="86"/>
        <v>0.25284334483741683</v>
      </c>
      <c r="Q91" s="12">
        <f t="shared" si="87"/>
        <v>0.11377950517683758</v>
      </c>
      <c r="R91" s="9">
        <f t="shared" si="88"/>
        <v>2.3873737500000001</v>
      </c>
      <c r="S91" s="13">
        <f t="shared" si="89"/>
        <v>4.7658857427261891E-2</v>
      </c>
      <c r="T91" s="2">
        <f t="shared" si="90"/>
        <v>0.51</v>
      </c>
      <c r="U91" s="14">
        <f t="shared" si="91"/>
        <v>2.4306017287903565E-2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3.7665264212302922E-2</v>
      </c>
      <c r="AK91" s="9">
        <f t="shared" si="93"/>
        <v>10.4025</v>
      </c>
      <c r="AL91" s="1">
        <f t="shared" si="94"/>
        <v>0.45</v>
      </c>
      <c r="AM91" s="17">
        <f t="shared" si="95"/>
        <v>24674.75</v>
      </c>
      <c r="AN91" s="1">
        <f t="shared" si="96"/>
        <v>96678856.249195307</v>
      </c>
    </row>
    <row r="92" spans="1:48" x14ac:dyDescent="0.15">
      <c r="C92" s="7">
        <v>3</v>
      </c>
      <c r="D92" s="8">
        <v>2.34539332867742</v>
      </c>
      <c r="E92" s="10">
        <f t="shared" si="97"/>
        <v>-0.55806122035714301</v>
      </c>
      <c r="F92" s="7" t="s">
        <v>83</v>
      </c>
      <c r="G92" s="1">
        <v>4</v>
      </c>
      <c r="H92" s="9">
        <f t="shared" si="81"/>
        <v>2.34539332867742</v>
      </c>
      <c r="I92" s="9">
        <f t="shared" si="82"/>
        <v>275.49539332867738</v>
      </c>
      <c r="J92" s="9">
        <f t="shared" si="83"/>
        <v>2.360491483464959E-2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20.660091652533794</v>
      </c>
      <c r="P92" s="9">
        <f t="shared" si="86"/>
        <v>0.48767970393411514</v>
      </c>
      <c r="Q92" s="12">
        <f t="shared" si="87"/>
        <v>0.21945586677035181</v>
      </c>
      <c r="R92" s="9">
        <f t="shared" si="88"/>
        <v>2.3873737500000001</v>
      </c>
      <c r="S92" s="13">
        <f t="shared" si="89"/>
        <v>9.1923548531247692E-2</v>
      </c>
      <c r="T92" s="2">
        <f t="shared" si="90"/>
        <v>0.51</v>
      </c>
      <c r="U92" s="14">
        <f t="shared" si="91"/>
        <v>4.6881009750936321E-2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4.4471624439907299E-2</v>
      </c>
      <c r="AK92" s="9">
        <f t="shared" si="93"/>
        <v>10.4025</v>
      </c>
      <c r="AL92" s="1">
        <f t="shared" si="94"/>
        <v>0.45</v>
      </c>
      <c r="AM92" s="17">
        <f t="shared" si="95"/>
        <v>24674.75</v>
      </c>
      <c r="AN92" s="1">
        <f t="shared" si="96"/>
        <v>114149359.53083339</v>
      </c>
    </row>
    <row r="93" spans="1:48" x14ac:dyDescent="0.15">
      <c r="C93" s="7">
        <v>4</v>
      </c>
      <c r="D93" s="8">
        <v>10.3291880338667</v>
      </c>
      <c r="E93" s="10">
        <f t="shared" si="97"/>
        <v>2.34539332867742</v>
      </c>
      <c r="F93" s="7" t="s">
        <v>83</v>
      </c>
      <c r="G93" s="1">
        <v>5</v>
      </c>
      <c r="H93" s="9">
        <f t="shared" si="81"/>
        <v>10.3291880338667</v>
      </c>
      <c r="I93" s="9">
        <f t="shared" si="82"/>
        <v>283.47918803386665</v>
      </c>
      <c r="J93" s="9">
        <f t="shared" si="83"/>
        <v>6.3869154929766511E-2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19.163791351169692</v>
      </c>
      <c r="O93" s="9">
        <f t="shared" si="98"/>
        <v>6.3138955974299869</v>
      </c>
      <c r="P93" s="9">
        <f t="shared" si="86"/>
        <v>0.40326317612262652</v>
      </c>
      <c r="Q93" s="12">
        <f t="shared" si="87"/>
        <v>0.18146842925518195</v>
      </c>
      <c r="R93" s="9">
        <f t="shared" si="88"/>
        <v>2.3873737500000001</v>
      </c>
      <c r="S93" s="13">
        <f t="shared" si="89"/>
        <v>7.6011738528658085E-2</v>
      </c>
      <c r="T93" s="2">
        <f t="shared" si="90"/>
        <v>0.51</v>
      </c>
      <c r="U93" s="14">
        <f t="shared" si="91"/>
        <v>3.8765986649615621E-2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3.459894497485911E-2</v>
      </c>
      <c r="AK93" s="9">
        <f t="shared" si="93"/>
        <v>10.4025</v>
      </c>
      <c r="AL93" s="1">
        <f t="shared" si="94"/>
        <v>0.45</v>
      </c>
      <c r="AM93" s="17">
        <f t="shared" si="95"/>
        <v>24674.75</v>
      </c>
      <c r="AN93" s="1">
        <f t="shared" si="96"/>
        <v>88808256.029852062</v>
      </c>
    </row>
    <row r="94" spans="1:48" x14ac:dyDescent="0.15">
      <c r="C94" s="7">
        <v>5</v>
      </c>
      <c r="D94" s="8">
        <v>13.1670233699032</v>
      </c>
      <c r="E94" s="10">
        <f t="shared" si="97"/>
        <v>10.3291880338667</v>
      </c>
      <c r="F94" s="7" t="s">
        <v>85</v>
      </c>
      <c r="G94" s="1">
        <v>6</v>
      </c>
      <c r="H94" s="9">
        <f t="shared" si="81"/>
        <v>13.1670233699032</v>
      </c>
      <c r="I94" s="9">
        <f t="shared" si="82"/>
        <v>286.31702336990315</v>
      </c>
      <c r="J94" s="9">
        <f t="shared" si="83"/>
        <v>8.9771885941310178E-2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11.21590742130736</v>
      </c>
      <c r="P94" s="9">
        <f t="shared" si="86"/>
        <v>1.0068731617538986</v>
      </c>
      <c r="Q94" s="12">
        <f t="shared" si="87"/>
        <v>0.45309292278925439</v>
      </c>
      <c r="R94" s="9">
        <f t="shared" si="88"/>
        <v>2.3873737500000001</v>
      </c>
      <c r="S94" s="13">
        <f t="shared" si="89"/>
        <v>0.18978717630168063</v>
      </c>
      <c r="T94" s="2">
        <f t="shared" si="90"/>
        <v>0.51</v>
      </c>
      <c r="U94" s="14">
        <f t="shared" si="91"/>
        <v>9.6791459913857125E-2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2"/>
        <v>5.5311625164027933E-2</v>
      </c>
      <c r="AK94" s="9">
        <f t="shared" si="93"/>
        <v>10.4025</v>
      </c>
      <c r="AL94" s="1">
        <f t="shared" si="94"/>
        <v>0.45</v>
      </c>
      <c r="AM94" s="17">
        <f t="shared" si="95"/>
        <v>24674.75</v>
      </c>
      <c r="AN94" s="1">
        <f t="shared" si="96"/>
        <v>141973374.40674961</v>
      </c>
    </row>
    <row r="95" spans="1:48" x14ac:dyDescent="0.15">
      <c r="C95" s="7">
        <v>6</v>
      </c>
      <c r="D95" s="8">
        <v>17.640227529000001</v>
      </c>
      <c r="E95" s="10">
        <f t="shared" si="97"/>
        <v>13.1670233699032</v>
      </c>
      <c r="F95" s="7" t="s">
        <v>83</v>
      </c>
      <c r="G95" s="1">
        <v>7</v>
      </c>
      <c r="H95" s="9">
        <f t="shared" si="81"/>
        <v>17.640227529000001</v>
      </c>
      <c r="I95" s="9">
        <f t="shared" si="82"/>
        <v>290.79022752899999</v>
      </c>
      <c r="J95" s="9">
        <f t="shared" si="83"/>
        <v>0.15147177429256853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15.51430925955346</v>
      </c>
      <c r="P95" s="9">
        <f t="shared" si="86"/>
        <v>2.3499799504681875</v>
      </c>
      <c r="Q95" s="12">
        <f t="shared" si="87"/>
        <v>1.0574909777106845</v>
      </c>
      <c r="R95" s="9">
        <f t="shared" si="88"/>
        <v>2.3873737500000001</v>
      </c>
      <c r="S95" s="13">
        <f t="shared" si="89"/>
        <v>0.4429515812975176</v>
      </c>
      <c r="T95" s="2">
        <f t="shared" si="90"/>
        <v>0.51</v>
      </c>
      <c r="U95" s="14">
        <f t="shared" si="91"/>
        <v>0.22590530646173398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2"/>
        <v>0.11456544989821281</v>
      </c>
      <c r="AK95" s="9">
        <f t="shared" si="93"/>
        <v>10.4025</v>
      </c>
      <c r="AL95" s="1">
        <f t="shared" si="94"/>
        <v>0.45</v>
      </c>
      <c r="AM95" s="17">
        <f t="shared" si="95"/>
        <v>24674.75</v>
      </c>
      <c r="AN95" s="1">
        <f t="shared" si="96"/>
        <v>294065550.67296827</v>
      </c>
    </row>
    <row r="96" spans="1:48" x14ac:dyDescent="0.15">
      <c r="C96" s="7">
        <v>7</v>
      </c>
      <c r="D96" s="8">
        <v>21.2801304525806</v>
      </c>
      <c r="E96" s="10">
        <f t="shared" si="97"/>
        <v>17.640227529000001</v>
      </c>
      <c r="F96" s="7" t="s">
        <v>83</v>
      </c>
      <c r="G96" s="1">
        <v>8</v>
      </c>
      <c r="H96" s="9">
        <f t="shared" si="81"/>
        <v>21.2801304525806</v>
      </c>
      <c r="I96" s="9">
        <f t="shared" si="82"/>
        <v>294.43013045258056</v>
      </c>
      <c r="J96" s="9">
        <f t="shared" si="83"/>
        <v>0.22914273918584799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18.46960430908527</v>
      </c>
      <c r="P96" s="9">
        <f t="shared" si="86"/>
        <v>4.2321757230625403</v>
      </c>
      <c r="Q96" s="12">
        <f t="shared" si="87"/>
        <v>1.9044790753781431</v>
      </c>
      <c r="R96" s="9">
        <f t="shared" si="88"/>
        <v>2.3873737500000001</v>
      </c>
      <c r="S96" s="13">
        <f t="shared" si="89"/>
        <v>0.79772975445430072</v>
      </c>
      <c r="T96" s="2">
        <f t="shared" si="90"/>
        <v>0.51</v>
      </c>
      <c r="U96" s="14">
        <f t="shared" si="91"/>
        <v>0.40684217477169338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2"/>
        <v>0.16911791569366558</v>
      </c>
      <c r="AK96" s="9">
        <f t="shared" si="93"/>
        <v>10.4025</v>
      </c>
      <c r="AL96" s="1">
        <f t="shared" si="94"/>
        <v>0.45</v>
      </c>
      <c r="AM96" s="17">
        <f t="shared" si="95"/>
        <v>24674.75</v>
      </c>
      <c r="AN96" s="1">
        <f t="shared" si="96"/>
        <v>434090321.74453312</v>
      </c>
    </row>
    <row r="97" spans="1:50" x14ac:dyDescent="0.15">
      <c r="C97" s="7">
        <v>8</v>
      </c>
      <c r="D97" s="8">
        <v>20.333165739999998</v>
      </c>
      <c r="E97" s="10">
        <f t="shared" si="97"/>
        <v>21.2801304525806</v>
      </c>
      <c r="F97" s="7" t="s">
        <v>83</v>
      </c>
      <c r="G97" s="1">
        <v>9</v>
      </c>
      <c r="H97" s="9">
        <f t="shared" si="81"/>
        <v>20.333165739999998</v>
      </c>
      <c r="I97" s="9">
        <f t="shared" si="82"/>
        <v>293.48316574</v>
      </c>
      <c r="J97" s="9">
        <f t="shared" si="83"/>
        <v>0.20595141383771132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19.542703586022732</v>
      </c>
      <c r="P97" s="9">
        <f t="shared" si="86"/>
        <v>4.0248474337526927</v>
      </c>
      <c r="Q97" s="12">
        <f t="shared" si="87"/>
        <v>1.8111813451887118</v>
      </c>
      <c r="R97" s="9">
        <f t="shared" si="88"/>
        <v>2.3873737500000001</v>
      </c>
      <c r="S97" s="13">
        <f t="shared" si="89"/>
        <v>0.75865010461336924</v>
      </c>
      <c r="T97" s="2">
        <f t="shared" si="90"/>
        <v>0.51</v>
      </c>
      <c r="U97" s="14">
        <f t="shared" si="91"/>
        <v>0.38691155335281829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2"/>
        <v>0.16310883333587473</v>
      </c>
      <c r="AK97" s="9">
        <f t="shared" si="93"/>
        <v>10.4025</v>
      </c>
      <c r="AL97" s="1">
        <f t="shared" si="94"/>
        <v>0.45</v>
      </c>
      <c r="AM97" s="17">
        <f t="shared" si="95"/>
        <v>24674.75</v>
      </c>
      <c r="AN97" s="1">
        <f t="shared" si="96"/>
        <v>418666264.01898885</v>
      </c>
    </row>
    <row r="98" spans="1:50" x14ac:dyDescent="0.15">
      <c r="C98" s="7">
        <v>9</v>
      </c>
      <c r="D98" s="8">
        <v>14.5932645992667</v>
      </c>
      <c r="E98" s="10">
        <f t="shared" si="97"/>
        <v>20.333165739999998</v>
      </c>
      <c r="F98" s="7" t="s">
        <v>83</v>
      </c>
      <c r="G98" s="1">
        <v>10</v>
      </c>
      <c r="H98" s="9">
        <f t="shared" si="81"/>
        <v>14.5932645992667</v>
      </c>
      <c r="I98" s="9">
        <f t="shared" si="82"/>
        <v>287.74326459926669</v>
      </c>
      <c r="J98" s="9">
        <f t="shared" si="83"/>
        <v>0.10625401404848962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20.82313115227004</v>
      </c>
      <c r="P98" s="9">
        <f t="shared" si="86"/>
        <v>2.212541269986843</v>
      </c>
      <c r="Q98" s="12">
        <f t="shared" si="87"/>
        <v>0.99564357149407934</v>
      </c>
      <c r="R98" s="9">
        <f t="shared" si="88"/>
        <v>2.3873737500000001</v>
      </c>
      <c r="S98" s="13">
        <f t="shared" si="89"/>
        <v>0.41704553863595062</v>
      </c>
      <c r="T98" s="2">
        <f t="shared" si="90"/>
        <v>0.51</v>
      </c>
      <c r="U98" s="14">
        <f t="shared" si="91"/>
        <v>0.21269322470433483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2"/>
        <v>0.10737600724835696</v>
      </c>
      <c r="AK98" s="9">
        <f t="shared" si="93"/>
        <v>10.4025</v>
      </c>
      <c r="AL98" s="1">
        <f t="shared" si="94"/>
        <v>0.45</v>
      </c>
      <c r="AM98" s="17">
        <f t="shared" si="95"/>
        <v>24674.75</v>
      </c>
      <c r="AN98" s="1">
        <f t="shared" si="96"/>
        <v>275611754.92791647</v>
      </c>
    </row>
    <row r="99" spans="1:50" x14ac:dyDescent="0.15">
      <c r="C99" s="7">
        <v>10</v>
      </c>
      <c r="D99" s="8">
        <v>11.3885502192903</v>
      </c>
      <c r="E99" s="10">
        <f t="shared" si="97"/>
        <v>14.5932645992667</v>
      </c>
      <c r="F99" s="7" t="s">
        <v>83</v>
      </c>
      <c r="G99" s="1">
        <v>11</v>
      </c>
      <c r="H99" s="9">
        <f t="shared" si="81"/>
        <v>11.3885502192903</v>
      </c>
      <c r="I99" s="9">
        <f t="shared" si="82"/>
        <v>284.5385502192903</v>
      </c>
      <c r="J99" s="9">
        <f t="shared" si="83"/>
        <v>7.2581869198375448E-2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17.680060388169036</v>
      </c>
      <c r="O99" s="9">
        <f t="shared" si="98"/>
        <v>6.2358044941141593</v>
      </c>
      <c r="P99" s="9">
        <f t="shared" si="86"/>
        <v>0.4526063461384357</v>
      </c>
      <c r="Q99" s="12">
        <f t="shared" si="87"/>
        <v>0.20367285576229607</v>
      </c>
      <c r="R99" s="9">
        <f t="shared" si="88"/>
        <v>2.3873737500000001</v>
      </c>
      <c r="S99" s="13">
        <f t="shared" si="89"/>
        <v>8.5312513703518805E-2</v>
      </c>
      <c r="T99" s="2">
        <f t="shared" si="90"/>
        <v>0.51</v>
      </c>
      <c r="U99" s="14">
        <f t="shared" si="91"/>
        <v>4.3509381988794595E-2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4.3455078669621575E-2</v>
      </c>
      <c r="AK99" s="9">
        <f t="shared" si="93"/>
        <v>10.4025</v>
      </c>
      <c r="AL99" s="1">
        <f t="shared" si="94"/>
        <v>0.45</v>
      </c>
      <c r="AM99" s="17">
        <f t="shared" si="95"/>
        <v>24674.75</v>
      </c>
      <c r="AN99" s="1">
        <f t="shared" si="96"/>
        <v>111540099.12999755</v>
      </c>
    </row>
    <row r="100" spans="1:50" x14ac:dyDescent="0.15">
      <c r="C100" s="7">
        <v>11</v>
      </c>
      <c r="D100" s="8">
        <v>5.63067712953334</v>
      </c>
      <c r="E100" s="10">
        <f t="shared" si="97"/>
        <v>11.3885502192903</v>
      </c>
      <c r="F100" s="7" t="s">
        <v>85</v>
      </c>
      <c r="G100" s="1">
        <v>12</v>
      </c>
      <c r="H100" s="9">
        <f t="shared" si="81"/>
        <v>5.63067712953334</v>
      </c>
      <c r="I100" s="9">
        <f t="shared" si="82"/>
        <v>278.78067712953333</v>
      </c>
      <c r="J100" s="9">
        <f t="shared" si="83"/>
        <v>3.5800137167931886E-2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11.088473147975723</v>
      </c>
      <c r="P100" s="9">
        <f t="shared" si="86"/>
        <v>0.39696885968046036</v>
      </c>
      <c r="Q100" s="12">
        <f t="shared" si="87"/>
        <v>0.17863598685620716</v>
      </c>
      <c r="R100" s="9">
        <f t="shared" si="88"/>
        <v>2.3873737500000001</v>
      </c>
      <c r="S100" s="13">
        <f t="shared" si="89"/>
        <v>7.4825312482474579E-2</v>
      </c>
      <c r="T100" s="2">
        <f t="shared" si="90"/>
        <v>0.51</v>
      </c>
      <c r="U100" s="14">
        <f t="shared" si="91"/>
        <v>3.8160909366062035E-2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4.1842514173867702E-2</v>
      </c>
      <c r="AK100" s="9">
        <f t="shared" si="93"/>
        <v>10.4025</v>
      </c>
      <c r="AL100" s="1">
        <f t="shared" si="94"/>
        <v>0.45</v>
      </c>
      <c r="AM100" s="17">
        <f t="shared" si="95"/>
        <v>24674.75</v>
      </c>
      <c r="AN100" s="1">
        <f t="shared" si="96"/>
        <v>107400983.30702607</v>
      </c>
      <c r="AO100" s="1">
        <f>SUM(AN89:AN100)</f>
        <v>2261648030.8004217</v>
      </c>
    </row>
    <row r="101" spans="1:50" x14ac:dyDescent="0.15">
      <c r="C101" s="7">
        <v>12</v>
      </c>
      <c r="D101" s="8">
        <v>2.1079234487741898</v>
      </c>
      <c r="E101" s="10">
        <f t="shared" si="97"/>
        <v>5.63067712953334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1.96120200870968</v>
      </c>
      <c r="E105" s="7"/>
      <c r="F105" s="7"/>
      <c r="G105" s="1">
        <v>1</v>
      </c>
      <c r="H105" s="9">
        <f t="shared" ref="H105:H116" si="99">E106</f>
        <v>1.96120200870968</v>
      </c>
      <c r="I105" s="9">
        <f t="shared" ref="I105:I116" si="100">H105+273.15</f>
        <v>275.11120200870965</v>
      </c>
      <c r="J105" s="9">
        <f t="shared" ref="J105:J116" si="101">EXP(($C$15*(I105-$C$13))/($C$16*I105*$C$13))</f>
        <v>2.2468152492207984E-2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1.4556895999041737E-2</v>
      </c>
      <c r="Q105" s="12">
        <f t="shared" ref="Q105:Q116" si="105">P105*$B$107</f>
        <v>4.367068799712521E-3</v>
      </c>
      <c r="R105" s="9">
        <f t="shared" ref="R105:R116" si="106">L105*$B$107</f>
        <v>0.19436706250000002</v>
      </c>
      <c r="S105" s="13">
        <f t="shared" ref="S105:S116" si="107">Q105/R105</f>
        <v>2.2468152492207988E-2</v>
      </c>
      <c r="T105" s="2">
        <f t="shared" ref="T105:T116" si="108">$B$106/100</f>
        <v>0.01</v>
      </c>
      <c r="U105" s="14">
        <f t="shared" ref="U105:U116" si="109">S105*T105</f>
        <v>2.2468152492207988E-4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5.7146815249220799E-3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1583.3333333333333</v>
      </c>
      <c r="AX105" s="1">
        <f t="shared" ref="AX105:AX116" si="116">AW105*10000*AV105*0.67*AU105*AT105</f>
        <v>1178316.2343403876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0.25331568903225798</v>
      </c>
      <c r="E106" s="10">
        <f t="shared" ref="E106:E117" si="117">D105</f>
        <v>1.96120200870968</v>
      </c>
      <c r="F106" s="7" t="s">
        <v>83</v>
      </c>
      <c r="G106" s="1">
        <v>2</v>
      </c>
      <c r="H106" s="9">
        <f t="shared" si="99"/>
        <v>0.25331568903225798</v>
      </c>
      <c r="I106" s="9">
        <f t="shared" si="100"/>
        <v>273.40331568903224</v>
      </c>
      <c r="J106" s="9">
        <f t="shared" si="101"/>
        <v>1.8011530452362132E-2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1.2812235206676252</v>
      </c>
      <c r="P106" s="9">
        <f t="shared" si="104"/>
        <v>2.3076796458787557E-2</v>
      </c>
      <c r="Q106" s="12">
        <f t="shared" si="105"/>
        <v>6.9230389376362667E-3</v>
      </c>
      <c r="R106" s="9">
        <f t="shared" si="106"/>
        <v>0.19436706250000002</v>
      </c>
      <c r="S106" s="13">
        <f t="shared" si="107"/>
        <v>3.5618375091902549E-2</v>
      </c>
      <c r="T106" s="2">
        <f t="shared" si="108"/>
        <v>0.01</v>
      </c>
      <c r="U106" s="14">
        <f t="shared" si="109"/>
        <v>3.5618375091902552E-4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5.8461837509190253E-3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1583.3333333333333</v>
      </c>
      <c r="AX106" s="1">
        <f t="shared" si="116"/>
        <v>1205430.8175535288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-0.55806122035714301</v>
      </c>
      <c r="E107" s="10">
        <f t="shared" si="117"/>
        <v>0.25331568903225798</v>
      </c>
      <c r="F107" s="7" t="s">
        <v>83</v>
      </c>
      <c r="G107" s="1">
        <v>3</v>
      </c>
      <c r="H107" s="9">
        <f t="shared" si="99"/>
        <v>-0.55806122035714301</v>
      </c>
      <c r="I107" s="9">
        <f t="shared" si="100"/>
        <v>272.59193877964282</v>
      </c>
      <c r="J107" s="9">
        <f t="shared" si="101"/>
        <v>1.6199952131197317E-2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1.9060369325421713</v>
      </c>
      <c r="P107" s="9">
        <f t="shared" si="104"/>
        <v>3.0877707067477344E-2</v>
      </c>
      <c r="Q107" s="12">
        <f t="shared" si="105"/>
        <v>9.2633121202432035E-3</v>
      </c>
      <c r="R107" s="9">
        <f t="shared" si="106"/>
        <v>0.19436706250000002</v>
      </c>
      <c r="S107" s="13">
        <f t="shared" si="107"/>
        <v>4.7658857427261898E-2</v>
      </c>
      <c r="T107" s="2">
        <f t="shared" si="108"/>
        <v>0.01</v>
      </c>
      <c r="U107" s="14">
        <f t="shared" si="109"/>
        <v>4.76588574272619E-4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5.9665885742726191E-3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1583.3333333333333</v>
      </c>
      <c r="AX107" s="1">
        <f t="shared" si="116"/>
        <v>1230257.215565684</v>
      </c>
    </row>
    <row r="108" spans="1:50" x14ac:dyDescent="0.15">
      <c r="C108" s="7">
        <v>3</v>
      </c>
      <c r="D108" s="8">
        <v>2.34539332867742</v>
      </c>
      <c r="E108" s="10">
        <f t="shared" si="117"/>
        <v>-0.55806122035714301</v>
      </c>
      <c r="F108" s="7" t="s">
        <v>83</v>
      </c>
      <c r="G108" s="1">
        <v>4</v>
      </c>
      <c r="H108" s="9">
        <f t="shared" si="99"/>
        <v>2.34539332867742</v>
      </c>
      <c r="I108" s="9">
        <f t="shared" si="100"/>
        <v>275.49539332867738</v>
      </c>
      <c r="J108" s="9">
        <f t="shared" si="101"/>
        <v>2.360491483464959E-2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2.5230494338080276</v>
      </c>
      <c r="P108" s="9">
        <f t="shared" si="104"/>
        <v>5.9556367008649358E-2</v>
      </c>
      <c r="Q108" s="12">
        <f t="shared" si="105"/>
        <v>1.7866910102594807E-2</v>
      </c>
      <c r="R108" s="9">
        <f t="shared" si="106"/>
        <v>0.19436706250000002</v>
      </c>
      <c r="S108" s="13">
        <f t="shared" si="107"/>
        <v>9.1923548531247706E-2</v>
      </c>
      <c r="T108" s="2">
        <f t="shared" si="108"/>
        <v>0.01</v>
      </c>
      <c r="U108" s="14">
        <f t="shared" si="109"/>
        <v>9.1923548531247707E-4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6.4092354853124769E-3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1583.3333333333333</v>
      </c>
      <c r="AX108" s="1">
        <f t="shared" si="116"/>
        <v>1321527.0508284639</v>
      </c>
    </row>
    <row r="109" spans="1:50" x14ac:dyDescent="0.15">
      <c r="C109" s="7">
        <v>4</v>
      </c>
      <c r="D109" s="8">
        <v>10.3291880338667</v>
      </c>
      <c r="E109" s="10">
        <f t="shared" si="117"/>
        <v>2.34539332867742</v>
      </c>
      <c r="F109" s="7" t="s">
        <v>83</v>
      </c>
      <c r="G109" s="1">
        <v>5</v>
      </c>
      <c r="H109" s="9">
        <f t="shared" si="99"/>
        <v>10.3291880338667</v>
      </c>
      <c r="I109" s="9">
        <f t="shared" si="100"/>
        <v>283.47918803386665</v>
      </c>
      <c r="J109" s="9">
        <f t="shared" si="101"/>
        <v>6.3869154929766511E-2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2.3403184134594093</v>
      </c>
      <c r="O109" s="9">
        <f t="shared" si="118"/>
        <v>0.77106486167330246</v>
      </c>
      <c r="P109" s="9">
        <f t="shared" si="104"/>
        <v>4.9247261111111142E-2</v>
      </c>
      <c r="Q109" s="12">
        <f t="shared" si="105"/>
        <v>1.4774178333333342E-2</v>
      </c>
      <c r="R109" s="9">
        <f t="shared" si="106"/>
        <v>0.19436706250000002</v>
      </c>
      <c r="S109" s="13">
        <f t="shared" si="107"/>
        <v>7.6011738528658071E-2</v>
      </c>
      <c r="T109" s="2">
        <f t="shared" si="108"/>
        <v>0.01</v>
      </c>
      <c r="U109" s="14">
        <f t="shared" si="109"/>
        <v>7.6011738528658068E-4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6.2501173852865808E-3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1583.3333333333333</v>
      </c>
      <c r="AX109" s="1">
        <f t="shared" si="116"/>
        <v>1288718.3213095486</v>
      </c>
    </row>
    <row r="110" spans="1:50" x14ac:dyDescent="0.15">
      <c r="C110" s="7">
        <v>5</v>
      </c>
      <c r="D110" s="8">
        <v>13.1670233699032</v>
      </c>
      <c r="E110" s="10">
        <f t="shared" si="117"/>
        <v>10.3291880338667</v>
      </c>
      <c r="F110" s="7" t="s">
        <v>85</v>
      </c>
      <c r="G110" s="1">
        <v>6</v>
      </c>
      <c r="H110" s="9">
        <f t="shared" si="99"/>
        <v>13.1670233699032</v>
      </c>
      <c r="I110" s="9">
        <f t="shared" si="100"/>
        <v>286.31702336990315</v>
      </c>
      <c r="J110" s="9">
        <f t="shared" si="101"/>
        <v>8.9771885941310178E-2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1.3697078088955248</v>
      </c>
      <c r="P110" s="9">
        <f t="shared" si="104"/>
        <v>0.12296125319309092</v>
      </c>
      <c r="Q110" s="12">
        <f t="shared" si="105"/>
        <v>3.6888375957927273E-2</v>
      </c>
      <c r="R110" s="9">
        <f t="shared" si="106"/>
        <v>0.19436706250000002</v>
      </c>
      <c r="S110" s="13">
        <f t="shared" si="107"/>
        <v>0.1897871763016806</v>
      </c>
      <c r="T110" s="2">
        <f t="shared" si="108"/>
        <v>0.01</v>
      </c>
      <c r="U110" s="14">
        <f t="shared" si="109"/>
        <v>1.897871763016806E-3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7.3878717630168058E-3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1583.3333333333333</v>
      </c>
      <c r="AX110" s="1">
        <f t="shared" si="116"/>
        <v>1523313.1011104491</v>
      </c>
    </row>
    <row r="111" spans="1:50" x14ac:dyDescent="0.15">
      <c r="C111" s="7">
        <v>6</v>
      </c>
      <c r="D111" s="8">
        <v>17.640227529000001</v>
      </c>
      <c r="E111" s="10">
        <f t="shared" si="117"/>
        <v>13.1670233699032</v>
      </c>
      <c r="F111" s="7" t="s">
        <v>83</v>
      </c>
      <c r="G111" s="1">
        <v>7</v>
      </c>
      <c r="H111" s="9">
        <f t="shared" si="99"/>
        <v>17.640227529000001</v>
      </c>
      <c r="I111" s="9">
        <f t="shared" si="100"/>
        <v>290.79022752899999</v>
      </c>
      <c r="J111" s="9">
        <f t="shared" si="101"/>
        <v>0.15147177429256853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1.8946367640357673</v>
      </c>
      <c r="P111" s="9">
        <f t="shared" si="104"/>
        <v>0.28698399228842814</v>
      </c>
      <c r="Q111" s="12">
        <f t="shared" si="105"/>
        <v>8.6095197686528444E-2</v>
      </c>
      <c r="R111" s="9">
        <f t="shared" si="106"/>
        <v>0.19436706250000002</v>
      </c>
      <c r="S111" s="13">
        <f t="shared" si="107"/>
        <v>0.4429515812975176</v>
      </c>
      <c r="T111" s="2">
        <f t="shared" si="108"/>
        <v>0.01</v>
      </c>
      <c r="U111" s="14">
        <f t="shared" si="109"/>
        <v>4.4295158129751761E-3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0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1"/>
        <v>7.4999999999999997E-3</v>
      </c>
      <c r="AT111" s="1">
        <f t="shared" si="112"/>
        <v>1.4379515812975176E-2</v>
      </c>
      <c r="AU111" s="9">
        <f t="shared" si="113"/>
        <v>64.789020833333339</v>
      </c>
      <c r="AV111" s="1">
        <f t="shared" si="114"/>
        <v>0.3</v>
      </c>
      <c r="AW111" s="1">
        <f t="shared" si="115"/>
        <v>1583.3333333333333</v>
      </c>
      <c r="AX111" s="1">
        <f t="shared" si="116"/>
        <v>2964927.5905386512</v>
      </c>
    </row>
    <row r="112" spans="1:50" x14ac:dyDescent="0.15">
      <c r="C112" s="7">
        <v>7</v>
      </c>
      <c r="D112" s="8">
        <v>21.2801304525806</v>
      </c>
      <c r="E112" s="10">
        <f t="shared" si="117"/>
        <v>17.640227529000001</v>
      </c>
      <c r="F112" s="7" t="s">
        <v>83</v>
      </c>
      <c r="G112" s="1">
        <v>8</v>
      </c>
      <c r="H112" s="9">
        <f t="shared" si="99"/>
        <v>21.2801304525806</v>
      </c>
      <c r="I112" s="9">
        <f t="shared" si="100"/>
        <v>294.43013045258056</v>
      </c>
      <c r="J112" s="9">
        <f t="shared" si="101"/>
        <v>0.22914273918584799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2.2555429800806728</v>
      </c>
      <c r="P112" s="9">
        <f t="shared" si="104"/>
        <v>0.5168412968070959</v>
      </c>
      <c r="Q112" s="12">
        <f t="shared" si="105"/>
        <v>0.15505238904212876</v>
      </c>
      <c r="R112" s="9">
        <f t="shared" si="106"/>
        <v>0.19436706250000002</v>
      </c>
      <c r="S112" s="13">
        <f t="shared" si="107"/>
        <v>0.79772975445430083</v>
      </c>
      <c r="T112" s="2">
        <f t="shared" si="108"/>
        <v>0.01</v>
      </c>
      <c r="U112" s="14">
        <f t="shared" si="109"/>
        <v>7.9772975445430092E-3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0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1"/>
        <v>7.4999999999999997E-3</v>
      </c>
      <c r="AT112" s="1">
        <f t="shared" si="112"/>
        <v>1.792729754454301E-2</v>
      </c>
      <c r="AU112" s="9">
        <f t="shared" si="113"/>
        <v>64.789020833333339</v>
      </c>
      <c r="AV112" s="1">
        <f t="shared" si="114"/>
        <v>0.3</v>
      </c>
      <c r="AW112" s="1">
        <f t="shared" si="115"/>
        <v>1583.3333333333333</v>
      </c>
      <c r="AX112" s="1">
        <f t="shared" si="116"/>
        <v>3696448.4621693115</v>
      </c>
    </row>
    <row r="113" spans="1:53" x14ac:dyDescent="0.15">
      <c r="C113" s="7">
        <v>8</v>
      </c>
      <c r="D113" s="8">
        <v>20.333165739999998</v>
      </c>
      <c r="E113" s="10">
        <f t="shared" si="117"/>
        <v>21.2801304525806</v>
      </c>
      <c r="F113" s="7" t="s">
        <v>83</v>
      </c>
      <c r="G113" s="1">
        <v>9</v>
      </c>
      <c r="H113" s="9">
        <f t="shared" si="99"/>
        <v>20.333165739999998</v>
      </c>
      <c r="I113" s="9">
        <f t="shared" si="100"/>
        <v>293.48316574</v>
      </c>
      <c r="J113" s="9">
        <f t="shared" si="101"/>
        <v>0.20595141383771132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2.3865918916069102</v>
      </c>
      <c r="P113" s="9">
        <f t="shared" si="104"/>
        <v>0.49152197433006106</v>
      </c>
      <c r="Q113" s="12">
        <f t="shared" si="105"/>
        <v>0.14745659229901831</v>
      </c>
      <c r="R113" s="9">
        <f t="shared" si="106"/>
        <v>0.19436706250000002</v>
      </c>
      <c r="S113" s="13">
        <f t="shared" si="107"/>
        <v>0.75865010461336935</v>
      </c>
      <c r="T113" s="2">
        <f t="shared" si="108"/>
        <v>0.01</v>
      </c>
      <c r="U113" s="14">
        <f t="shared" si="109"/>
        <v>7.5865010461336939E-3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0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1"/>
        <v>7.4999999999999997E-3</v>
      </c>
      <c r="AT113" s="1">
        <f t="shared" si="112"/>
        <v>1.7536501046133694E-2</v>
      </c>
      <c r="AU113" s="9">
        <f t="shared" si="113"/>
        <v>64.789020833333339</v>
      </c>
      <c r="AV113" s="1">
        <f t="shared" si="114"/>
        <v>0.3</v>
      </c>
      <c r="AW113" s="1">
        <f t="shared" si="115"/>
        <v>1583.3333333333333</v>
      </c>
      <c r="AX113" s="1">
        <f t="shared" si="116"/>
        <v>3615869.7183861481</v>
      </c>
    </row>
    <row r="114" spans="1:53" x14ac:dyDescent="0.15">
      <c r="C114" s="7">
        <v>9</v>
      </c>
      <c r="D114" s="8">
        <v>14.5932645992667</v>
      </c>
      <c r="E114" s="10">
        <f t="shared" si="117"/>
        <v>20.333165739999998</v>
      </c>
      <c r="F114" s="7" t="s">
        <v>83</v>
      </c>
      <c r="G114" s="1">
        <v>10</v>
      </c>
      <c r="H114" s="9">
        <f t="shared" si="99"/>
        <v>14.5932645992667</v>
      </c>
      <c r="I114" s="9">
        <f t="shared" si="100"/>
        <v>287.74326459926669</v>
      </c>
      <c r="J114" s="9">
        <f t="shared" si="101"/>
        <v>0.10625401404848962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2.5429601256101826</v>
      </c>
      <c r="P114" s="9">
        <f t="shared" si="104"/>
        <v>0.27019972091133326</v>
      </c>
      <c r="Q114" s="12">
        <f t="shared" si="105"/>
        <v>8.1059916273399979E-2</v>
      </c>
      <c r="R114" s="9">
        <f t="shared" si="106"/>
        <v>0.19436706250000002</v>
      </c>
      <c r="S114" s="13">
        <f t="shared" si="107"/>
        <v>0.41704553863595056</v>
      </c>
      <c r="T114" s="2">
        <f t="shared" si="108"/>
        <v>0.01</v>
      </c>
      <c r="U114" s="14">
        <f t="shared" si="109"/>
        <v>4.170455386359506E-3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0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1"/>
        <v>7.4999999999999997E-3</v>
      </c>
      <c r="AT114" s="1">
        <f t="shared" si="112"/>
        <v>1.4120455386359507E-2</v>
      </c>
      <c r="AU114" s="9">
        <f t="shared" si="113"/>
        <v>64.789020833333339</v>
      </c>
      <c r="AV114" s="1">
        <f t="shared" si="114"/>
        <v>0.3</v>
      </c>
      <c r="AW114" s="1">
        <f t="shared" si="115"/>
        <v>1583.3333333333333</v>
      </c>
      <c r="AX114" s="1">
        <f t="shared" si="116"/>
        <v>2911511.6468810472</v>
      </c>
    </row>
    <row r="115" spans="1:53" x14ac:dyDescent="0.15">
      <c r="C115" s="7">
        <v>10</v>
      </c>
      <c r="D115" s="8">
        <v>11.3885502192903</v>
      </c>
      <c r="E115" s="10">
        <f t="shared" si="117"/>
        <v>14.5932645992667</v>
      </c>
      <c r="F115" s="7" t="s">
        <v>83</v>
      </c>
      <c r="G115" s="1">
        <v>11</v>
      </c>
      <c r="H115" s="9">
        <f t="shared" si="99"/>
        <v>11.3885502192903</v>
      </c>
      <c r="I115" s="9">
        <f t="shared" si="100"/>
        <v>284.5385502192903</v>
      </c>
      <c r="J115" s="9">
        <f t="shared" si="101"/>
        <v>7.2581869198375448E-2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2.1591223844639069</v>
      </c>
      <c r="O115" s="9">
        <f t="shared" si="118"/>
        <v>0.76152822856827607</v>
      </c>
      <c r="P115" s="9">
        <f t="shared" si="104"/>
        <v>5.5273142276813174E-2</v>
      </c>
      <c r="Q115" s="12">
        <f t="shared" si="105"/>
        <v>1.658194268304395E-2</v>
      </c>
      <c r="R115" s="9">
        <f t="shared" si="106"/>
        <v>0.19436706250000002</v>
      </c>
      <c r="S115" s="13">
        <f t="shared" si="107"/>
        <v>8.5312513703518819E-2</v>
      </c>
      <c r="T115" s="2">
        <f t="shared" si="108"/>
        <v>0.01</v>
      </c>
      <c r="U115" s="14">
        <f t="shared" si="109"/>
        <v>8.5312513703518825E-4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6.3431251370351886E-3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1583.3333333333333</v>
      </c>
      <c r="AX115" s="1">
        <f t="shared" si="116"/>
        <v>1307895.6881193954</v>
      </c>
    </row>
    <row r="116" spans="1:53" x14ac:dyDescent="0.15">
      <c r="C116" s="7">
        <v>11</v>
      </c>
      <c r="D116" s="8">
        <v>5.63067712953334</v>
      </c>
      <c r="E116" s="10">
        <f t="shared" si="117"/>
        <v>11.3885502192903</v>
      </c>
      <c r="F116" s="7" t="s">
        <v>85</v>
      </c>
      <c r="G116" s="1">
        <v>12</v>
      </c>
      <c r="H116" s="9">
        <f t="shared" si="99"/>
        <v>5.63067712953334</v>
      </c>
      <c r="I116" s="9">
        <f t="shared" si="100"/>
        <v>278.78067712953333</v>
      </c>
      <c r="J116" s="9">
        <f t="shared" si="101"/>
        <v>3.5800137167931886E-2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1.3541452946247965</v>
      </c>
      <c r="P116" s="9">
        <f t="shared" si="104"/>
        <v>4.8478587292877254E-2</v>
      </c>
      <c r="Q116" s="12">
        <f t="shared" si="105"/>
        <v>1.4543576187863175E-2</v>
      </c>
      <c r="R116" s="9">
        <f t="shared" si="106"/>
        <v>0.19436706250000002</v>
      </c>
      <c r="S116" s="13">
        <f t="shared" si="107"/>
        <v>7.4825312482474621E-2</v>
      </c>
      <c r="T116" s="2">
        <f t="shared" si="108"/>
        <v>0.01</v>
      </c>
      <c r="U116" s="14">
        <f t="shared" si="109"/>
        <v>7.4825312482474618E-4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6.2382531248247461E-3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1583.3333333333333</v>
      </c>
      <c r="AX116" s="1">
        <f t="shared" si="116"/>
        <v>1286272.0168830191</v>
      </c>
      <c r="AY116" s="1">
        <f>SUM(AX105:AX116)</f>
        <v>23530487.863685638</v>
      </c>
    </row>
    <row r="117" spans="1:53" x14ac:dyDescent="0.15">
      <c r="C117" s="7">
        <v>12</v>
      </c>
      <c r="D117" s="8">
        <v>2.1079234487741898</v>
      </c>
      <c r="E117" s="10">
        <f t="shared" si="117"/>
        <v>5.63067712953334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1.96120200870968</v>
      </c>
      <c r="E121" s="7"/>
      <c r="F121" s="7"/>
      <c r="G121" s="1">
        <v>1</v>
      </c>
      <c r="H121" s="9">
        <f t="shared" ref="H121:H132" si="119">E122</f>
        <v>1.96120200870968</v>
      </c>
      <c r="I121" s="9">
        <f t="shared" ref="I121:I132" si="120">H121+273.15</f>
        <v>275.11120200870965</v>
      </c>
      <c r="J121" s="9">
        <f t="shared" ref="J121:J132" si="121">EXP(($C$15*(I121-$C$13))/($C$16*I121*$C$13))</f>
        <v>2.2468152492207984E-2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6.3966830145316131E-3</v>
      </c>
      <c r="Q121" s="12">
        <f t="shared" ref="Q121:Q132" si="125">P121*$B$123</f>
        <v>2.1109053947954326E-3</v>
      </c>
      <c r="R121" s="9">
        <f t="shared" ref="R121:R132" si="126">L121*$B$123</f>
        <v>9.3951000000000007E-2</v>
      </c>
      <c r="S121" s="13">
        <f t="shared" ref="S121:S132" si="127">Q121/R121</f>
        <v>2.2468152492207984E-2</v>
      </c>
      <c r="T121" s="2">
        <f t="shared" ref="T121:T132" si="128">$B$122/100</f>
        <v>0.01</v>
      </c>
      <c r="U121" s="14">
        <f t="shared" ref="U121:U132" si="129">S121*T121</f>
        <v>2.2468152492207986E-4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5.7146815249220799E-3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0.25331568903225798</v>
      </c>
      <c r="E122" s="10">
        <f t="shared" ref="E122:E133" si="139">D121</f>
        <v>1.96120200870968</v>
      </c>
      <c r="F122" s="7" t="s">
        <v>83</v>
      </c>
      <c r="G122" s="1">
        <v>2</v>
      </c>
      <c r="H122" s="9">
        <f t="shared" si="119"/>
        <v>0.25331568903225798</v>
      </c>
      <c r="I122" s="9">
        <f t="shared" si="120"/>
        <v>273.40331568903224</v>
      </c>
      <c r="J122" s="9">
        <f t="shared" si="121"/>
        <v>1.8011530452362132E-2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0.56300331698546835</v>
      </c>
      <c r="P122" s="9">
        <f t="shared" si="124"/>
        <v>1.0140551388664654E-2</v>
      </c>
      <c r="Q122" s="12">
        <f t="shared" si="125"/>
        <v>3.3463819582593359E-3</v>
      </c>
      <c r="R122" s="9">
        <f t="shared" si="126"/>
        <v>9.3951000000000007E-2</v>
      </c>
      <c r="S122" s="13">
        <f t="shared" si="127"/>
        <v>3.5618375091902542E-2</v>
      </c>
      <c r="T122" s="2">
        <f t="shared" si="128"/>
        <v>0.01</v>
      </c>
      <c r="U122" s="14">
        <f t="shared" si="129"/>
        <v>3.5618375091902541E-4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5.8461837509190253E-3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-0.55806122035714301</v>
      </c>
      <c r="E123" s="10">
        <f t="shared" si="139"/>
        <v>0.25331568903225798</v>
      </c>
      <c r="F123" s="7" t="s">
        <v>83</v>
      </c>
      <c r="G123" s="1">
        <v>3</v>
      </c>
      <c r="H123" s="9">
        <f t="shared" si="119"/>
        <v>-0.55806122035714301</v>
      </c>
      <c r="I123" s="9">
        <f t="shared" si="120"/>
        <v>272.59193877964282</v>
      </c>
      <c r="J123" s="9">
        <f t="shared" si="121"/>
        <v>1.6199952131197317E-2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0.83756276559680376</v>
      </c>
      <c r="P123" s="9">
        <f t="shared" si="124"/>
        <v>1.356847670954146E-2</v>
      </c>
      <c r="Q123" s="12">
        <f t="shared" si="125"/>
        <v>4.4775973141486817E-3</v>
      </c>
      <c r="R123" s="9">
        <f t="shared" si="126"/>
        <v>9.3951000000000007E-2</v>
      </c>
      <c r="S123" s="13">
        <f t="shared" si="127"/>
        <v>4.7658857427261885E-2</v>
      </c>
      <c r="T123" s="2">
        <f t="shared" si="128"/>
        <v>0.01</v>
      </c>
      <c r="U123" s="14">
        <f t="shared" si="129"/>
        <v>4.7658857427261884E-4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5.9665885742726191E-3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2.34539332867742</v>
      </c>
      <c r="E124" s="10">
        <f t="shared" si="139"/>
        <v>-0.55806122035714301</v>
      </c>
      <c r="F124" s="7" t="s">
        <v>83</v>
      </c>
      <c r="G124" s="1">
        <v>4</v>
      </c>
      <c r="H124" s="9">
        <f t="shared" si="119"/>
        <v>2.34539332867742</v>
      </c>
      <c r="I124" s="9">
        <f t="shared" si="120"/>
        <v>275.49539332867738</v>
      </c>
      <c r="J124" s="9">
        <f t="shared" si="121"/>
        <v>2.360491483464959E-2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1.1086942888872624</v>
      </c>
      <c r="P124" s="9">
        <f t="shared" si="124"/>
        <v>2.6170634266846217E-2</v>
      </c>
      <c r="Q124" s="12">
        <f t="shared" si="125"/>
        <v>8.6363093080592517E-3</v>
      </c>
      <c r="R124" s="9">
        <f t="shared" si="126"/>
        <v>9.3951000000000007E-2</v>
      </c>
      <c r="S124" s="13">
        <f t="shared" si="127"/>
        <v>9.1923548531247679E-2</v>
      </c>
      <c r="T124" s="2">
        <f t="shared" si="128"/>
        <v>0.01</v>
      </c>
      <c r="U124" s="14">
        <f t="shared" si="129"/>
        <v>9.1923548531247685E-4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6.4092354853124769E-3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10.3291880338667</v>
      </c>
      <c r="E125" s="10">
        <f t="shared" si="139"/>
        <v>2.34539332867742</v>
      </c>
      <c r="F125" s="7" t="s">
        <v>83</v>
      </c>
      <c r="G125" s="1">
        <v>5</v>
      </c>
      <c r="H125" s="9">
        <f t="shared" si="119"/>
        <v>10.3291880338667</v>
      </c>
      <c r="I125" s="9">
        <f t="shared" si="120"/>
        <v>283.47918803386665</v>
      </c>
      <c r="J125" s="9">
        <f t="shared" si="121"/>
        <v>6.3869154929766511E-2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1.0283974718893953</v>
      </c>
      <c r="O125" s="9">
        <f t="shared" si="140"/>
        <v>0.33882618273102083</v>
      </c>
      <c r="P125" s="9">
        <f t="shared" si="124"/>
        <v>2.1640541959108948E-2</v>
      </c>
      <c r="Q125" s="12">
        <f t="shared" si="125"/>
        <v>7.1413788465059533E-3</v>
      </c>
      <c r="R125" s="9">
        <f t="shared" si="126"/>
        <v>9.3951000000000007E-2</v>
      </c>
      <c r="S125" s="13">
        <f t="shared" si="127"/>
        <v>7.6011738528658057E-2</v>
      </c>
      <c r="T125" s="2">
        <f t="shared" si="128"/>
        <v>0.01</v>
      </c>
      <c r="U125" s="14">
        <f t="shared" si="129"/>
        <v>7.6011738528658057E-4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6.2501173852865808E-3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13.1670233699032</v>
      </c>
      <c r="E126" s="10">
        <f t="shared" si="139"/>
        <v>10.3291880338667</v>
      </c>
      <c r="F126" s="7" t="s">
        <v>85</v>
      </c>
      <c r="G126" s="1">
        <v>6</v>
      </c>
      <c r="H126" s="9">
        <f t="shared" si="119"/>
        <v>13.1670233699032</v>
      </c>
      <c r="I126" s="9">
        <f t="shared" si="120"/>
        <v>286.31702336990315</v>
      </c>
      <c r="J126" s="9">
        <f t="shared" si="121"/>
        <v>8.9771885941310178E-2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0.60188564077191187</v>
      </c>
      <c r="P126" s="9">
        <f t="shared" si="124"/>
        <v>5.4032409093088464E-2</v>
      </c>
      <c r="Q126" s="12">
        <f t="shared" si="125"/>
        <v>1.7830695000719193E-2</v>
      </c>
      <c r="R126" s="9">
        <f t="shared" si="126"/>
        <v>9.3951000000000007E-2</v>
      </c>
      <c r="S126" s="13">
        <f t="shared" si="127"/>
        <v>0.18978717630168057</v>
      </c>
      <c r="T126" s="2">
        <f t="shared" si="128"/>
        <v>0.01</v>
      </c>
      <c r="U126" s="14">
        <f t="shared" si="129"/>
        <v>1.8978717630168057E-3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7.3878717630168058E-3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17.640227529000001</v>
      </c>
      <c r="E127" s="10">
        <f t="shared" si="139"/>
        <v>13.1670233699032</v>
      </c>
      <c r="F127" s="7" t="s">
        <v>83</v>
      </c>
      <c r="G127" s="1">
        <v>7</v>
      </c>
      <c r="H127" s="9">
        <f t="shared" si="119"/>
        <v>17.640227529000001</v>
      </c>
      <c r="I127" s="9">
        <f t="shared" si="120"/>
        <v>290.79022752899999</v>
      </c>
      <c r="J127" s="9">
        <f t="shared" si="121"/>
        <v>0.15147177429256853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0.83255323167882345</v>
      </c>
      <c r="P127" s="9">
        <f t="shared" si="124"/>
        <v>0.12610831519540325</v>
      </c>
      <c r="Q127" s="12">
        <f t="shared" si="125"/>
        <v>4.1615744014483071E-2</v>
      </c>
      <c r="R127" s="9">
        <f t="shared" si="126"/>
        <v>9.3951000000000007E-2</v>
      </c>
      <c r="S127" s="13">
        <f t="shared" si="127"/>
        <v>0.44295158129751749</v>
      </c>
      <c r="T127" s="2">
        <f t="shared" si="128"/>
        <v>0.01</v>
      </c>
      <c r="U127" s="14">
        <f t="shared" si="129"/>
        <v>4.4295158129751752E-3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0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1"/>
        <v>7.4999999999999997E-3</v>
      </c>
      <c r="AT127" s="1">
        <f t="shared" si="132"/>
        <v>1.4379515812975176E-2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21.2801304525806</v>
      </c>
      <c r="E128" s="10">
        <f t="shared" si="139"/>
        <v>17.640227529000001</v>
      </c>
      <c r="F128" s="7" t="s">
        <v>83</v>
      </c>
      <c r="G128" s="1">
        <v>8</v>
      </c>
      <c r="H128" s="9">
        <f t="shared" si="119"/>
        <v>21.2801304525806</v>
      </c>
      <c r="I128" s="9">
        <f t="shared" si="120"/>
        <v>294.43013045258056</v>
      </c>
      <c r="J128" s="9">
        <f t="shared" si="121"/>
        <v>0.22914273918584799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0.99114491648342029</v>
      </c>
      <c r="P128" s="9">
        <f t="shared" si="124"/>
        <v>0.22711366109313946</v>
      </c>
      <c r="Q128" s="12">
        <f t="shared" si="125"/>
        <v>7.4947508160736032E-2</v>
      </c>
      <c r="R128" s="9">
        <f t="shared" si="126"/>
        <v>9.3951000000000007E-2</v>
      </c>
      <c r="S128" s="13">
        <f t="shared" si="127"/>
        <v>0.79772975445430094</v>
      </c>
      <c r="T128" s="2">
        <f t="shared" si="128"/>
        <v>0.01</v>
      </c>
      <c r="U128" s="14">
        <f t="shared" si="129"/>
        <v>7.9772975445430092E-3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0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1"/>
        <v>7.4999999999999997E-3</v>
      </c>
      <c r="AT128" s="1">
        <f t="shared" si="132"/>
        <v>1.792729754454301E-2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20.333165739999998</v>
      </c>
      <c r="E129" s="10">
        <f t="shared" si="139"/>
        <v>21.2801304525806</v>
      </c>
      <c r="F129" s="7" t="s">
        <v>83</v>
      </c>
      <c r="G129" s="1">
        <v>9</v>
      </c>
      <c r="H129" s="9">
        <f t="shared" si="119"/>
        <v>20.333165739999998</v>
      </c>
      <c r="I129" s="9">
        <f t="shared" si="120"/>
        <v>293.48316574</v>
      </c>
      <c r="J129" s="9">
        <f t="shared" si="121"/>
        <v>0.20595141383771132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1.0487312553902808</v>
      </c>
      <c r="P129" s="9">
        <f t="shared" si="124"/>
        <v>0.21598768478342623</v>
      </c>
      <c r="Q129" s="12">
        <f t="shared" si="125"/>
        <v>7.1275935978530658E-2</v>
      </c>
      <c r="R129" s="9">
        <f t="shared" si="126"/>
        <v>9.3951000000000007E-2</v>
      </c>
      <c r="S129" s="13">
        <f t="shared" si="127"/>
        <v>0.75865010461336924</v>
      </c>
      <c r="T129" s="2">
        <f t="shared" si="128"/>
        <v>0.01</v>
      </c>
      <c r="U129" s="14">
        <f t="shared" si="129"/>
        <v>7.5865010461336922E-3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0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1"/>
        <v>7.4999999999999997E-3</v>
      </c>
      <c r="AT129" s="1">
        <f t="shared" si="132"/>
        <v>1.7536501046133694E-2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14.5932645992667</v>
      </c>
      <c r="E130" s="10">
        <f t="shared" si="139"/>
        <v>20.333165739999998</v>
      </c>
      <c r="F130" s="7" t="s">
        <v>83</v>
      </c>
      <c r="G130" s="1">
        <v>10</v>
      </c>
      <c r="H130" s="9">
        <f t="shared" si="119"/>
        <v>14.5932645992667</v>
      </c>
      <c r="I130" s="9">
        <f t="shared" si="120"/>
        <v>287.74326459926669</v>
      </c>
      <c r="J130" s="9">
        <f t="shared" si="121"/>
        <v>0.10625401404848962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1.1174435706068544</v>
      </c>
      <c r="P130" s="9">
        <f t="shared" si="124"/>
        <v>0.11873286484965512</v>
      </c>
      <c r="Q130" s="12">
        <f t="shared" si="125"/>
        <v>3.9181845400386189E-2</v>
      </c>
      <c r="R130" s="9">
        <f t="shared" si="126"/>
        <v>9.3951000000000007E-2</v>
      </c>
      <c r="S130" s="13">
        <f t="shared" si="127"/>
        <v>0.41704553863595051</v>
      </c>
      <c r="T130" s="2">
        <f t="shared" si="128"/>
        <v>0.01</v>
      </c>
      <c r="U130" s="14">
        <f t="shared" si="129"/>
        <v>4.1704553863595051E-3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0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1"/>
        <v>7.4999999999999997E-3</v>
      </c>
      <c r="AT130" s="1">
        <f t="shared" si="132"/>
        <v>1.4120455386359504E-2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11.3885502192903</v>
      </c>
      <c r="E131" s="10">
        <f t="shared" si="139"/>
        <v>14.5932645992667</v>
      </c>
      <c r="F131" s="7" t="s">
        <v>83</v>
      </c>
      <c r="G131" s="1">
        <v>11</v>
      </c>
      <c r="H131" s="9">
        <f t="shared" si="119"/>
        <v>11.3885502192903</v>
      </c>
      <c r="I131" s="9">
        <f t="shared" si="120"/>
        <v>284.5385502192903</v>
      </c>
      <c r="J131" s="9">
        <f t="shared" si="121"/>
        <v>7.2581869198375448E-2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0.94877517046933935</v>
      </c>
      <c r="O131" s="9">
        <f t="shared" si="140"/>
        <v>0.33463553528785994</v>
      </c>
      <c r="P131" s="9">
        <f t="shared" si="124"/>
        <v>2.4288472651391804E-2</v>
      </c>
      <c r="Q131" s="12">
        <f t="shared" si="125"/>
        <v>8.0151959749592949E-3</v>
      </c>
      <c r="R131" s="9">
        <f t="shared" si="126"/>
        <v>9.3951000000000007E-2</v>
      </c>
      <c r="S131" s="13">
        <f t="shared" si="127"/>
        <v>8.5312513703518791E-2</v>
      </c>
      <c r="T131" s="2">
        <f t="shared" si="128"/>
        <v>0.01</v>
      </c>
      <c r="U131" s="14">
        <f t="shared" si="129"/>
        <v>8.5312513703518793E-4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6.3431251370351877E-3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5.63067712953334</v>
      </c>
      <c r="E132" s="10">
        <f t="shared" si="139"/>
        <v>11.3885502192903</v>
      </c>
      <c r="F132" s="7" t="s">
        <v>85</v>
      </c>
      <c r="G132" s="1">
        <v>12</v>
      </c>
      <c r="H132" s="9">
        <f t="shared" si="119"/>
        <v>5.63067712953334</v>
      </c>
      <c r="I132" s="9">
        <f t="shared" si="120"/>
        <v>278.78067712953333</v>
      </c>
      <c r="J132" s="9">
        <f t="shared" si="121"/>
        <v>3.5800137167931886E-2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0.59504706263646823</v>
      </c>
      <c r="P132" s="9">
        <f t="shared" si="124"/>
        <v>2.130276646376052E-2</v>
      </c>
      <c r="Q132" s="12">
        <f t="shared" si="125"/>
        <v>7.0299129330409719E-3</v>
      </c>
      <c r="R132" s="9">
        <f t="shared" si="126"/>
        <v>9.3951000000000007E-2</v>
      </c>
      <c r="S132" s="13">
        <f t="shared" si="127"/>
        <v>7.4825312482474607E-2</v>
      </c>
      <c r="T132" s="2">
        <f t="shared" si="128"/>
        <v>0.01</v>
      </c>
      <c r="U132" s="14">
        <f t="shared" si="129"/>
        <v>7.4825312482474607E-4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6.2382531248247461E-3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2.1079234487741898</v>
      </c>
      <c r="E133" s="10">
        <f t="shared" si="139"/>
        <v>5.63067712953334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1.96120200870968</v>
      </c>
      <c r="E136" s="7"/>
      <c r="F136" s="7"/>
      <c r="G136" s="1">
        <v>1</v>
      </c>
      <c r="H136" s="9">
        <f t="shared" ref="H136:H147" si="141">E137</f>
        <v>1.96120200870968</v>
      </c>
      <c r="I136" s="9">
        <f t="shared" ref="I136:I147" si="142">H136+273.15</f>
        <v>275.11120200870965</v>
      </c>
      <c r="J136" s="9">
        <f t="shared" ref="J136:J147" si="143">EXP(($C$15*(I136-$C$13))/($C$16*I136*$C$13))</f>
        <v>2.2468152492207984E-2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1.7054404340559447E-2</v>
      </c>
      <c r="Q136" s="12">
        <f t="shared" ref="Q136:Q147" si="147">P136*$B$138</f>
        <v>4.4341451285454568E-3</v>
      </c>
      <c r="R136" s="9">
        <f t="shared" ref="R136:R147" si="148">L136*$B$138</f>
        <v>0.19735245833333334</v>
      </c>
      <c r="S136" s="13">
        <f t="shared" ref="S136:S147" si="149">Q136/R136</f>
        <v>2.2468152492207988E-2</v>
      </c>
      <c r="T136" s="2">
        <f t="shared" ref="T136:T147" si="150">$B$137/100</f>
        <v>0.01</v>
      </c>
      <c r="U136" s="14">
        <f t="shared" ref="U136:U147" si="151">S136*T136</f>
        <v>2.2468152492207988E-4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5.7146815249220799E-3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0.25331568903225798</v>
      </c>
      <c r="E137" s="10">
        <f t="shared" ref="E137:E148" si="159">D136</f>
        <v>1.96120200870968</v>
      </c>
      <c r="F137" s="7" t="s">
        <v>83</v>
      </c>
      <c r="G137" s="1">
        <v>2</v>
      </c>
      <c r="H137" s="9">
        <f t="shared" si="141"/>
        <v>0.25331568903225798</v>
      </c>
      <c r="I137" s="9">
        <f t="shared" si="142"/>
        <v>273.40331568903224</v>
      </c>
      <c r="J137" s="9">
        <f t="shared" si="143"/>
        <v>1.8011530452362132E-2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1.501041428992774</v>
      </c>
      <c r="P137" s="9">
        <f t="shared" si="146"/>
        <v>2.703605340856052E-2</v>
      </c>
      <c r="Q137" s="12">
        <f t="shared" si="147"/>
        <v>7.0293738862257354E-3</v>
      </c>
      <c r="R137" s="9">
        <f t="shared" si="148"/>
        <v>0.19735245833333334</v>
      </c>
      <c r="S137" s="13">
        <f t="shared" si="149"/>
        <v>3.5618375091902549E-2</v>
      </c>
      <c r="T137" s="2">
        <f t="shared" si="150"/>
        <v>0.01</v>
      </c>
      <c r="U137" s="14">
        <f t="shared" si="151"/>
        <v>3.5618375091902552E-4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5.8461837509190253E-3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-0.55806122035714301</v>
      </c>
      <c r="E138" s="10">
        <f t="shared" si="159"/>
        <v>0.25331568903225798</v>
      </c>
      <c r="F138" s="7" t="s">
        <v>83</v>
      </c>
      <c r="G138" s="1">
        <v>3</v>
      </c>
      <c r="H138" s="9">
        <f t="shared" si="141"/>
        <v>-0.55806122035714301</v>
      </c>
      <c r="I138" s="9">
        <f t="shared" si="142"/>
        <v>272.59193877964282</v>
      </c>
      <c r="J138" s="9">
        <f t="shared" si="143"/>
        <v>1.6199952131197317E-2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2.2330532922508803</v>
      </c>
      <c r="P138" s="9">
        <f t="shared" si="146"/>
        <v>3.6175356440876834E-2</v>
      </c>
      <c r="Q138" s="12">
        <f t="shared" si="147"/>
        <v>9.4055926746279776E-3</v>
      </c>
      <c r="R138" s="9">
        <f t="shared" si="148"/>
        <v>0.19735245833333334</v>
      </c>
      <c r="S138" s="13">
        <f t="shared" si="149"/>
        <v>4.7658857427261898E-2</v>
      </c>
      <c r="T138" s="2">
        <f t="shared" si="150"/>
        <v>0.01</v>
      </c>
      <c r="U138" s="14">
        <f t="shared" si="151"/>
        <v>4.76588574272619E-4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5.9665885742726191E-3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2.34539332867742</v>
      </c>
      <c r="E139" s="10">
        <f t="shared" si="159"/>
        <v>-0.55806122035714301</v>
      </c>
      <c r="F139" s="7" t="s">
        <v>83</v>
      </c>
      <c r="G139" s="1">
        <v>4</v>
      </c>
      <c r="H139" s="9">
        <f t="shared" si="141"/>
        <v>2.34539332867742</v>
      </c>
      <c r="I139" s="9">
        <f t="shared" si="142"/>
        <v>275.49539332867738</v>
      </c>
      <c r="J139" s="9">
        <f t="shared" si="143"/>
        <v>2.360491483464959E-2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2.9559258524766703</v>
      </c>
      <c r="P139" s="9">
        <f t="shared" si="146"/>
        <v>6.9774378005250784E-2</v>
      </c>
      <c r="Q139" s="12">
        <f t="shared" si="147"/>
        <v>1.8141338281365205E-2</v>
      </c>
      <c r="R139" s="9">
        <f t="shared" si="148"/>
        <v>0.19735245833333334</v>
      </c>
      <c r="S139" s="13">
        <f t="shared" si="149"/>
        <v>9.1923548531247692E-2</v>
      </c>
      <c r="T139" s="2">
        <f t="shared" si="150"/>
        <v>0.01</v>
      </c>
      <c r="U139" s="14">
        <f t="shared" si="151"/>
        <v>9.1923548531247696E-4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6.4092354853124769E-3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10.3291880338667</v>
      </c>
      <c r="E140" s="10">
        <f t="shared" si="159"/>
        <v>2.34539332867742</v>
      </c>
      <c r="F140" s="7" t="s">
        <v>83</v>
      </c>
      <c r="G140" s="1">
        <v>5</v>
      </c>
      <c r="H140" s="9">
        <f t="shared" si="141"/>
        <v>10.3291880338667</v>
      </c>
      <c r="I140" s="9">
        <f t="shared" si="142"/>
        <v>283.47918803386665</v>
      </c>
      <c r="J140" s="9">
        <f t="shared" si="143"/>
        <v>6.3869154929766511E-2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3.6451993911380862</v>
      </c>
      <c r="P140" s="9">
        <f t="shared" si="146"/>
        <v>0.232815804662489</v>
      </c>
      <c r="Q140" s="12">
        <f t="shared" si="147"/>
        <v>6.0532109212247144E-2</v>
      </c>
      <c r="R140" s="9">
        <f t="shared" si="148"/>
        <v>0.19735245833333334</v>
      </c>
      <c r="S140" s="13">
        <f t="shared" si="149"/>
        <v>0.30672082690759728</v>
      </c>
      <c r="T140" s="2">
        <f t="shared" si="150"/>
        <v>0.01</v>
      </c>
      <c r="U140" s="14">
        <f t="shared" si="151"/>
        <v>3.067208269075973E-3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8.5572082690759735E-3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13.1670233699032</v>
      </c>
      <c r="E141" s="10">
        <f t="shared" si="159"/>
        <v>10.3291880338667</v>
      </c>
      <c r="F141" s="7" t="s">
        <v>85</v>
      </c>
      <c r="G141" s="1">
        <v>6</v>
      </c>
      <c r="H141" s="9">
        <f t="shared" si="141"/>
        <v>13.1670233699032</v>
      </c>
      <c r="I141" s="9">
        <f t="shared" si="142"/>
        <v>286.31702336990315</v>
      </c>
      <c r="J141" s="9">
        <f t="shared" si="143"/>
        <v>8.9771885941310178E-2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4.171431503142264</v>
      </c>
      <c r="P141" s="9">
        <f t="shared" si="146"/>
        <v>0.3744772731120754</v>
      </c>
      <c r="Q141" s="12">
        <f t="shared" si="147"/>
        <v>9.7364091009139606E-2</v>
      </c>
      <c r="R141" s="9">
        <f t="shared" si="148"/>
        <v>0.19735245833333334</v>
      </c>
      <c r="S141" s="13">
        <f t="shared" si="149"/>
        <v>0.49335129560275948</v>
      </c>
      <c r="T141" s="2">
        <f t="shared" si="150"/>
        <v>0.01</v>
      </c>
      <c r="U141" s="14">
        <f t="shared" si="151"/>
        <v>4.9335129560275949E-3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1.0423512956027597E-2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17.640227529000001</v>
      </c>
      <c r="E142" s="10">
        <f t="shared" si="159"/>
        <v>13.1670233699032</v>
      </c>
      <c r="F142" s="7" t="s">
        <v>83</v>
      </c>
      <c r="G142" s="1">
        <v>7</v>
      </c>
      <c r="H142" s="9">
        <f t="shared" si="141"/>
        <v>17.640227529000001</v>
      </c>
      <c r="I142" s="9">
        <f t="shared" si="142"/>
        <v>290.79022752899999</v>
      </c>
      <c r="J142" s="9">
        <f t="shared" si="143"/>
        <v>0.15147177429256853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4.556002146696855</v>
      </c>
      <c r="P142" s="9">
        <f t="shared" si="146"/>
        <v>0.69010572884092369</v>
      </c>
      <c r="Q142" s="12">
        <f t="shared" si="147"/>
        <v>0.17942748949864018</v>
      </c>
      <c r="R142" s="9">
        <f t="shared" si="148"/>
        <v>0.19735245833333334</v>
      </c>
      <c r="S142" s="13">
        <f t="shared" si="149"/>
        <v>0.9091728120030943</v>
      </c>
      <c r="T142" s="2">
        <f t="shared" si="150"/>
        <v>0.01</v>
      </c>
      <c r="U142" s="14">
        <f t="shared" si="151"/>
        <v>9.0917281200309438E-3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2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3"/>
        <v>7.4999999999999997E-3</v>
      </c>
      <c r="AT142" s="1">
        <f t="shared" si="154"/>
        <v>1.9041728120030944E-2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21.2801304525806</v>
      </c>
      <c r="E143" s="10">
        <f t="shared" si="159"/>
        <v>17.640227529000001</v>
      </c>
      <c r="F143" s="7" t="s">
        <v>83</v>
      </c>
      <c r="G143" s="1">
        <v>8</v>
      </c>
      <c r="H143" s="9">
        <f t="shared" si="141"/>
        <v>21.2801304525806</v>
      </c>
      <c r="I143" s="9">
        <f t="shared" si="142"/>
        <v>294.43013045258056</v>
      </c>
      <c r="J143" s="9">
        <f t="shared" si="143"/>
        <v>0.22914273918584799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4.6249443345225982</v>
      </c>
      <c r="P143" s="9">
        <f t="shared" si="146"/>
        <v>1.059772413394577</v>
      </c>
      <c r="Q143" s="12">
        <f t="shared" si="147"/>
        <v>0.27554082748259001</v>
      </c>
      <c r="R143" s="9">
        <f t="shared" si="148"/>
        <v>0.19735245833333334</v>
      </c>
      <c r="S143" s="13">
        <f t="shared" si="149"/>
        <v>1.3961864463689351</v>
      </c>
      <c r="T143" s="2">
        <f t="shared" si="150"/>
        <v>0.01</v>
      </c>
      <c r="U143" s="14">
        <f t="shared" si="151"/>
        <v>1.3961864463689352E-2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2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3"/>
        <v>7.4999999999999997E-3</v>
      </c>
      <c r="AT143" s="1">
        <f t="shared" si="154"/>
        <v>2.3911864463689352E-2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20.333165739999998</v>
      </c>
      <c r="E144" s="10">
        <f t="shared" si="159"/>
        <v>21.2801304525806</v>
      </c>
      <c r="F144" s="7" t="s">
        <v>83</v>
      </c>
      <c r="G144" s="1">
        <v>9</v>
      </c>
      <c r="H144" s="9">
        <f t="shared" si="141"/>
        <v>20.333165739999998</v>
      </c>
      <c r="I144" s="9">
        <f t="shared" si="142"/>
        <v>293.48316574</v>
      </c>
      <c r="J144" s="9">
        <f t="shared" si="143"/>
        <v>0.20595141383771132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4.3242198377946881</v>
      </c>
      <c r="P144" s="9">
        <f t="shared" si="146"/>
        <v>0.89057918933889468</v>
      </c>
      <c r="Q144" s="12">
        <f t="shared" si="147"/>
        <v>0.23155058922811261</v>
      </c>
      <c r="R144" s="9">
        <f t="shared" si="148"/>
        <v>0.19735245833333334</v>
      </c>
      <c r="S144" s="13">
        <f t="shared" si="149"/>
        <v>1.1732845447357831</v>
      </c>
      <c r="T144" s="2">
        <f t="shared" si="150"/>
        <v>0.01</v>
      </c>
      <c r="U144" s="14">
        <f t="shared" si="151"/>
        <v>1.1732845447357832E-2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2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3"/>
        <v>7.4999999999999997E-3</v>
      </c>
      <c r="AT144" s="1">
        <f t="shared" si="154"/>
        <v>2.1682845447357831E-2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14.5932645992667</v>
      </c>
      <c r="E145" s="10">
        <f t="shared" si="159"/>
        <v>20.333165739999998</v>
      </c>
      <c r="F145" s="7" t="s">
        <v>83</v>
      </c>
      <c r="G145" s="1">
        <v>10</v>
      </c>
      <c r="H145" s="9">
        <f t="shared" si="141"/>
        <v>14.5932645992667</v>
      </c>
      <c r="I145" s="9">
        <f t="shared" si="142"/>
        <v>287.74326459926669</v>
      </c>
      <c r="J145" s="9">
        <f t="shared" si="143"/>
        <v>0.10625401404848962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4.1926885651224604</v>
      </c>
      <c r="P145" s="9">
        <f t="shared" si="146"/>
        <v>0.44548998969946368</v>
      </c>
      <c r="Q145" s="12">
        <f t="shared" si="147"/>
        <v>0.11582739732186056</v>
      </c>
      <c r="R145" s="9">
        <f t="shared" si="148"/>
        <v>0.19735245833333334</v>
      </c>
      <c r="S145" s="13">
        <f t="shared" si="149"/>
        <v>0.58690628077317963</v>
      </c>
      <c r="T145" s="2">
        <f t="shared" si="150"/>
        <v>0.01</v>
      </c>
      <c r="U145" s="14">
        <f t="shared" si="151"/>
        <v>5.8690628077317968E-3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2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3"/>
        <v>7.4999999999999997E-3</v>
      </c>
      <c r="AT145" s="1">
        <f t="shared" si="154"/>
        <v>1.5819062807731796E-2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11.3885502192903</v>
      </c>
      <c r="E146" s="10">
        <f t="shared" si="159"/>
        <v>14.5932645992667</v>
      </c>
      <c r="F146" s="7" t="s">
        <v>83</v>
      </c>
      <c r="G146" s="1">
        <v>11</v>
      </c>
      <c r="H146" s="9">
        <f t="shared" si="141"/>
        <v>11.3885502192903</v>
      </c>
      <c r="I146" s="9">
        <f t="shared" si="142"/>
        <v>284.5385502192903</v>
      </c>
      <c r="J146" s="9">
        <f t="shared" si="143"/>
        <v>7.2581869198375448E-2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4.5062464920896632</v>
      </c>
      <c r="P146" s="9">
        <f t="shared" si="146"/>
        <v>0.32707179346449011</v>
      </c>
      <c r="Q146" s="12">
        <f t="shared" si="147"/>
        <v>8.5038666300767438E-2</v>
      </c>
      <c r="R146" s="9">
        <f t="shared" si="148"/>
        <v>0.19735245833333334</v>
      </c>
      <c r="S146" s="13">
        <f t="shared" si="149"/>
        <v>0.43089742595014935</v>
      </c>
      <c r="T146" s="2">
        <f t="shared" si="150"/>
        <v>0.01</v>
      </c>
      <c r="U146" s="14">
        <f t="shared" si="151"/>
        <v>4.3089742595014933E-3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9.7989742595014952E-3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5.63067712953334</v>
      </c>
      <c r="E147" s="10">
        <f t="shared" si="159"/>
        <v>11.3885502192903</v>
      </c>
      <c r="F147" s="7" t="s">
        <v>85</v>
      </c>
      <c r="G147" s="1">
        <v>12</v>
      </c>
      <c r="H147" s="9">
        <f t="shared" si="141"/>
        <v>5.63067712953334</v>
      </c>
      <c r="I147" s="9">
        <f t="shared" si="142"/>
        <v>278.78067712953333</v>
      </c>
      <c r="J147" s="9">
        <f t="shared" si="143"/>
        <v>3.5800137167931886E-2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4.9382226152918403</v>
      </c>
      <c r="P147" s="9">
        <f t="shared" si="146"/>
        <v>0.17678904699323122</v>
      </c>
      <c r="Q147" s="12">
        <f t="shared" si="147"/>
        <v>4.5965152218240123E-2</v>
      </c>
      <c r="R147" s="9">
        <f t="shared" si="148"/>
        <v>0.19735245833333334</v>
      </c>
      <c r="S147" s="13">
        <f t="shared" si="149"/>
        <v>0.23290894173004831</v>
      </c>
      <c r="T147" s="2">
        <f t="shared" si="150"/>
        <v>0.01</v>
      </c>
      <c r="U147" s="14">
        <f t="shared" si="151"/>
        <v>2.3290894173004831E-3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7.8190894173004837E-3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2.1079234487741898</v>
      </c>
      <c r="E148" s="10">
        <f t="shared" si="159"/>
        <v>5.63067712953334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I14" sqref="I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0" t="s">
        <v>26</v>
      </c>
      <c r="S1" s="21"/>
      <c r="T1" s="21"/>
      <c r="U1" s="21"/>
      <c r="V1" s="21"/>
      <c r="W1" s="22"/>
      <c r="X1" s="28" t="s">
        <v>27</v>
      </c>
      <c r="Y1" s="29"/>
      <c r="Z1" s="30"/>
      <c r="AA1" s="28" t="s">
        <v>28</v>
      </c>
      <c r="AB1" s="29"/>
      <c r="AC1" s="30"/>
      <c r="AD1" s="28" t="s">
        <v>17</v>
      </c>
      <c r="AE1" s="29"/>
      <c r="AF1" s="30"/>
      <c r="AG1" s="28" t="s">
        <v>18</v>
      </c>
      <c r="AH1" s="29"/>
      <c r="AI1" s="30"/>
      <c r="AJ1" s="19" t="s">
        <v>29</v>
      </c>
      <c r="AK1" s="19"/>
      <c r="AL1" s="19"/>
      <c r="AM1" s="19"/>
      <c r="AN1" s="19"/>
      <c r="AO1" s="19"/>
    </row>
    <row r="2" spans="1:41" x14ac:dyDescent="0.15">
      <c r="A2" s="19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0" t="s">
        <v>31</v>
      </c>
      <c r="S2" s="21"/>
      <c r="T2" s="22"/>
      <c r="U2" s="20" t="s">
        <v>32</v>
      </c>
      <c r="V2" s="21"/>
      <c r="W2" s="22"/>
      <c r="X2" s="31"/>
      <c r="Y2" s="32"/>
      <c r="Z2" s="33"/>
      <c r="AA2" s="31"/>
      <c r="AB2" s="32"/>
      <c r="AC2" s="33"/>
      <c r="AD2" s="31"/>
      <c r="AE2" s="32"/>
      <c r="AF2" s="33"/>
      <c r="AG2" s="31"/>
      <c r="AH2" s="32"/>
      <c r="AI2" s="33"/>
      <c r="AJ2" s="19"/>
      <c r="AK2" s="19"/>
      <c r="AL2" s="19"/>
      <c r="AM2" s="19"/>
      <c r="AN2" s="19"/>
      <c r="AO2" s="19"/>
    </row>
    <row r="3" spans="1:41" x14ac:dyDescent="0.15">
      <c r="A3" s="19"/>
      <c r="B3" s="2" t="s">
        <v>8</v>
      </c>
      <c r="C3" s="3"/>
      <c r="D3" s="2"/>
      <c r="E3">
        <v>1496526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19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19"/>
      <c r="B5" s="4" t="s">
        <v>31</v>
      </c>
      <c r="C5" s="2"/>
      <c r="D5" s="2"/>
      <c r="E5">
        <v>576769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19" t="s">
        <v>27</v>
      </c>
      <c r="B6" s="20"/>
      <c r="C6" s="2"/>
      <c r="D6" s="2"/>
      <c r="E6">
        <v>1398875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19" t="s">
        <v>28</v>
      </c>
      <c r="B7" s="20"/>
      <c r="C7" s="2"/>
      <c r="D7" s="2"/>
      <c r="E7" s="1">
        <v>95000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19" t="s">
        <v>17</v>
      </c>
      <c r="B8" s="20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19" t="s">
        <v>18</v>
      </c>
      <c r="B9" s="20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0"/>
      <c r="S9" s="22"/>
      <c r="T9" s="2"/>
      <c r="U9" s="20"/>
      <c r="V9" s="22"/>
      <c r="W9" s="2"/>
      <c r="X9" s="20"/>
      <c r="Y9" s="22"/>
      <c r="Z9" s="2"/>
      <c r="AA9" s="20"/>
      <c r="AB9" s="22"/>
      <c r="AC9" s="2"/>
      <c r="AD9" s="20"/>
      <c r="AE9" s="22"/>
      <c r="AF9" s="2"/>
      <c r="AG9" s="20"/>
      <c r="AH9" s="22"/>
      <c r="AI9" s="2"/>
      <c r="AJ9" s="20"/>
      <c r="AK9" s="21"/>
      <c r="AL9" s="21"/>
      <c r="AM9" s="21"/>
      <c r="AN9" s="22"/>
      <c r="AO9" s="2"/>
    </row>
    <row r="10" spans="1:41" x14ac:dyDescent="0.15">
      <c r="A10" s="19" t="s">
        <v>29</v>
      </c>
      <c r="B10" s="20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3030561.903162356</v>
      </c>
      <c r="J13" s="6" t="s">
        <v>37</v>
      </c>
      <c r="K13" s="6">
        <f>I13/(10000*1000)</f>
        <v>0.3030561903162356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3" t="s">
        <v>25</v>
      </c>
      <c r="T24" s="23"/>
      <c r="U24" s="23"/>
      <c r="V24" s="23" t="s">
        <v>54</v>
      </c>
      <c r="W24" s="23"/>
      <c r="X24" s="23"/>
      <c r="Y24" s="23" t="s">
        <v>55</v>
      </c>
      <c r="Z24" s="23"/>
      <c r="AA24" s="23"/>
      <c r="AB24" s="23" t="s">
        <v>56</v>
      </c>
      <c r="AC24" s="23"/>
      <c r="AD24" s="23"/>
      <c r="AE24" s="23" t="s">
        <v>57</v>
      </c>
      <c r="AF24" s="23"/>
      <c r="AG24" s="23"/>
      <c r="AH24" s="23" t="s">
        <v>58</v>
      </c>
      <c r="AI24" s="23"/>
      <c r="AJ24" s="23"/>
      <c r="AK24" s="24" t="s">
        <v>59</v>
      </c>
      <c r="AL24" s="25"/>
      <c r="AM24" s="26"/>
      <c r="AN24" s="23" t="s">
        <v>60</v>
      </c>
      <c r="AO24" s="23"/>
      <c r="AP24" s="23"/>
    </row>
    <row r="25" spans="1:47" x14ac:dyDescent="0.15">
      <c r="A25" s="27" t="s">
        <v>61</v>
      </c>
      <c r="B25" s="27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-2.3066070033871</v>
      </c>
      <c r="E26" s="7"/>
      <c r="F26" s="7"/>
      <c r="G26" s="1">
        <v>1</v>
      </c>
      <c r="H26" s="9">
        <f t="shared" ref="H26:H37" si="0">E27</f>
        <v>-2.3066070033871</v>
      </c>
      <c r="I26" s="9">
        <f t="shared" ref="I26:I37" si="1">H26+273.15</f>
        <v>270.84339299661286</v>
      </c>
      <c r="J26" s="9">
        <f t="shared" ref="J26:J37" si="2">EXP(($C$15*(I26-$C$13))/($C$16*I26*$C$13))</f>
        <v>1.2863670667796048E-2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0.52139151083609736</v>
      </c>
      <c r="Q26" s="12">
        <f t="shared" ref="Q26:Q37" si="6">P26*$B$28</f>
        <v>5.2139151083609739E-2</v>
      </c>
      <c r="R26" s="9">
        <f t="shared" ref="R26:R37" si="7">L26*$B$28</f>
        <v>4.0532094166666672</v>
      </c>
      <c r="S26" s="13">
        <f t="shared" ref="S26:S37" si="8">Q26/R26</f>
        <v>1.2863670667796048E-2</v>
      </c>
      <c r="T26" s="2">
        <f t="shared" ref="T26:T37" si="9">$B$27/100</f>
        <v>0.34</v>
      </c>
      <c r="U26" s="14">
        <f t="shared" ref="U26:U37" si="10">S26*T26</f>
        <v>4.3736480270506568E-3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1.7273648027050656E-2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-7.7394099957741904</v>
      </c>
      <c r="E27" s="10">
        <f t="shared" ref="E27:E38" si="18">D26</f>
        <v>-2.3066070033871</v>
      </c>
      <c r="F27" s="7" t="s">
        <v>83</v>
      </c>
      <c r="G27" s="1">
        <v>2</v>
      </c>
      <c r="H27" s="9">
        <f t="shared" si="0"/>
        <v>-7.7394099957741904</v>
      </c>
      <c r="I27" s="9">
        <f t="shared" si="1"/>
        <v>265.41059000422581</v>
      </c>
      <c r="J27" s="9">
        <f t="shared" si="2"/>
        <v>6.1628140642695046E-3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80.542796822497237</v>
      </c>
      <c r="P27" s="9">
        <f t="shared" si="5"/>
        <v>0.49637028103328712</v>
      </c>
      <c r="Q27" s="12">
        <f t="shared" si="6"/>
        <v>4.9637028103328713E-2</v>
      </c>
      <c r="R27" s="9">
        <f t="shared" si="7"/>
        <v>4.0532094166666672</v>
      </c>
      <c r="S27" s="13">
        <f t="shared" si="8"/>
        <v>1.2246351718029383E-2</v>
      </c>
      <c r="T27" s="2">
        <f t="shared" si="9"/>
        <v>0.34</v>
      </c>
      <c r="U27" s="14">
        <f t="shared" si="10"/>
        <v>4.1637595841299904E-3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1.7063759584129992E-2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-5.8992779862500004</v>
      </c>
      <c r="E28" s="10">
        <f t="shared" si="18"/>
        <v>-7.7394099957741904</v>
      </c>
      <c r="F28" s="7" t="s">
        <v>83</v>
      </c>
      <c r="G28" s="1">
        <v>3</v>
      </c>
      <c r="H28" s="9">
        <f t="shared" si="0"/>
        <v>-5.8992779862500004</v>
      </c>
      <c r="I28" s="9">
        <f t="shared" si="1"/>
        <v>267.25072201374996</v>
      </c>
      <c r="J28" s="9">
        <f t="shared" si="2"/>
        <v>7.9337845424057689E-3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120.57852070813061</v>
      </c>
      <c r="P28" s="9">
        <f t="shared" si="5"/>
        <v>0.95664400374032055</v>
      </c>
      <c r="Q28" s="12">
        <f t="shared" si="6"/>
        <v>9.5664400374032066E-2</v>
      </c>
      <c r="R28" s="9">
        <f t="shared" si="7"/>
        <v>4.0532094166666672</v>
      </c>
      <c r="S28" s="13">
        <f t="shared" si="8"/>
        <v>2.3602136119753179E-2</v>
      </c>
      <c r="T28" s="2">
        <f t="shared" si="9"/>
        <v>0.34</v>
      </c>
      <c r="U28" s="14">
        <f t="shared" si="10"/>
        <v>8.0247262807160817E-3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2.092472628071608E-2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-7.1244565688709702</v>
      </c>
      <c r="E29" s="10">
        <f t="shared" si="18"/>
        <v>-5.8992779862500004</v>
      </c>
      <c r="F29" s="7" t="s">
        <v>83</v>
      </c>
      <c r="G29" s="1">
        <v>4</v>
      </c>
      <c r="H29" s="9">
        <f t="shared" si="0"/>
        <v>-7.1244565688709702</v>
      </c>
      <c r="I29" s="9">
        <f t="shared" si="1"/>
        <v>266.02554343112899</v>
      </c>
      <c r="J29" s="9">
        <f t="shared" si="2"/>
        <v>6.7082459930264109E-3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160.15397087105697</v>
      </c>
      <c r="P29" s="9">
        <f t="shared" si="5"/>
        <v>1.0743522333630364</v>
      </c>
      <c r="Q29" s="12">
        <f t="shared" si="6"/>
        <v>0.10743522333630365</v>
      </c>
      <c r="R29" s="9">
        <f t="shared" si="7"/>
        <v>4.0532094166666672</v>
      </c>
      <c r="S29" s="13">
        <f t="shared" si="8"/>
        <v>2.6506210829998926E-2</v>
      </c>
      <c r="T29" s="2">
        <f t="shared" si="9"/>
        <v>0.34</v>
      </c>
      <c r="U29" s="14">
        <f t="shared" si="10"/>
        <v>9.0121116821996351E-3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2.1912111682199635E-2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0.97658896699999997</v>
      </c>
      <c r="E30" s="10">
        <f t="shared" si="18"/>
        <v>-7.1244565688709702</v>
      </c>
      <c r="F30" s="7" t="s">
        <v>83</v>
      </c>
      <c r="G30" s="1">
        <v>5</v>
      </c>
      <c r="H30" s="9">
        <f t="shared" si="0"/>
        <v>0.97658896699999997</v>
      </c>
      <c r="I30" s="9">
        <f t="shared" si="1"/>
        <v>274.12658896699998</v>
      </c>
      <c r="J30" s="9">
        <f t="shared" si="2"/>
        <v>1.9786037495138797E-2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151.12563770580923</v>
      </c>
      <c r="O30" s="9">
        <f t="shared" si="19"/>
        <v>48.486075098551368</v>
      </c>
      <c r="P30" s="9">
        <f t="shared" si="5"/>
        <v>0.95934729989205292</v>
      </c>
      <c r="Q30" s="12">
        <f t="shared" si="6"/>
        <v>9.5934729989205297E-2</v>
      </c>
      <c r="R30" s="9">
        <f t="shared" si="7"/>
        <v>4.0532094166666672</v>
      </c>
      <c r="S30" s="13">
        <f t="shared" si="8"/>
        <v>2.366883132036671E-2</v>
      </c>
      <c r="T30" s="2">
        <f t="shared" si="9"/>
        <v>0.34</v>
      </c>
      <c r="U30" s="14">
        <f t="shared" si="10"/>
        <v>8.0474026489246817E-3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2.0947402648924682E-2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10.034830053548401</v>
      </c>
      <c r="E31" s="10">
        <f t="shared" si="18"/>
        <v>0.97658896699999997</v>
      </c>
      <c r="F31" s="7" t="s">
        <v>85</v>
      </c>
      <c r="G31" s="1">
        <v>6</v>
      </c>
      <c r="H31" s="9">
        <f t="shared" si="0"/>
        <v>10.034830053548401</v>
      </c>
      <c r="I31" s="9">
        <f t="shared" si="1"/>
        <v>283.18483005354835</v>
      </c>
      <c r="J31" s="9">
        <f t="shared" si="2"/>
        <v>6.1629083234698671E-2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88.058821965325976</v>
      </c>
      <c r="P31" s="9">
        <f t="shared" si="5"/>
        <v>5.4269844684505859</v>
      </c>
      <c r="Q31" s="12">
        <f t="shared" si="6"/>
        <v>0.54269844684505864</v>
      </c>
      <c r="R31" s="9">
        <f t="shared" si="7"/>
        <v>4.0532094166666672</v>
      </c>
      <c r="S31" s="13">
        <f t="shared" si="8"/>
        <v>0.1338935127835981</v>
      </c>
      <c r="T31" s="2">
        <f t="shared" si="9"/>
        <v>0.34</v>
      </c>
      <c r="U31" s="14">
        <f t="shared" si="10"/>
        <v>4.5523794346423355E-2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5.8423794346423356E-2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13.1033981792667</v>
      </c>
      <c r="E32" s="10">
        <f t="shared" si="18"/>
        <v>10.034830053548401</v>
      </c>
      <c r="F32" s="7" t="s">
        <v>83</v>
      </c>
      <c r="G32" s="1">
        <v>7</v>
      </c>
      <c r="H32" s="9">
        <f t="shared" si="0"/>
        <v>13.1033981792667</v>
      </c>
      <c r="I32" s="9">
        <f t="shared" si="1"/>
        <v>286.2533981792667</v>
      </c>
      <c r="J32" s="9">
        <f t="shared" si="2"/>
        <v>8.9095885355827922E-2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123.16393166354204</v>
      </c>
      <c r="P32" s="9">
        <f t="shared" si="5"/>
        <v>10.973399535467967</v>
      </c>
      <c r="Q32" s="12">
        <f t="shared" si="6"/>
        <v>1.0973399535467967</v>
      </c>
      <c r="R32" s="9">
        <f t="shared" si="7"/>
        <v>4.0532094166666672</v>
      </c>
      <c r="S32" s="13">
        <f t="shared" si="8"/>
        <v>0.27073359423141818</v>
      </c>
      <c r="T32" s="2">
        <f t="shared" si="9"/>
        <v>0.34</v>
      </c>
      <c r="U32" s="14">
        <f t="shared" si="10"/>
        <v>9.2049422038682188E-2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0.10494942203868218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14.647777548387101</v>
      </c>
      <c r="E33" s="10">
        <f t="shared" si="18"/>
        <v>13.1033981792667</v>
      </c>
      <c r="F33" s="7" t="s">
        <v>83</v>
      </c>
      <c r="G33" s="1">
        <v>8</v>
      </c>
      <c r="H33" s="9">
        <f t="shared" si="0"/>
        <v>14.647777548387101</v>
      </c>
      <c r="I33" s="9">
        <f t="shared" si="1"/>
        <v>287.7977775483871</v>
      </c>
      <c r="J33" s="9">
        <f t="shared" si="2"/>
        <v>0.10693723429857822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152.72262629474076</v>
      </c>
      <c r="P33" s="9">
        <f t="shared" si="5"/>
        <v>16.331735270774896</v>
      </c>
      <c r="Q33" s="12">
        <f t="shared" si="6"/>
        <v>1.6331735270774896</v>
      </c>
      <c r="R33" s="9">
        <f t="shared" si="7"/>
        <v>4.0532094166666672</v>
      </c>
      <c r="S33" s="13">
        <f t="shared" si="8"/>
        <v>0.40293341872786842</v>
      </c>
      <c r="T33" s="2">
        <f t="shared" si="9"/>
        <v>0.34</v>
      </c>
      <c r="U33" s="14">
        <f t="shared" si="10"/>
        <v>0.13699736236747528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0.14989736236747528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13.6822658970968</v>
      </c>
      <c r="E34" s="10">
        <f t="shared" si="18"/>
        <v>14.647777548387101</v>
      </c>
      <c r="F34" s="7" t="s">
        <v>83</v>
      </c>
      <c r="G34" s="1">
        <v>9</v>
      </c>
      <c r="H34" s="9">
        <f t="shared" si="0"/>
        <v>13.6822658970968</v>
      </c>
      <c r="I34" s="9">
        <f t="shared" si="1"/>
        <v>286.83226589709676</v>
      </c>
      <c r="J34" s="9">
        <f t="shared" si="2"/>
        <v>9.5426788766773032E-2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176.92298519063255</v>
      </c>
      <c r="P34" s="9">
        <f t="shared" si="5"/>
        <v>16.883192335773405</v>
      </c>
      <c r="Q34" s="12">
        <f t="shared" si="6"/>
        <v>1.6883192335773405</v>
      </c>
      <c r="R34" s="9">
        <f t="shared" si="7"/>
        <v>4.0532094166666672</v>
      </c>
      <c r="S34" s="13">
        <f t="shared" si="8"/>
        <v>0.4165388609419059</v>
      </c>
      <c r="T34" s="2">
        <f t="shared" si="9"/>
        <v>0.34</v>
      </c>
      <c r="U34" s="14">
        <f t="shared" si="10"/>
        <v>0.14162321272024803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0.15452321272024802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9.5315700612666703</v>
      </c>
      <c r="E35" s="10">
        <f t="shared" si="18"/>
        <v>13.6822658970968</v>
      </c>
      <c r="F35" s="7" t="s">
        <v>83</v>
      </c>
      <c r="G35" s="1">
        <v>10</v>
      </c>
      <c r="H35" s="9">
        <f t="shared" si="0"/>
        <v>9.5315700612666703</v>
      </c>
      <c r="I35" s="9">
        <f t="shared" si="1"/>
        <v>282.68157006126665</v>
      </c>
      <c r="J35" s="9">
        <f t="shared" si="2"/>
        <v>5.7969749178055766E-2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200.57188702152581</v>
      </c>
      <c r="P35" s="9">
        <f t="shared" si="5"/>
        <v>11.62710198280719</v>
      </c>
      <c r="Q35" s="12">
        <f t="shared" si="6"/>
        <v>1.1627101982807191</v>
      </c>
      <c r="R35" s="9">
        <f t="shared" si="7"/>
        <v>4.0532094166666672</v>
      </c>
      <c r="S35" s="13">
        <f t="shared" si="8"/>
        <v>0.28686161477363886</v>
      </c>
      <c r="T35" s="2">
        <f t="shared" si="9"/>
        <v>0.34</v>
      </c>
      <c r="U35" s="14">
        <f t="shared" si="10"/>
        <v>9.7532949023037219E-2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0.11043294902303721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3.9111993414838699</v>
      </c>
      <c r="E36" s="10">
        <f t="shared" si="18"/>
        <v>9.5315700612666703</v>
      </c>
      <c r="F36" s="7" t="s">
        <v>83</v>
      </c>
      <c r="G36" s="1">
        <v>11</v>
      </c>
      <c r="H36" s="9">
        <f t="shared" si="0"/>
        <v>3.9111993414838699</v>
      </c>
      <c r="I36" s="9">
        <f t="shared" si="1"/>
        <v>277.06119934148387</v>
      </c>
      <c r="J36" s="9">
        <f t="shared" si="2"/>
        <v>2.8823594735424195E-2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179.49754578678272</v>
      </c>
      <c r="O36" s="9">
        <f t="shared" si="19"/>
        <v>49.97933341860255</v>
      </c>
      <c r="P36" s="9">
        <f t="shared" si="5"/>
        <v>1.440584051604443</v>
      </c>
      <c r="Q36" s="12">
        <f t="shared" si="6"/>
        <v>0.1440584051604443</v>
      </c>
      <c r="R36" s="9">
        <f t="shared" si="7"/>
        <v>4.0532094166666672</v>
      </c>
      <c r="S36" s="13">
        <f t="shared" si="8"/>
        <v>3.5541811525474296E-2</v>
      </c>
      <c r="T36" s="2">
        <f t="shared" si="9"/>
        <v>0.34</v>
      </c>
      <c r="U36" s="14">
        <f t="shared" si="10"/>
        <v>1.2084215918661262E-2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2.4984215918661262E-2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-1.217055709</v>
      </c>
      <c r="E37" s="10">
        <f t="shared" si="18"/>
        <v>3.9111993414838699</v>
      </c>
      <c r="F37" s="7" t="s">
        <v>85</v>
      </c>
      <c r="G37" s="1">
        <v>12</v>
      </c>
      <c r="H37" s="9">
        <f t="shared" si="0"/>
        <v>-1.217055709</v>
      </c>
      <c r="I37" s="9">
        <f t="shared" si="1"/>
        <v>271.93294429099996</v>
      </c>
      <c r="J37" s="9">
        <f t="shared" si="2"/>
        <v>1.4856644376819444E-2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89.070843533664771</v>
      </c>
      <c r="P37" s="9">
        <f t="shared" si="5"/>
        <v>1.3232938467229853</v>
      </c>
      <c r="Q37" s="12">
        <f t="shared" si="6"/>
        <v>0.13232938467229854</v>
      </c>
      <c r="R37" s="9">
        <f t="shared" si="7"/>
        <v>4.0532094166666672</v>
      </c>
      <c r="S37" s="13">
        <f t="shared" si="8"/>
        <v>3.2648050240918804E-2</v>
      </c>
      <c r="T37" s="2">
        <f t="shared" si="9"/>
        <v>0.34</v>
      </c>
      <c r="U37" s="14">
        <f t="shared" si="10"/>
        <v>1.1100337081912394E-2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2.4000337081912394E-2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-2.0103464852258099</v>
      </c>
      <c r="E38" s="10">
        <f t="shared" si="18"/>
        <v>-1.217055709</v>
      </c>
      <c r="F38" s="7" t="s">
        <v>83</v>
      </c>
    </row>
    <row r="40" spans="1:48" x14ac:dyDescent="0.15">
      <c r="S40" s="23" t="s">
        <v>25</v>
      </c>
      <c r="T40" s="23"/>
      <c r="U40" s="23"/>
      <c r="V40" s="23" t="s">
        <v>54</v>
      </c>
      <c r="W40" s="23"/>
      <c r="X40" s="23"/>
      <c r="Y40" s="23" t="s">
        <v>55</v>
      </c>
      <c r="Z40" s="23"/>
      <c r="AA40" s="23"/>
      <c r="AB40" s="23" t="s">
        <v>56</v>
      </c>
      <c r="AC40" s="23"/>
      <c r="AD40" s="23"/>
      <c r="AE40" s="23" t="s">
        <v>57</v>
      </c>
      <c r="AF40" s="23"/>
      <c r="AG40" s="23"/>
      <c r="AH40" s="23" t="s">
        <v>58</v>
      </c>
      <c r="AI40" s="23"/>
      <c r="AJ40" s="23"/>
      <c r="AK40" s="24" t="s">
        <v>59</v>
      </c>
      <c r="AL40" s="25"/>
      <c r="AM40" s="26"/>
      <c r="AN40" s="23" t="s">
        <v>60</v>
      </c>
      <c r="AO40" s="23"/>
      <c r="AP40" s="23"/>
    </row>
    <row r="41" spans="1:48" x14ac:dyDescent="0.15">
      <c r="A41" s="27" t="s">
        <v>30</v>
      </c>
      <c r="B41" s="27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8">
        <v>-2.3066070033871</v>
      </c>
      <c r="E42" s="7"/>
      <c r="F42" s="7"/>
      <c r="G42" s="1">
        <v>1</v>
      </c>
      <c r="H42" s="9">
        <f t="shared" ref="H42:H53" si="20">E43</f>
        <v>-2.3066070033871</v>
      </c>
      <c r="I42" s="9">
        <f t="shared" ref="I42:I53" si="21">H42+273.15</f>
        <v>270.84339299661286</v>
      </c>
      <c r="J42" s="9">
        <f t="shared" ref="J42:J53" si="22">EXP(($C$15*(I42-$C$13))/($C$16*I42*$C$13))</f>
        <v>1.2863670667796048E-2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0.7571074167414712</v>
      </c>
      <c r="Q42" s="12">
        <f t="shared" ref="Q42:Q53" si="26">P42*$B$44</f>
        <v>0.18170578001795307</v>
      </c>
      <c r="R42" s="9">
        <f t="shared" ref="R42:R53" si="27">L42*$B$44</f>
        <v>14.125500000000001</v>
      </c>
      <c r="S42" s="13">
        <f t="shared" ref="S42:S53" si="28">Q42/R42</f>
        <v>1.2863670667796047E-2</v>
      </c>
      <c r="T42" s="2">
        <f t="shared" ref="T42:T53" si="29">$B$43/100</f>
        <v>0.43</v>
      </c>
      <c r="U42" s="14">
        <f t="shared" ref="U42:U53" si="30">S42*T42</f>
        <v>5.5313783871522998E-3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1.3951378387152298E-2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124710.5</v>
      </c>
      <c r="AU42" s="1">
        <f t="shared" ref="AU42:AU53" si="38">AT42*10000*AS42*0.67*AR42*AQ42</f>
        <v>382939631.2777738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8">
        <v>-7.7394099957741904</v>
      </c>
      <c r="E43" s="10">
        <f t="shared" ref="E43:E54" si="39">D42</f>
        <v>-2.3066070033871</v>
      </c>
      <c r="F43" s="7" t="s">
        <v>83</v>
      </c>
      <c r="G43" s="1">
        <v>2</v>
      </c>
      <c r="H43" s="9">
        <f t="shared" si="20"/>
        <v>-7.7394099957741904</v>
      </c>
      <c r="I43" s="9">
        <f t="shared" si="21"/>
        <v>265.41059000422581</v>
      </c>
      <c r="J43" s="9">
        <f t="shared" si="22"/>
        <v>6.1628140642695046E-3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116.95539258325853</v>
      </c>
      <c r="P43" s="9">
        <f t="shared" si="25"/>
        <v>0.72077433830426696</v>
      </c>
      <c r="Q43" s="12">
        <f t="shared" si="26"/>
        <v>0.17298584119302407</v>
      </c>
      <c r="R43" s="9">
        <f t="shared" si="27"/>
        <v>14.125500000000001</v>
      </c>
      <c r="S43" s="13">
        <f t="shared" si="28"/>
        <v>1.2246351718029383E-2</v>
      </c>
      <c r="T43" s="2">
        <f t="shared" si="29"/>
        <v>0.43</v>
      </c>
      <c r="U43" s="14">
        <f t="shared" si="30"/>
        <v>5.2659312387526346E-3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1.3685931238752634E-2</v>
      </c>
      <c r="AR43" s="9">
        <f t="shared" si="35"/>
        <v>136.875</v>
      </c>
      <c r="AS43" s="1">
        <f t="shared" si="36"/>
        <v>0.24</v>
      </c>
      <c r="AT43" s="1">
        <f t="shared" si="37"/>
        <v>124710.5</v>
      </c>
      <c r="AU43" s="1">
        <f t="shared" si="38"/>
        <v>375653596.14123756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8">
        <v>-5.8992779862500004</v>
      </c>
      <c r="E44" s="10">
        <f t="shared" si="39"/>
        <v>-7.7394099957741904</v>
      </c>
      <c r="F44" s="7" t="s">
        <v>83</v>
      </c>
      <c r="G44" s="1">
        <v>3</v>
      </c>
      <c r="H44" s="9">
        <f t="shared" si="20"/>
        <v>-5.8992779862500004</v>
      </c>
      <c r="I44" s="9">
        <f t="shared" si="21"/>
        <v>267.25072201374996</v>
      </c>
      <c r="J44" s="9">
        <f t="shared" si="22"/>
        <v>7.9337845424057689E-3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175.09086824495427</v>
      </c>
      <c r="P44" s="9">
        <f t="shared" si="25"/>
        <v>1.3891332239982233</v>
      </c>
      <c r="Q44" s="12">
        <f t="shared" si="26"/>
        <v>0.33339197375957358</v>
      </c>
      <c r="R44" s="9">
        <f t="shared" si="27"/>
        <v>14.125500000000001</v>
      </c>
      <c r="S44" s="13">
        <f t="shared" si="28"/>
        <v>2.3602136119753182E-2</v>
      </c>
      <c r="T44" s="2">
        <f t="shared" si="29"/>
        <v>0.43</v>
      </c>
      <c r="U44" s="14">
        <f t="shared" si="30"/>
        <v>1.0148918531493868E-2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1.8568918531493867E-2</v>
      </c>
      <c r="AR44" s="9">
        <f t="shared" si="35"/>
        <v>136.875</v>
      </c>
      <c r="AS44" s="1">
        <f t="shared" si="36"/>
        <v>0.24</v>
      </c>
      <c r="AT44" s="1">
        <f t="shared" si="37"/>
        <v>124710.5</v>
      </c>
      <c r="AU44" s="1">
        <f t="shared" si="38"/>
        <v>509682600.41069007</v>
      </c>
    </row>
    <row r="45" spans="1:48" x14ac:dyDescent="0.15">
      <c r="C45" s="7">
        <v>3</v>
      </c>
      <c r="D45" s="8">
        <v>-7.1244565688709702</v>
      </c>
      <c r="E45" s="10">
        <f t="shared" si="39"/>
        <v>-5.8992779862500004</v>
      </c>
      <c r="F45" s="7" t="s">
        <v>83</v>
      </c>
      <c r="G45" s="1">
        <v>4</v>
      </c>
      <c r="H45" s="9">
        <f t="shared" si="20"/>
        <v>-7.1244565688709702</v>
      </c>
      <c r="I45" s="9">
        <f t="shared" si="21"/>
        <v>266.02554343112899</v>
      </c>
      <c r="J45" s="9">
        <f t="shared" si="22"/>
        <v>6.7082459930264109E-3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232.55798502095604</v>
      </c>
      <c r="P45" s="9">
        <f t="shared" si="25"/>
        <v>1.5600561711631244</v>
      </c>
      <c r="Q45" s="12">
        <f t="shared" si="26"/>
        <v>0.37441348107914985</v>
      </c>
      <c r="R45" s="9">
        <f t="shared" si="27"/>
        <v>14.125500000000001</v>
      </c>
      <c r="S45" s="13">
        <f t="shared" si="28"/>
        <v>2.6506210829998926E-2</v>
      </c>
      <c r="T45" s="2">
        <f t="shared" si="29"/>
        <v>0.43</v>
      </c>
      <c r="U45" s="14">
        <f t="shared" si="30"/>
        <v>1.1397670656899539E-2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1.9817670656899537E-2</v>
      </c>
      <c r="AR45" s="9">
        <f t="shared" si="35"/>
        <v>136.875</v>
      </c>
      <c r="AS45" s="1">
        <f t="shared" si="36"/>
        <v>0.24</v>
      </c>
      <c r="AT45" s="1">
        <f t="shared" si="37"/>
        <v>124710.5</v>
      </c>
      <c r="AU45" s="1">
        <f t="shared" si="38"/>
        <v>543958545.42416275</v>
      </c>
    </row>
    <row r="46" spans="1:48" x14ac:dyDescent="0.15">
      <c r="C46" s="7">
        <v>4</v>
      </c>
      <c r="D46" s="8">
        <v>0.97658896699999997</v>
      </c>
      <c r="E46" s="10">
        <f t="shared" si="39"/>
        <v>-7.1244565688709702</v>
      </c>
      <c r="F46" s="7" t="s">
        <v>83</v>
      </c>
      <c r="G46" s="1">
        <v>5</v>
      </c>
      <c r="H46" s="9">
        <f t="shared" si="20"/>
        <v>0.97658896699999997</v>
      </c>
      <c r="I46" s="9">
        <f t="shared" si="21"/>
        <v>274.12658896699998</v>
      </c>
      <c r="J46" s="9">
        <f t="shared" si="22"/>
        <v>1.9786037495138797E-2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219.44803240730326</v>
      </c>
      <c r="O46" s="9">
        <f t="shared" si="40"/>
        <v>70.406146442489643</v>
      </c>
      <c r="P46" s="9">
        <f t="shared" si="25"/>
        <v>1.3930586533993332</v>
      </c>
      <c r="Q46" s="12">
        <f t="shared" si="26"/>
        <v>0.33433407681583993</v>
      </c>
      <c r="R46" s="9">
        <f t="shared" si="27"/>
        <v>14.125500000000001</v>
      </c>
      <c r="S46" s="13">
        <f t="shared" si="28"/>
        <v>2.3668831320366707E-2</v>
      </c>
      <c r="T46" s="2">
        <f t="shared" si="29"/>
        <v>0.43</v>
      </c>
      <c r="U46" s="14">
        <f t="shared" si="30"/>
        <v>1.0177597467757683E-2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1.859759746775768E-2</v>
      </c>
      <c r="AR46" s="9">
        <f t="shared" si="35"/>
        <v>136.875</v>
      </c>
      <c r="AS46" s="1">
        <f t="shared" si="36"/>
        <v>0.24</v>
      </c>
      <c r="AT46" s="1">
        <f t="shared" si="37"/>
        <v>124710.5</v>
      </c>
      <c r="AU46" s="1">
        <f t="shared" si="38"/>
        <v>510469784.37011999</v>
      </c>
    </row>
    <row r="47" spans="1:48" x14ac:dyDescent="0.15">
      <c r="C47" s="7">
        <v>5</v>
      </c>
      <c r="D47" s="8">
        <v>10.034830053548401</v>
      </c>
      <c r="E47" s="10">
        <f t="shared" si="39"/>
        <v>0.97658896699999997</v>
      </c>
      <c r="F47" s="7" t="s">
        <v>85</v>
      </c>
      <c r="G47" s="1">
        <v>6</v>
      </c>
      <c r="H47" s="9">
        <f t="shared" si="20"/>
        <v>10.034830053548401</v>
      </c>
      <c r="I47" s="9">
        <f t="shared" si="21"/>
        <v>283.18483005354835</v>
      </c>
      <c r="J47" s="9">
        <f t="shared" si="22"/>
        <v>6.1629083234698671E-2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127.86933778909032</v>
      </c>
      <c r="P47" s="9">
        <f t="shared" si="25"/>
        <v>7.8804700617696479</v>
      </c>
      <c r="Q47" s="12">
        <f t="shared" si="26"/>
        <v>1.8913128148247154</v>
      </c>
      <c r="R47" s="9">
        <f t="shared" si="27"/>
        <v>14.125500000000001</v>
      </c>
      <c r="S47" s="13">
        <f t="shared" si="28"/>
        <v>0.13389351278359812</v>
      </c>
      <c r="T47" s="2">
        <f t="shared" si="29"/>
        <v>0.43</v>
      </c>
      <c r="U47" s="14">
        <f t="shared" si="30"/>
        <v>5.7574210496947192E-2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6.5994210496947203E-2</v>
      </c>
      <c r="AR47" s="9">
        <f t="shared" si="35"/>
        <v>136.875</v>
      </c>
      <c r="AS47" s="1">
        <f t="shared" si="36"/>
        <v>0.24</v>
      </c>
      <c r="AT47" s="1">
        <f t="shared" si="37"/>
        <v>124710.5</v>
      </c>
      <c r="AU47" s="1">
        <f t="shared" si="38"/>
        <v>1811419483.6433747</v>
      </c>
    </row>
    <row r="48" spans="1:48" x14ac:dyDescent="0.15">
      <c r="C48" s="7">
        <v>6</v>
      </c>
      <c r="D48" s="8">
        <v>13.1033981792667</v>
      </c>
      <c r="E48" s="10">
        <f t="shared" si="39"/>
        <v>10.034830053548401</v>
      </c>
      <c r="F48" s="7" t="s">
        <v>83</v>
      </c>
      <c r="G48" s="1">
        <v>7</v>
      </c>
      <c r="H48" s="9">
        <f t="shared" si="20"/>
        <v>13.1033981792667</v>
      </c>
      <c r="I48" s="9">
        <f t="shared" si="21"/>
        <v>286.2533981792667</v>
      </c>
      <c r="J48" s="9">
        <f t="shared" si="22"/>
        <v>8.9095885355827922E-2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178.84511772732068</v>
      </c>
      <c r="P48" s="9">
        <f t="shared" si="25"/>
        <v>15.934364105482912</v>
      </c>
      <c r="Q48" s="12">
        <f t="shared" si="26"/>
        <v>3.8242473853158985</v>
      </c>
      <c r="R48" s="9">
        <f t="shared" si="27"/>
        <v>14.125500000000001</v>
      </c>
      <c r="S48" s="13">
        <f t="shared" si="28"/>
        <v>0.27073359423141824</v>
      </c>
      <c r="T48" s="2">
        <f t="shared" si="29"/>
        <v>0.43</v>
      </c>
      <c r="U48" s="14">
        <f t="shared" si="30"/>
        <v>0.11641544551950984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0.12483544551950986</v>
      </c>
      <c r="AR48" s="9">
        <f t="shared" si="35"/>
        <v>136.875</v>
      </c>
      <c r="AS48" s="1">
        <f t="shared" si="36"/>
        <v>0.24</v>
      </c>
      <c r="AT48" s="1">
        <f t="shared" si="37"/>
        <v>124710.5</v>
      </c>
      <c r="AU48" s="1">
        <f t="shared" si="38"/>
        <v>3426502969.8900871</v>
      </c>
    </row>
    <row r="49" spans="1:48" x14ac:dyDescent="0.15">
      <c r="C49" s="7">
        <v>7</v>
      </c>
      <c r="D49" s="8">
        <v>14.647777548387101</v>
      </c>
      <c r="E49" s="10">
        <f t="shared" si="39"/>
        <v>13.1033981792667</v>
      </c>
      <c r="F49" s="7" t="s">
        <v>83</v>
      </c>
      <c r="G49" s="1">
        <v>8</v>
      </c>
      <c r="H49" s="9">
        <f t="shared" si="20"/>
        <v>14.647777548387101</v>
      </c>
      <c r="I49" s="9">
        <f t="shared" si="21"/>
        <v>287.7977775483871</v>
      </c>
      <c r="J49" s="9">
        <f t="shared" si="22"/>
        <v>0.10693723429857822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221.7670036218378</v>
      </c>
      <c r="P49" s="9">
        <f t="shared" si="25"/>
        <v>23.715150026002114</v>
      </c>
      <c r="Q49" s="12">
        <f t="shared" si="26"/>
        <v>5.6916360062405067</v>
      </c>
      <c r="R49" s="9">
        <f t="shared" si="27"/>
        <v>14.125500000000001</v>
      </c>
      <c r="S49" s="13">
        <f t="shared" si="28"/>
        <v>0.40293341872786848</v>
      </c>
      <c r="T49" s="2">
        <f t="shared" si="29"/>
        <v>0.43</v>
      </c>
      <c r="U49" s="14">
        <f t="shared" si="30"/>
        <v>0.17326137005298345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0.18168137005298343</v>
      </c>
      <c r="AR49" s="9">
        <f t="shared" si="35"/>
        <v>136.875</v>
      </c>
      <c r="AS49" s="1">
        <f t="shared" si="36"/>
        <v>0.24</v>
      </c>
      <c r="AT49" s="1">
        <f t="shared" si="37"/>
        <v>124710.5</v>
      </c>
      <c r="AU49" s="1">
        <f t="shared" si="38"/>
        <v>4986818859.5758696</v>
      </c>
    </row>
    <row r="50" spans="1:48" x14ac:dyDescent="0.15">
      <c r="C50" s="7">
        <v>8</v>
      </c>
      <c r="D50" s="8">
        <v>13.6822658970968</v>
      </c>
      <c r="E50" s="10">
        <f t="shared" si="39"/>
        <v>14.647777548387101</v>
      </c>
      <c r="F50" s="7" t="s">
        <v>83</v>
      </c>
      <c r="G50" s="1">
        <v>9</v>
      </c>
      <c r="H50" s="9">
        <f t="shared" si="20"/>
        <v>13.6822658970968</v>
      </c>
      <c r="I50" s="9">
        <f t="shared" si="21"/>
        <v>286.83226589709676</v>
      </c>
      <c r="J50" s="9">
        <f t="shared" si="22"/>
        <v>9.5426788766773032E-2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256.90810359583571</v>
      </c>
      <c r="P50" s="9">
        <f t="shared" si="25"/>
        <v>24.515915334312059</v>
      </c>
      <c r="Q50" s="12">
        <f t="shared" si="26"/>
        <v>5.8838196802348941</v>
      </c>
      <c r="R50" s="9">
        <f t="shared" si="27"/>
        <v>14.125500000000001</v>
      </c>
      <c r="S50" s="13">
        <f t="shared" si="28"/>
        <v>0.41653886094190606</v>
      </c>
      <c r="T50" s="2">
        <f t="shared" si="29"/>
        <v>0.43</v>
      </c>
      <c r="U50" s="14">
        <f t="shared" si="30"/>
        <v>0.17911171020501959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0.18753171020501957</v>
      </c>
      <c r="AR50" s="9">
        <f t="shared" si="35"/>
        <v>136.875</v>
      </c>
      <c r="AS50" s="1">
        <f t="shared" si="36"/>
        <v>0.24</v>
      </c>
      <c r="AT50" s="1">
        <f t="shared" si="37"/>
        <v>124710.5</v>
      </c>
      <c r="AU50" s="1">
        <f t="shared" si="38"/>
        <v>5147399917.4829054</v>
      </c>
    </row>
    <row r="51" spans="1:48" x14ac:dyDescent="0.15">
      <c r="C51" s="7">
        <v>9</v>
      </c>
      <c r="D51" s="8">
        <v>9.5315700612666703</v>
      </c>
      <c r="E51" s="10">
        <f t="shared" si="39"/>
        <v>13.6822658970968</v>
      </c>
      <c r="F51" s="7" t="s">
        <v>83</v>
      </c>
      <c r="G51" s="1">
        <v>10</v>
      </c>
      <c r="H51" s="9">
        <f t="shared" si="20"/>
        <v>9.5315700612666703</v>
      </c>
      <c r="I51" s="9">
        <f t="shared" si="21"/>
        <v>282.68157006126665</v>
      </c>
      <c r="J51" s="9">
        <f t="shared" si="22"/>
        <v>5.7969749178055766E-2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291.24843826152363</v>
      </c>
      <c r="P51" s="9">
        <f t="shared" si="25"/>
        <v>16.883598914520984</v>
      </c>
      <c r="Q51" s="12">
        <f t="shared" si="26"/>
        <v>4.0520637394850363</v>
      </c>
      <c r="R51" s="9">
        <f t="shared" si="27"/>
        <v>14.125500000000001</v>
      </c>
      <c r="S51" s="13">
        <f t="shared" si="28"/>
        <v>0.28686161477363886</v>
      </c>
      <c r="T51" s="2">
        <f t="shared" si="29"/>
        <v>0.43</v>
      </c>
      <c r="U51" s="14">
        <f t="shared" si="30"/>
        <v>0.12335049435266471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0.13177049435266469</v>
      </c>
      <c r="AR51" s="9">
        <f t="shared" si="35"/>
        <v>136.875</v>
      </c>
      <c r="AS51" s="1">
        <f t="shared" si="36"/>
        <v>0.24</v>
      </c>
      <c r="AT51" s="1">
        <f t="shared" si="37"/>
        <v>124710.5</v>
      </c>
      <c r="AU51" s="1">
        <f t="shared" si="38"/>
        <v>3616857282.5153747</v>
      </c>
    </row>
    <row r="52" spans="1:48" x14ac:dyDescent="0.15">
      <c r="C52" s="7">
        <v>10</v>
      </c>
      <c r="D52" s="8">
        <v>3.9111993414838699</v>
      </c>
      <c r="E52" s="10">
        <f t="shared" si="39"/>
        <v>9.5315700612666703</v>
      </c>
      <c r="F52" s="7" t="s">
        <v>83</v>
      </c>
      <c r="G52" s="1">
        <v>11</v>
      </c>
      <c r="H52" s="9">
        <f t="shared" si="20"/>
        <v>3.9111993414838699</v>
      </c>
      <c r="I52" s="9">
        <f t="shared" si="21"/>
        <v>277.06119934148387</v>
      </c>
      <c r="J52" s="9">
        <f t="shared" si="22"/>
        <v>2.8823594735424195E-2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260.64659737965252</v>
      </c>
      <c r="O52" s="9">
        <f t="shared" si="40"/>
        <v>72.574491967350127</v>
      </c>
      <c r="P52" s="9">
        <f t="shared" si="25"/>
        <v>2.0918577445961986</v>
      </c>
      <c r="Q52" s="12">
        <f t="shared" si="26"/>
        <v>0.5020458587030876</v>
      </c>
      <c r="R52" s="9">
        <f t="shared" si="27"/>
        <v>14.125500000000001</v>
      </c>
      <c r="S52" s="13">
        <f t="shared" si="28"/>
        <v>3.5541811525474323E-2</v>
      </c>
      <c r="T52" s="2">
        <f t="shared" si="29"/>
        <v>0.43</v>
      </c>
      <c r="U52" s="14">
        <f t="shared" si="30"/>
        <v>1.5282978955953959E-2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2.3702978955953958E-2</v>
      </c>
      <c r="AR52" s="9">
        <f t="shared" si="35"/>
        <v>136.875</v>
      </c>
      <c r="AS52" s="1">
        <f t="shared" si="36"/>
        <v>0.24</v>
      </c>
      <c r="AT52" s="1">
        <f t="shared" si="37"/>
        <v>124710.5</v>
      </c>
      <c r="AU52" s="1">
        <f t="shared" si="38"/>
        <v>650603099.5429523</v>
      </c>
    </row>
    <row r="53" spans="1:48" x14ac:dyDescent="0.15">
      <c r="C53" s="7">
        <v>11</v>
      </c>
      <c r="D53" s="8">
        <v>-1.217055709</v>
      </c>
      <c r="E53" s="10">
        <f t="shared" si="39"/>
        <v>3.9111993414838699</v>
      </c>
      <c r="F53" s="7" t="s">
        <v>85</v>
      </c>
      <c r="G53" s="1">
        <v>12</v>
      </c>
      <c r="H53" s="9">
        <f t="shared" si="20"/>
        <v>-1.217055709</v>
      </c>
      <c r="I53" s="9">
        <f t="shared" si="21"/>
        <v>271.93294429099996</v>
      </c>
      <c r="J53" s="9">
        <f t="shared" si="22"/>
        <v>1.4856644376819444E-2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129.3388842227539</v>
      </c>
      <c r="P53" s="9">
        <f t="shared" si="25"/>
        <v>1.921541806992078</v>
      </c>
      <c r="Q53" s="12">
        <f t="shared" si="26"/>
        <v>0.46117003367809872</v>
      </c>
      <c r="R53" s="9">
        <f t="shared" si="27"/>
        <v>14.125500000000001</v>
      </c>
      <c r="S53" s="13">
        <f t="shared" si="28"/>
        <v>3.2648050240918811E-2</v>
      </c>
      <c r="T53" s="2">
        <f t="shared" si="29"/>
        <v>0.43</v>
      </c>
      <c r="U53" s="14">
        <f t="shared" si="30"/>
        <v>1.4038661603595088E-2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2.2458661603595088E-2</v>
      </c>
      <c r="AR53" s="9">
        <f t="shared" si="35"/>
        <v>136.875</v>
      </c>
      <c r="AS53" s="1">
        <f t="shared" si="36"/>
        <v>0.24</v>
      </c>
      <c r="AT53" s="1">
        <f t="shared" si="37"/>
        <v>124710.5</v>
      </c>
      <c r="AU53" s="1">
        <f t="shared" si="38"/>
        <v>616448880.87853384</v>
      </c>
      <c r="AV53" s="1">
        <f>SUM(AU42:AU53)</f>
        <v>22578754651.15308</v>
      </c>
    </row>
    <row r="54" spans="1:48" x14ac:dyDescent="0.15">
      <c r="C54" s="7">
        <v>12</v>
      </c>
      <c r="D54" s="8">
        <v>-2.0103464852258099</v>
      </c>
      <c r="E54" s="10">
        <f t="shared" si="39"/>
        <v>-1.217055709</v>
      </c>
      <c r="F54" s="7" t="s">
        <v>83</v>
      </c>
    </row>
    <row r="56" spans="1:48" x14ac:dyDescent="0.15">
      <c r="S56" s="23" t="s">
        <v>25</v>
      </c>
      <c r="T56" s="23"/>
      <c r="U56" s="23"/>
      <c r="V56" s="23" t="s">
        <v>54</v>
      </c>
      <c r="W56" s="23"/>
      <c r="X56" s="23"/>
      <c r="Y56" s="23" t="s">
        <v>55</v>
      </c>
      <c r="Z56" s="23"/>
      <c r="AA56" s="23"/>
      <c r="AB56" s="23" t="s">
        <v>56</v>
      </c>
      <c r="AC56" s="23"/>
      <c r="AD56" s="23"/>
      <c r="AE56" s="23" t="s">
        <v>57</v>
      </c>
      <c r="AF56" s="23"/>
      <c r="AG56" s="23"/>
      <c r="AH56" s="23" t="s">
        <v>58</v>
      </c>
      <c r="AI56" s="23"/>
      <c r="AJ56" s="23"/>
      <c r="AK56" s="24" t="s">
        <v>59</v>
      </c>
      <c r="AL56" s="25"/>
      <c r="AM56" s="26"/>
      <c r="AN56" s="23" t="s">
        <v>60</v>
      </c>
      <c r="AO56" s="23"/>
      <c r="AP56" s="23"/>
    </row>
    <row r="57" spans="1:48" x14ac:dyDescent="0.15">
      <c r="A57" s="27" t="s">
        <v>31</v>
      </c>
      <c r="B57" s="27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-2.3066070033871</v>
      </c>
      <c r="E58" s="7"/>
      <c r="F58" s="7"/>
      <c r="G58" s="1">
        <v>1</v>
      </c>
      <c r="H58" s="9">
        <f t="shared" ref="H58:H69" si="41">E59</f>
        <v>-2.3066070033871</v>
      </c>
      <c r="I58" s="9">
        <f t="shared" ref="I58:I69" si="42">H58+273.15</f>
        <v>270.84339299661286</v>
      </c>
      <c r="J58" s="9">
        <f t="shared" ref="J58:J69" si="43">EXP(($C$15*(I58-$C$13))/($C$16*I58*$C$13))</f>
        <v>1.2863670667796048E-2</v>
      </c>
      <c r="K58" s="9">
        <f t="shared" ref="K58:K69" si="44">$B$58/12</f>
        <v>9.9766666666666666</v>
      </c>
      <c r="L58" s="9">
        <f t="shared" ref="L58:L69" si="45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6">O58*J58</f>
        <v>1.2833655436237858E-3</v>
      </c>
      <c r="Q58" s="12">
        <f t="shared" ref="Q58:Q69" si="47">P58*$B$60</f>
        <v>2.438394532885193E-4</v>
      </c>
      <c r="R58" s="9">
        <f t="shared" ref="R58:R69" si="48">L58*$B$60</f>
        <v>1.8955666666666669E-2</v>
      </c>
      <c r="S58" s="13">
        <f t="shared" ref="S58:S69" si="49">Q58/R58</f>
        <v>1.2863670667796047E-2</v>
      </c>
      <c r="T58" s="2">
        <f t="shared" ref="T58:T69" si="50">$B$59/100</f>
        <v>0.01</v>
      </c>
      <c r="U58" s="14">
        <f t="shared" ref="U58:U69" si="51">S58*T58</f>
        <v>1.2863670667796046E-4</v>
      </c>
      <c r="V58" s="13"/>
      <c r="W58" s="2"/>
      <c r="X58" s="14"/>
      <c r="Y58" s="2">
        <v>0.02</v>
      </c>
      <c r="Z58" s="2">
        <v>0.21</v>
      </c>
      <c r="AA58" s="2">
        <f t="shared" ref="AA58:AA69" si="52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3">AO58*AN58</f>
        <v>7.8000000000000005E-3</v>
      </c>
      <c r="AQ58" s="1">
        <f t="shared" ref="AQ58:AQ69" si="54">(AP58+AM58+AD58+AA58+U58+X58+AG58+AJ58)</f>
        <v>1.2128636706677961E-2</v>
      </c>
      <c r="AR58" s="9">
        <f t="shared" ref="AR58:AR69" si="55">$B$58/12</f>
        <v>9.9766666666666666</v>
      </c>
      <c r="AS58" s="1">
        <f t="shared" ref="AS58:AS69" si="56">$B$60</f>
        <v>0.19</v>
      </c>
      <c r="AT58" s="1">
        <f t="shared" ref="AT58:AT69" si="57">$E$5/12</f>
        <v>48064.083333333336</v>
      </c>
      <c r="AU58" s="1">
        <f t="shared" ref="AU58:AU69" si="58">AT58*10000*AS58*0.67*AR58*AQ58</f>
        <v>7403660.8708155202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-7.7394099957741904</v>
      </c>
      <c r="E59" s="10">
        <f t="shared" ref="E59:E70" si="59">D58</f>
        <v>-2.3066070033871</v>
      </c>
      <c r="F59" s="7" t="s">
        <v>83</v>
      </c>
      <c r="G59" s="1">
        <v>2</v>
      </c>
      <c r="H59" s="9">
        <f t="shared" si="41"/>
        <v>-7.7394099957741904</v>
      </c>
      <c r="I59" s="9">
        <f t="shared" si="42"/>
        <v>265.41059000422581</v>
      </c>
      <c r="J59" s="9">
        <f t="shared" si="43"/>
        <v>6.1628140642695046E-3</v>
      </c>
      <c r="K59" s="9">
        <f t="shared" si="44"/>
        <v>9.9766666666666666</v>
      </c>
      <c r="L59" s="9">
        <f t="shared" si="45"/>
        <v>9.976666666666667E-2</v>
      </c>
      <c r="M59" s="1" t="s">
        <v>83</v>
      </c>
      <c r="O59" s="9">
        <f t="shared" ref="O59:O69" si="60">L59+O58-P58-N59</f>
        <v>0.19824996778970955</v>
      </c>
      <c r="P59" s="9">
        <f t="shared" si="46"/>
        <v>1.2217776897353982E-3</v>
      </c>
      <c r="Q59" s="12">
        <f t="shared" si="47"/>
        <v>2.3213776104972567E-4</v>
      </c>
      <c r="R59" s="9">
        <f t="shared" si="48"/>
        <v>1.8955666666666669E-2</v>
      </c>
      <c r="S59" s="13">
        <f t="shared" si="49"/>
        <v>1.2246351718029383E-2</v>
      </c>
      <c r="T59" s="2">
        <f t="shared" si="50"/>
        <v>0.01</v>
      </c>
      <c r="U59" s="14">
        <f t="shared" si="51"/>
        <v>1.2246351718029383E-4</v>
      </c>
      <c r="V59" s="13"/>
      <c r="W59" s="2"/>
      <c r="X59" s="14"/>
      <c r="Y59" s="2">
        <v>0.02</v>
      </c>
      <c r="Z59" s="2">
        <v>0.21</v>
      </c>
      <c r="AA59" s="2">
        <f t="shared" si="52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3"/>
        <v>7.8000000000000005E-3</v>
      </c>
      <c r="AQ59" s="1">
        <f t="shared" si="54"/>
        <v>1.2122463517180293E-2</v>
      </c>
      <c r="AR59" s="9">
        <f t="shared" si="55"/>
        <v>9.9766666666666666</v>
      </c>
      <c r="AS59" s="1">
        <f t="shared" si="56"/>
        <v>0.19</v>
      </c>
      <c r="AT59" s="1">
        <f t="shared" si="57"/>
        <v>48064.083333333336</v>
      </c>
      <c r="AU59" s="1">
        <f t="shared" si="58"/>
        <v>7399892.5823724465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-5.8992779862500004</v>
      </c>
      <c r="E60" s="10">
        <f t="shared" si="59"/>
        <v>-7.7394099957741904</v>
      </c>
      <c r="F60" s="7" t="s">
        <v>83</v>
      </c>
      <c r="G60" s="1">
        <v>3</v>
      </c>
      <c r="H60" s="9">
        <f t="shared" si="41"/>
        <v>-5.8992779862500004</v>
      </c>
      <c r="I60" s="9">
        <f t="shared" si="42"/>
        <v>267.25072201374996</v>
      </c>
      <c r="J60" s="9">
        <f t="shared" si="43"/>
        <v>7.9337845424057689E-3</v>
      </c>
      <c r="K60" s="9">
        <f t="shared" si="44"/>
        <v>9.9766666666666666</v>
      </c>
      <c r="L60" s="9">
        <f t="shared" si="45"/>
        <v>9.976666666666667E-2</v>
      </c>
      <c r="M60" s="1" t="s">
        <v>83</v>
      </c>
      <c r="O60" s="9">
        <f t="shared" si="60"/>
        <v>0.2967948567666408</v>
      </c>
      <c r="P60" s="9">
        <f t="shared" si="46"/>
        <v>2.3547064468807089E-3</v>
      </c>
      <c r="Q60" s="12">
        <f t="shared" si="47"/>
        <v>4.4739422490733472E-4</v>
      </c>
      <c r="R60" s="9">
        <f t="shared" si="48"/>
        <v>1.8955666666666669E-2</v>
      </c>
      <c r="S60" s="13">
        <f t="shared" si="49"/>
        <v>2.3602136119753179E-2</v>
      </c>
      <c r="T60" s="2">
        <f t="shared" si="50"/>
        <v>0.01</v>
      </c>
      <c r="U60" s="14">
        <f t="shared" si="51"/>
        <v>2.3602136119753179E-4</v>
      </c>
      <c r="V60" s="13"/>
      <c r="W60" s="2"/>
      <c r="X60" s="14"/>
      <c r="Y60" s="2">
        <v>0.02</v>
      </c>
      <c r="Z60" s="2">
        <v>0.21</v>
      </c>
      <c r="AA60" s="2">
        <f t="shared" si="52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3"/>
        <v>7.8000000000000005E-3</v>
      </c>
      <c r="AQ60" s="1">
        <f t="shared" si="54"/>
        <v>1.2236021361197532E-2</v>
      </c>
      <c r="AR60" s="9">
        <f t="shared" si="55"/>
        <v>9.9766666666666666</v>
      </c>
      <c r="AS60" s="1">
        <f t="shared" si="56"/>
        <v>0.19</v>
      </c>
      <c r="AT60" s="1">
        <f t="shared" si="57"/>
        <v>48064.083333333336</v>
      </c>
      <c r="AU60" s="1">
        <f t="shared" si="58"/>
        <v>7469211.4833056154</v>
      </c>
    </row>
    <row r="61" spans="1:48" x14ac:dyDescent="0.15">
      <c r="C61" s="7">
        <v>3</v>
      </c>
      <c r="D61" s="8">
        <v>-7.1244565688709702</v>
      </c>
      <c r="E61" s="10">
        <f t="shared" si="59"/>
        <v>-5.8992779862500004</v>
      </c>
      <c r="F61" s="7" t="s">
        <v>83</v>
      </c>
      <c r="G61" s="1">
        <v>4</v>
      </c>
      <c r="H61" s="9">
        <f t="shared" si="41"/>
        <v>-7.1244565688709702</v>
      </c>
      <c r="I61" s="9">
        <f t="shared" si="42"/>
        <v>266.02554343112899</v>
      </c>
      <c r="J61" s="9">
        <f t="shared" si="43"/>
        <v>6.7082459930264109E-3</v>
      </c>
      <c r="K61" s="9">
        <f t="shared" si="44"/>
        <v>9.9766666666666666</v>
      </c>
      <c r="L61" s="9">
        <f t="shared" si="45"/>
        <v>9.976666666666667E-2</v>
      </c>
      <c r="M61" s="1" t="s">
        <v>83</v>
      </c>
      <c r="O61" s="9">
        <f t="shared" si="60"/>
        <v>0.39420681698642679</v>
      </c>
      <c r="P61" s="9">
        <f t="shared" si="46"/>
        <v>2.6444363004728931E-3</v>
      </c>
      <c r="Q61" s="12">
        <f t="shared" si="47"/>
        <v>5.0244289708984964E-4</v>
      </c>
      <c r="R61" s="9">
        <f t="shared" si="48"/>
        <v>1.8955666666666669E-2</v>
      </c>
      <c r="S61" s="13">
        <f t="shared" si="49"/>
        <v>2.6506210829998923E-2</v>
      </c>
      <c r="T61" s="2">
        <f t="shared" si="50"/>
        <v>0.01</v>
      </c>
      <c r="U61" s="14">
        <f t="shared" si="51"/>
        <v>2.6506210829998925E-4</v>
      </c>
      <c r="V61" s="13"/>
      <c r="W61" s="2"/>
      <c r="X61" s="14"/>
      <c r="Y61" s="2">
        <v>0.02</v>
      </c>
      <c r="Z61" s="2">
        <v>0.21</v>
      </c>
      <c r="AA61" s="2">
        <f t="shared" si="52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3"/>
        <v>7.8000000000000005E-3</v>
      </c>
      <c r="AQ61" s="1">
        <f t="shared" si="54"/>
        <v>1.2265062108299989E-2</v>
      </c>
      <c r="AR61" s="9">
        <f t="shared" si="55"/>
        <v>9.9766666666666666</v>
      </c>
      <c r="AS61" s="1">
        <f t="shared" si="56"/>
        <v>0.19</v>
      </c>
      <c r="AT61" s="1">
        <f t="shared" si="57"/>
        <v>48064.083333333336</v>
      </c>
      <c r="AU61" s="1">
        <f t="shared" si="58"/>
        <v>7486938.7718856521</v>
      </c>
    </row>
    <row r="62" spans="1:48" x14ac:dyDescent="0.15">
      <c r="C62" s="7">
        <v>4</v>
      </c>
      <c r="D62" s="8">
        <v>0.97658896699999997</v>
      </c>
      <c r="E62" s="10">
        <f t="shared" si="59"/>
        <v>-7.1244565688709702</v>
      </c>
      <c r="F62" s="7" t="s">
        <v>83</v>
      </c>
      <c r="G62" s="1">
        <v>5</v>
      </c>
      <c r="H62" s="9">
        <f t="shared" si="41"/>
        <v>0.97658896699999997</v>
      </c>
      <c r="I62" s="9">
        <f t="shared" si="42"/>
        <v>274.12658896699998</v>
      </c>
      <c r="J62" s="9">
        <f t="shared" si="43"/>
        <v>1.9786037495138797E-2</v>
      </c>
      <c r="K62" s="9">
        <f t="shared" si="44"/>
        <v>9.9766666666666666</v>
      </c>
      <c r="L62" s="9">
        <f t="shared" si="45"/>
        <v>9.976666666666667E-2</v>
      </c>
      <c r="M62" s="1" t="s">
        <v>85</v>
      </c>
      <c r="N62" s="9">
        <f>(O61-P61)*$C$21/100</f>
        <v>0.37198426165165621</v>
      </c>
      <c r="O62" s="9">
        <f t="shared" si="60"/>
        <v>0.11934478570096435</v>
      </c>
      <c r="P62" s="9">
        <f t="shared" si="46"/>
        <v>2.3613604047285851E-3</v>
      </c>
      <c r="Q62" s="12">
        <f t="shared" si="47"/>
        <v>4.4865847689843117E-4</v>
      </c>
      <c r="R62" s="9">
        <f t="shared" si="48"/>
        <v>1.8955666666666669E-2</v>
      </c>
      <c r="S62" s="13">
        <f t="shared" si="49"/>
        <v>2.3668831320366703E-2</v>
      </c>
      <c r="T62" s="2">
        <f t="shared" si="50"/>
        <v>0.01</v>
      </c>
      <c r="U62" s="14">
        <f t="shared" si="51"/>
        <v>2.3668831320366703E-4</v>
      </c>
      <c r="V62" s="13"/>
      <c r="W62" s="2"/>
      <c r="X62" s="14"/>
      <c r="Y62" s="2">
        <v>0.02</v>
      </c>
      <c r="Z62" s="2">
        <v>0.21</v>
      </c>
      <c r="AA62" s="2">
        <f t="shared" si="52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3"/>
        <v>7.8000000000000005E-3</v>
      </c>
      <c r="AQ62" s="1">
        <f t="shared" si="54"/>
        <v>1.2236688313203667E-2</v>
      </c>
      <c r="AR62" s="9">
        <f t="shared" si="55"/>
        <v>9.9766666666666666</v>
      </c>
      <c r="AS62" s="1">
        <f t="shared" si="56"/>
        <v>0.19</v>
      </c>
      <c r="AT62" s="1">
        <f t="shared" si="57"/>
        <v>48064.083333333336</v>
      </c>
      <c r="AU62" s="1">
        <f t="shared" si="58"/>
        <v>7469618.6095630797</v>
      </c>
    </row>
    <row r="63" spans="1:48" x14ac:dyDescent="0.15">
      <c r="C63" s="7">
        <v>5</v>
      </c>
      <c r="D63" s="8">
        <v>10.034830053548401</v>
      </c>
      <c r="E63" s="10">
        <f t="shared" si="59"/>
        <v>0.97658896699999997</v>
      </c>
      <c r="F63" s="7" t="s">
        <v>85</v>
      </c>
      <c r="G63" s="1">
        <v>6</v>
      </c>
      <c r="H63" s="9">
        <f t="shared" si="41"/>
        <v>10.034830053548401</v>
      </c>
      <c r="I63" s="9">
        <f t="shared" si="42"/>
        <v>283.18483005354835</v>
      </c>
      <c r="J63" s="9">
        <f t="shared" si="43"/>
        <v>6.1629083234698671E-2</v>
      </c>
      <c r="K63" s="9">
        <f t="shared" si="44"/>
        <v>9.9766666666666666</v>
      </c>
      <c r="L63" s="9">
        <f t="shared" si="45"/>
        <v>9.976666666666667E-2</v>
      </c>
      <c r="M63" s="1" t="s">
        <v>83</v>
      </c>
      <c r="O63" s="9">
        <f t="shared" si="60"/>
        <v>0.21675009196290243</v>
      </c>
      <c r="P63" s="9">
        <f t="shared" si="46"/>
        <v>1.3358109458710306E-2</v>
      </c>
      <c r="Q63" s="12">
        <f t="shared" si="47"/>
        <v>2.538040797154958E-3</v>
      </c>
      <c r="R63" s="9">
        <f t="shared" si="48"/>
        <v>1.8955666666666669E-2</v>
      </c>
      <c r="S63" s="13">
        <f t="shared" si="49"/>
        <v>0.1338935127835981</v>
      </c>
      <c r="T63" s="2">
        <f t="shared" si="50"/>
        <v>0.01</v>
      </c>
      <c r="U63" s="14">
        <f t="shared" si="51"/>
        <v>1.338935127835981E-3</v>
      </c>
      <c r="V63" s="13"/>
      <c r="W63" s="2"/>
      <c r="X63" s="14"/>
      <c r="Y63" s="2">
        <v>0.02</v>
      </c>
      <c r="Z63" s="2">
        <v>0.21</v>
      </c>
      <c r="AA63" s="2">
        <f t="shared" si="52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3"/>
        <v>7.8000000000000005E-3</v>
      </c>
      <c r="AQ63" s="1">
        <f t="shared" si="54"/>
        <v>1.3338935127835981E-2</v>
      </c>
      <c r="AR63" s="9">
        <f t="shared" si="55"/>
        <v>9.9766666666666666</v>
      </c>
      <c r="AS63" s="1">
        <f t="shared" si="56"/>
        <v>0.19</v>
      </c>
      <c r="AT63" s="1">
        <f t="shared" si="57"/>
        <v>48064.083333333336</v>
      </c>
      <c r="AU63" s="1">
        <f t="shared" si="58"/>
        <v>8142461.0574682998</v>
      </c>
    </row>
    <row r="64" spans="1:48" x14ac:dyDescent="0.15">
      <c r="C64" s="7">
        <v>6</v>
      </c>
      <c r="D64" s="8">
        <v>13.1033981792667</v>
      </c>
      <c r="E64" s="10">
        <f t="shared" si="59"/>
        <v>10.034830053548401</v>
      </c>
      <c r="F64" s="7" t="s">
        <v>83</v>
      </c>
      <c r="G64" s="1">
        <v>7</v>
      </c>
      <c r="H64" s="9">
        <f t="shared" si="41"/>
        <v>13.1033981792667</v>
      </c>
      <c r="I64" s="9">
        <f t="shared" si="42"/>
        <v>286.2533981792667</v>
      </c>
      <c r="J64" s="9">
        <f t="shared" si="43"/>
        <v>8.9095885355827922E-2</v>
      </c>
      <c r="K64" s="9">
        <f t="shared" si="44"/>
        <v>9.9766666666666666</v>
      </c>
      <c r="L64" s="9">
        <f t="shared" si="45"/>
        <v>9.976666666666667E-2</v>
      </c>
      <c r="M64" s="1" t="s">
        <v>83</v>
      </c>
      <c r="O64" s="9">
        <f t="shared" si="60"/>
        <v>0.30315864917085877</v>
      </c>
      <c r="P64" s="9">
        <f t="shared" si="46"/>
        <v>2.7010188251154491E-2</v>
      </c>
      <c r="Q64" s="12">
        <f t="shared" si="47"/>
        <v>5.1319357677193532E-3</v>
      </c>
      <c r="R64" s="9">
        <f t="shared" si="48"/>
        <v>1.8955666666666669E-2</v>
      </c>
      <c r="S64" s="13">
        <f t="shared" si="49"/>
        <v>0.27073359423141818</v>
      </c>
      <c r="T64" s="2">
        <f t="shared" si="50"/>
        <v>0.01</v>
      </c>
      <c r="U64" s="14">
        <f t="shared" si="51"/>
        <v>2.7073359423141819E-3</v>
      </c>
      <c r="V64" s="13"/>
      <c r="W64" s="2"/>
      <c r="X64" s="14"/>
      <c r="Y64" s="2">
        <v>0.02</v>
      </c>
      <c r="Z64" s="2">
        <v>0.21</v>
      </c>
      <c r="AA64" s="2">
        <f t="shared" si="52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3"/>
        <v>7.8000000000000005E-3</v>
      </c>
      <c r="AQ64" s="1">
        <f t="shared" si="54"/>
        <v>1.4707335942314182E-2</v>
      </c>
      <c r="AR64" s="9">
        <f t="shared" si="55"/>
        <v>9.9766666666666666</v>
      </c>
      <c r="AS64" s="1">
        <f t="shared" si="56"/>
        <v>0.19</v>
      </c>
      <c r="AT64" s="1">
        <f t="shared" si="57"/>
        <v>48064.083333333336</v>
      </c>
      <c r="AU64" s="1">
        <f t="shared" si="58"/>
        <v>8977771.3904232122</v>
      </c>
    </row>
    <row r="65" spans="1:48" x14ac:dyDescent="0.15">
      <c r="C65" s="7">
        <v>7</v>
      </c>
      <c r="D65" s="8">
        <v>14.647777548387101</v>
      </c>
      <c r="E65" s="10">
        <f t="shared" si="59"/>
        <v>13.1033981792667</v>
      </c>
      <c r="F65" s="7" t="s">
        <v>83</v>
      </c>
      <c r="G65" s="1">
        <v>8</v>
      </c>
      <c r="H65" s="9">
        <f t="shared" si="41"/>
        <v>14.647777548387101</v>
      </c>
      <c r="I65" s="9">
        <f t="shared" si="42"/>
        <v>287.7977775483871</v>
      </c>
      <c r="J65" s="9">
        <f t="shared" si="43"/>
        <v>0.10693723429857822</v>
      </c>
      <c r="K65" s="9">
        <f t="shared" si="44"/>
        <v>9.9766666666666666</v>
      </c>
      <c r="L65" s="9">
        <f t="shared" si="45"/>
        <v>9.976666666666667E-2</v>
      </c>
      <c r="M65" s="1" t="s">
        <v>83</v>
      </c>
      <c r="O65" s="9">
        <f t="shared" si="60"/>
        <v>0.37591512758637097</v>
      </c>
      <c r="P65" s="9">
        <f t="shared" si="46"/>
        <v>4.0199324075083677E-2</v>
      </c>
      <c r="Q65" s="12">
        <f t="shared" si="47"/>
        <v>7.6378715742658988E-3</v>
      </c>
      <c r="R65" s="9">
        <f t="shared" si="48"/>
        <v>1.8955666666666669E-2</v>
      </c>
      <c r="S65" s="13">
        <f t="shared" si="49"/>
        <v>0.40293341872786842</v>
      </c>
      <c r="T65" s="2">
        <f t="shared" si="50"/>
        <v>0.01</v>
      </c>
      <c r="U65" s="14">
        <f t="shared" si="51"/>
        <v>4.0293341872786846E-3</v>
      </c>
      <c r="V65" s="13"/>
      <c r="W65" s="2"/>
      <c r="X65" s="14"/>
      <c r="Y65" s="2">
        <v>0.02</v>
      </c>
      <c r="Z65" s="2">
        <v>0.21</v>
      </c>
      <c r="AA65" s="2">
        <f t="shared" si="52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3"/>
        <v>7.8000000000000005E-3</v>
      </c>
      <c r="AQ65" s="1">
        <f t="shared" si="54"/>
        <v>1.6029334187278685E-2</v>
      </c>
      <c r="AR65" s="9">
        <f t="shared" si="55"/>
        <v>9.9766666666666666</v>
      </c>
      <c r="AS65" s="1">
        <f t="shared" si="56"/>
        <v>0.19</v>
      </c>
      <c r="AT65" s="1">
        <f t="shared" si="57"/>
        <v>48064.083333333336</v>
      </c>
      <c r="AU65" s="1">
        <f t="shared" si="58"/>
        <v>9784756.2902299222</v>
      </c>
    </row>
    <row r="66" spans="1:48" x14ac:dyDescent="0.15">
      <c r="C66" s="7">
        <v>8</v>
      </c>
      <c r="D66" s="8">
        <v>13.6822658970968</v>
      </c>
      <c r="E66" s="10">
        <f t="shared" si="59"/>
        <v>14.647777548387101</v>
      </c>
      <c r="F66" s="7" t="s">
        <v>83</v>
      </c>
      <c r="G66" s="1">
        <v>9</v>
      </c>
      <c r="H66" s="9">
        <f t="shared" si="41"/>
        <v>13.6822658970968</v>
      </c>
      <c r="I66" s="9">
        <f t="shared" si="42"/>
        <v>286.83226589709676</v>
      </c>
      <c r="J66" s="9">
        <f t="shared" si="43"/>
        <v>9.5426788766773032E-2</v>
      </c>
      <c r="K66" s="9">
        <f t="shared" si="44"/>
        <v>9.9766666666666666</v>
      </c>
      <c r="L66" s="9">
        <f t="shared" si="45"/>
        <v>9.976666666666667E-2</v>
      </c>
      <c r="M66" s="1" t="s">
        <v>83</v>
      </c>
      <c r="O66" s="9">
        <f t="shared" si="60"/>
        <v>0.43548247017795394</v>
      </c>
      <c r="P66" s="9">
        <f t="shared" si="46"/>
        <v>4.1556693693304149E-2</v>
      </c>
      <c r="Q66" s="12">
        <f t="shared" si="47"/>
        <v>7.8957718017277877E-3</v>
      </c>
      <c r="R66" s="9">
        <f t="shared" si="48"/>
        <v>1.8955666666666669E-2</v>
      </c>
      <c r="S66" s="13">
        <f t="shared" si="49"/>
        <v>0.41653886094190584</v>
      </c>
      <c r="T66" s="2">
        <f t="shared" si="50"/>
        <v>0.01</v>
      </c>
      <c r="U66" s="14">
        <f t="shared" si="51"/>
        <v>4.1653886094190585E-3</v>
      </c>
      <c r="V66" s="13"/>
      <c r="W66" s="2"/>
      <c r="X66" s="14"/>
      <c r="Y66" s="2">
        <v>0.02</v>
      </c>
      <c r="Z66" s="2">
        <v>0.21</v>
      </c>
      <c r="AA66" s="2">
        <f t="shared" si="52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3"/>
        <v>7.8000000000000005E-3</v>
      </c>
      <c r="AQ66" s="1">
        <f t="shared" si="54"/>
        <v>1.616538860941906E-2</v>
      </c>
      <c r="AR66" s="9">
        <f t="shared" si="55"/>
        <v>9.9766666666666666</v>
      </c>
      <c r="AS66" s="1">
        <f t="shared" si="56"/>
        <v>0.19</v>
      </c>
      <c r="AT66" s="1">
        <f t="shared" si="57"/>
        <v>48064.083333333336</v>
      </c>
      <c r="AU66" s="1">
        <f t="shared" si="58"/>
        <v>9867807.734993495</v>
      </c>
    </row>
    <row r="67" spans="1:48" x14ac:dyDescent="0.15">
      <c r="C67" s="7">
        <v>9</v>
      </c>
      <c r="D67" s="8">
        <v>9.5315700612666703</v>
      </c>
      <c r="E67" s="10">
        <f t="shared" si="59"/>
        <v>13.6822658970968</v>
      </c>
      <c r="F67" s="7" t="s">
        <v>83</v>
      </c>
      <c r="G67" s="1">
        <v>10</v>
      </c>
      <c r="H67" s="9">
        <f t="shared" si="41"/>
        <v>9.5315700612666703</v>
      </c>
      <c r="I67" s="9">
        <f t="shared" si="42"/>
        <v>282.68157006126665</v>
      </c>
      <c r="J67" s="9">
        <f t="shared" si="43"/>
        <v>5.7969749178055766E-2</v>
      </c>
      <c r="K67" s="9">
        <f t="shared" si="44"/>
        <v>9.9766666666666666</v>
      </c>
      <c r="L67" s="9">
        <f t="shared" si="45"/>
        <v>9.976666666666667E-2</v>
      </c>
      <c r="M67" s="1" t="s">
        <v>83</v>
      </c>
      <c r="O67" s="9">
        <f t="shared" si="60"/>
        <v>0.49369244315131644</v>
      </c>
      <c r="P67" s="9">
        <f t="shared" si="46"/>
        <v>2.8619227100583369E-2</v>
      </c>
      <c r="Q67" s="12">
        <f t="shared" si="47"/>
        <v>5.4376531491108398E-3</v>
      </c>
      <c r="R67" s="9">
        <f t="shared" si="48"/>
        <v>1.8955666666666669E-2</v>
      </c>
      <c r="S67" s="13">
        <f t="shared" si="49"/>
        <v>0.28686161477363881</v>
      </c>
      <c r="T67" s="2">
        <f t="shared" si="50"/>
        <v>0.01</v>
      </c>
      <c r="U67" s="14">
        <f t="shared" si="51"/>
        <v>2.8686161477363883E-3</v>
      </c>
      <c r="V67" s="13"/>
      <c r="W67" s="2"/>
      <c r="X67" s="14"/>
      <c r="Y67" s="2">
        <v>0.02</v>
      </c>
      <c r="Z67" s="2">
        <v>0.21</v>
      </c>
      <c r="AA67" s="2">
        <f t="shared" si="52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3"/>
        <v>7.8000000000000005E-3</v>
      </c>
      <c r="AQ67" s="1">
        <f t="shared" si="54"/>
        <v>1.4868616147736389E-2</v>
      </c>
      <c r="AR67" s="9">
        <f t="shared" si="55"/>
        <v>9.9766666666666666</v>
      </c>
      <c r="AS67" s="1">
        <f t="shared" si="56"/>
        <v>0.19</v>
      </c>
      <c r="AT67" s="1">
        <f t="shared" si="57"/>
        <v>48064.083333333336</v>
      </c>
      <c r="AU67" s="1">
        <f t="shared" si="58"/>
        <v>9076221.3625840601</v>
      </c>
    </row>
    <row r="68" spans="1:48" x14ac:dyDescent="0.15">
      <c r="C68" s="7">
        <v>10</v>
      </c>
      <c r="D68" s="8">
        <v>3.9111993414838699</v>
      </c>
      <c r="E68" s="10">
        <f t="shared" si="59"/>
        <v>9.5315700612666703</v>
      </c>
      <c r="F68" s="7" t="s">
        <v>83</v>
      </c>
      <c r="G68" s="1">
        <v>11</v>
      </c>
      <c r="H68" s="9">
        <f t="shared" si="41"/>
        <v>3.9111993414838699</v>
      </c>
      <c r="I68" s="9">
        <f t="shared" si="42"/>
        <v>277.06119934148387</v>
      </c>
      <c r="J68" s="9">
        <f t="shared" si="43"/>
        <v>2.8823594735424195E-2</v>
      </c>
      <c r="K68" s="9">
        <f t="shared" si="44"/>
        <v>9.9766666666666666</v>
      </c>
      <c r="L68" s="9">
        <f t="shared" si="45"/>
        <v>9.976666666666667E-2</v>
      </c>
      <c r="M68" s="1" t="s">
        <v>85</v>
      </c>
      <c r="N68" s="9">
        <f>(O67-P67)*$C$21/100</f>
        <v>0.44181955524819644</v>
      </c>
      <c r="O68" s="9">
        <f t="shared" si="60"/>
        <v>0.12302032746920327</v>
      </c>
      <c r="P68" s="9">
        <f t="shared" si="46"/>
        <v>3.5458880631914877E-3</v>
      </c>
      <c r="Q68" s="12">
        <f t="shared" si="47"/>
        <v>6.7371873200638272E-4</v>
      </c>
      <c r="R68" s="9">
        <f t="shared" si="48"/>
        <v>1.8955666666666669E-2</v>
      </c>
      <c r="S68" s="13">
        <f t="shared" si="49"/>
        <v>3.5541811525474316E-2</v>
      </c>
      <c r="T68" s="2">
        <f t="shared" si="50"/>
        <v>0.01</v>
      </c>
      <c r="U68" s="14">
        <f t="shared" si="51"/>
        <v>3.5541811525474317E-4</v>
      </c>
      <c r="V68" s="13"/>
      <c r="W68" s="2"/>
      <c r="X68" s="14"/>
      <c r="Y68" s="2">
        <v>0.02</v>
      </c>
      <c r="Z68" s="2">
        <v>0.21</v>
      </c>
      <c r="AA68" s="2">
        <f t="shared" si="52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3"/>
        <v>7.8000000000000005E-3</v>
      </c>
      <c r="AQ68" s="1">
        <f t="shared" si="54"/>
        <v>1.2355418115254743E-2</v>
      </c>
      <c r="AR68" s="9">
        <f t="shared" si="55"/>
        <v>9.9766666666666666</v>
      </c>
      <c r="AS68" s="1">
        <f t="shared" si="56"/>
        <v>0.19</v>
      </c>
      <c r="AT68" s="1">
        <f t="shared" si="57"/>
        <v>48064.083333333336</v>
      </c>
      <c r="AU68" s="1">
        <f t="shared" si="58"/>
        <v>7542094.6191018298</v>
      </c>
    </row>
    <row r="69" spans="1:48" x14ac:dyDescent="0.15">
      <c r="C69" s="7">
        <v>11</v>
      </c>
      <c r="D69" s="8">
        <v>-1.217055709</v>
      </c>
      <c r="E69" s="10">
        <f t="shared" si="59"/>
        <v>3.9111993414838699</v>
      </c>
      <c r="F69" s="7" t="s">
        <v>85</v>
      </c>
      <c r="G69" s="1">
        <v>12</v>
      </c>
      <c r="H69" s="9">
        <f t="shared" si="41"/>
        <v>-1.217055709</v>
      </c>
      <c r="I69" s="9">
        <f t="shared" si="42"/>
        <v>271.93294429099996</v>
      </c>
      <c r="J69" s="9">
        <f t="shared" si="43"/>
        <v>1.4856644376819444E-2</v>
      </c>
      <c r="K69" s="9">
        <f t="shared" si="44"/>
        <v>9.9766666666666666</v>
      </c>
      <c r="L69" s="9">
        <f t="shared" si="45"/>
        <v>9.976666666666667E-2</v>
      </c>
      <c r="M69" s="1" t="s">
        <v>83</v>
      </c>
      <c r="O69" s="9">
        <f t="shared" si="60"/>
        <v>0.21924110607267847</v>
      </c>
      <c r="P69" s="9">
        <f t="shared" si="46"/>
        <v>3.2571871457023338E-3</v>
      </c>
      <c r="Q69" s="12">
        <f t="shared" si="47"/>
        <v>6.1886555768344339E-4</v>
      </c>
      <c r="R69" s="9">
        <f t="shared" si="48"/>
        <v>1.8955666666666669E-2</v>
      </c>
      <c r="S69" s="13">
        <f t="shared" si="49"/>
        <v>3.2648050240918811E-2</v>
      </c>
      <c r="T69" s="2">
        <f t="shared" si="50"/>
        <v>0.01</v>
      </c>
      <c r="U69" s="14">
        <f t="shared" si="51"/>
        <v>3.2648050240918812E-4</v>
      </c>
      <c r="V69" s="13"/>
      <c r="W69" s="2"/>
      <c r="X69" s="14"/>
      <c r="Y69" s="2">
        <v>0.02</v>
      </c>
      <c r="Z69" s="2">
        <v>0.21</v>
      </c>
      <c r="AA69" s="2">
        <f t="shared" si="52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3"/>
        <v>7.8000000000000005E-3</v>
      </c>
      <c r="AQ69" s="1">
        <f t="shared" si="54"/>
        <v>1.2326480502409188E-2</v>
      </c>
      <c r="AR69" s="9">
        <f t="shared" si="55"/>
        <v>9.9766666666666666</v>
      </c>
      <c r="AS69" s="1">
        <f t="shared" si="56"/>
        <v>0.19</v>
      </c>
      <c r="AT69" s="1">
        <f t="shared" si="57"/>
        <v>48064.083333333336</v>
      </c>
      <c r="AU69" s="1">
        <f t="shared" si="58"/>
        <v>7524430.2865720671</v>
      </c>
      <c r="AV69" s="1">
        <f>SUM(AU58:AU69)</f>
        <v>98144865.059315205</v>
      </c>
    </row>
    <row r="70" spans="1:48" x14ac:dyDescent="0.15">
      <c r="C70" s="7">
        <v>12</v>
      </c>
      <c r="D70" s="8">
        <v>-2.0103464852258099</v>
      </c>
      <c r="E70" s="10">
        <f t="shared" si="59"/>
        <v>-1.217055709</v>
      </c>
      <c r="F70" s="7" t="s">
        <v>83</v>
      </c>
    </row>
    <row r="71" spans="1:48" x14ac:dyDescent="0.15">
      <c r="S71" s="23" t="s">
        <v>25</v>
      </c>
      <c r="T71" s="23"/>
      <c r="U71" s="23"/>
      <c r="V71" s="23" t="s">
        <v>54</v>
      </c>
      <c r="W71" s="23"/>
      <c r="X71" s="23"/>
      <c r="Y71" s="23" t="s">
        <v>55</v>
      </c>
      <c r="Z71" s="23"/>
      <c r="AA71" s="23"/>
      <c r="AB71" s="23" t="s">
        <v>56</v>
      </c>
      <c r="AC71" s="23"/>
      <c r="AD71" s="23"/>
      <c r="AE71" s="23" t="s">
        <v>57</v>
      </c>
      <c r="AF71" s="23"/>
      <c r="AG71" s="23"/>
      <c r="AH71" s="23" t="s">
        <v>58</v>
      </c>
      <c r="AI71" s="23"/>
      <c r="AJ71" s="23"/>
      <c r="AK71" s="24" t="s">
        <v>59</v>
      </c>
      <c r="AL71" s="25"/>
      <c r="AM71" s="26"/>
      <c r="AN71" s="23" t="s">
        <v>60</v>
      </c>
      <c r="AO71" s="23"/>
      <c r="AP71" s="23"/>
    </row>
    <row r="72" spans="1:48" x14ac:dyDescent="0.15">
      <c r="A72" s="27" t="s">
        <v>32</v>
      </c>
      <c r="B72" s="27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-2.3066070033871</v>
      </c>
      <c r="E73" s="7"/>
      <c r="F73" s="7"/>
      <c r="G73" s="1">
        <v>1</v>
      </c>
      <c r="H73" s="9">
        <f t="shared" ref="H73:H84" si="61">E74</f>
        <v>-2.3066070033871</v>
      </c>
      <c r="I73" s="9">
        <f t="shared" ref="I73:I84" si="62">H73+273.15</f>
        <v>270.84339299661286</v>
      </c>
      <c r="J73" s="9">
        <f t="shared" ref="J73:J84" si="63">EXP(($C$15*(I73-$C$13))/($C$16*I73*$C$13))</f>
        <v>1.2863670667796048E-2</v>
      </c>
      <c r="K73" s="9">
        <f t="shared" ref="K73:K84" si="64">$B$73/12</f>
        <v>10.950000000000001</v>
      </c>
      <c r="L73" s="9">
        <f t="shared" ref="L73:L84" si="65">K73*$B$74/100</f>
        <v>0.10950000000000001</v>
      </c>
      <c r="M73" s="1" t="s">
        <v>83</v>
      </c>
      <c r="O73" s="9">
        <f>L73</f>
        <v>0.10950000000000001</v>
      </c>
      <c r="P73" s="9">
        <f t="shared" ref="P73:P84" si="66">O73*J73</f>
        <v>1.4085719381236675E-3</v>
      </c>
      <c r="Q73" s="12">
        <f t="shared" ref="Q73:Q84" si="67">P73*$B$75</f>
        <v>2.5354294886226013E-4</v>
      </c>
      <c r="R73" s="9">
        <f t="shared" ref="R73:R84" si="68">L73*$B$75</f>
        <v>1.9710000000000002E-2</v>
      </c>
      <c r="S73" s="13">
        <f t="shared" ref="S73:S84" si="69">Q73/R73</f>
        <v>1.2863670667796048E-2</v>
      </c>
      <c r="T73" s="2">
        <f t="shared" ref="T73:T84" si="70">$B$74/100</f>
        <v>0.01</v>
      </c>
      <c r="U73" s="14">
        <f t="shared" ref="U73:U84" si="71">S73*T73</f>
        <v>1.2863670667796049E-4</v>
      </c>
      <c r="V73" s="13"/>
      <c r="W73" s="2"/>
      <c r="X73" s="14"/>
      <c r="Y73" s="2">
        <v>0.02</v>
      </c>
      <c r="Z73" s="2">
        <v>0.27</v>
      </c>
      <c r="AA73" s="2">
        <f t="shared" ref="AA73:AA84" si="72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3">AO73*AN73</f>
        <v>7.1999999999999998E-3</v>
      </c>
      <c r="AQ73" s="1">
        <f t="shared" ref="AQ73:AQ84" si="74">(AP73+AM73+AD73+AA73+U73+X73+AG73+AJ73)</f>
        <v>1.2728636706677961E-2</v>
      </c>
      <c r="AR73" s="9">
        <f t="shared" ref="AR73:AR84" si="75">$B$73/12</f>
        <v>10.950000000000001</v>
      </c>
      <c r="AS73" s="1">
        <f t="shared" ref="AS73:AS84" si="76">$B$75</f>
        <v>0.18</v>
      </c>
      <c r="AT73" s="1">
        <f t="shared" ref="AT73:AT84" si="77">$E$4/12</f>
        <v>0</v>
      </c>
      <c r="AU73" s="1">
        <f t="shared" ref="AU73:AU84" si="78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-7.7394099957741904</v>
      </c>
      <c r="E74" s="10">
        <f t="shared" ref="E74:E85" si="79">D73</f>
        <v>-2.3066070033871</v>
      </c>
      <c r="F74" s="7" t="s">
        <v>83</v>
      </c>
      <c r="G74" s="1">
        <v>2</v>
      </c>
      <c r="H74" s="9">
        <f t="shared" si="61"/>
        <v>-7.7394099957741904</v>
      </c>
      <c r="I74" s="9">
        <f t="shared" si="62"/>
        <v>265.41059000422581</v>
      </c>
      <c r="J74" s="9">
        <f t="shared" si="63"/>
        <v>6.1628140642695046E-3</v>
      </c>
      <c r="K74" s="9">
        <f t="shared" si="64"/>
        <v>10.950000000000001</v>
      </c>
      <c r="L74" s="9">
        <f t="shared" si="65"/>
        <v>0.10950000000000001</v>
      </c>
      <c r="M74" s="1" t="s">
        <v>83</v>
      </c>
      <c r="O74" s="9">
        <f t="shared" ref="O74:O84" si="80">L74+O73-P73-N74</f>
        <v>0.21759142806187637</v>
      </c>
      <c r="P74" s="9">
        <f t="shared" si="66"/>
        <v>1.3409755131242179E-3</v>
      </c>
      <c r="Q74" s="12">
        <f t="shared" si="67"/>
        <v>2.4137559236235922E-4</v>
      </c>
      <c r="R74" s="9">
        <f t="shared" si="68"/>
        <v>1.9710000000000002E-2</v>
      </c>
      <c r="S74" s="13">
        <f t="shared" si="69"/>
        <v>1.2246351718029387E-2</v>
      </c>
      <c r="T74" s="2">
        <f t="shared" si="70"/>
        <v>0.01</v>
      </c>
      <c r="U74" s="14">
        <f t="shared" si="71"/>
        <v>1.2246351718029388E-4</v>
      </c>
      <c r="V74" s="13"/>
      <c r="W74" s="2"/>
      <c r="X74" s="14"/>
      <c r="Y74" s="2">
        <v>0.02</v>
      </c>
      <c r="Z74" s="2">
        <v>0.27</v>
      </c>
      <c r="AA74" s="2">
        <f t="shared" si="72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3"/>
        <v>7.1999999999999998E-3</v>
      </c>
      <c r="AQ74" s="1">
        <f t="shared" si="74"/>
        <v>1.2722463517180293E-2</v>
      </c>
      <c r="AR74" s="9">
        <f t="shared" si="75"/>
        <v>10.950000000000001</v>
      </c>
      <c r="AS74" s="1">
        <f t="shared" si="76"/>
        <v>0.18</v>
      </c>
      <c r="AT74" s="1">
        <f t="shared" si="77"/>
        <v>0</v>
      </c>
      <c r="AU74" s="1">
        <f t="shared" si="78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-5.8992779862500004</v>
      </c>
      <c r="E75" s="10">
        <f t="shared" si="79"/>
        <v>-7.7394099957741904</v>
      </c>
      <c r="F75" s="7" t="s">
        <v>83</v>
      </c>
      <c r="G75" s="1">
        <v>3</v>
      </c>
      <c r="H75" s="9">
        <f t="shared" si="61"/>
        <v>-5.8992779862500004</v>
      </c>
      <c r="I75" s="9">
        <f t="shared" si="62"/>
        <v>267.25072201374996</v>
      </c>
      <c r="J75" s="9">
        <f t="shared" si="63"/>
        <v>7.9337845424057689E-3</v>
      </c>
      <c r="K75" s="9">
        <f t="shared" si="64"/>
        <v>10.950000000000001</v>
      </c>
      <c r="L75" s="9">
        <f t="shared" si="65"/>
        <v>0.10950000000000001</v>
      </c>
      <c r="M75" s="1" t="s">
        <v>83</v>
      </c>
      <c r="O75" s="9">
        <f t="shared" si="80"/>
        <v>0.32575045254875218</v>
      </c>
      <c r="P75" s="9">
        <f t="shared" si="66"/>
        <v>2.5844339051129738E-3</v>
      </c>
      <c r="Q75" s="12">
        <f t="shared" si="67"/>
        <v>4.6519810292033529E-4</v>
      </c>
      <c r="R75" s="9">
        <f t="shared" si="68"/>
        <v>1.9710000000000002E-2</v>
      </c>
      <c r="S75" s="13">
        <f t="shared" si="69"/>
        <v>2.3602136119753182E-2</v>
      </c>
      <c r="T75" s="2">
        <f t="shared" si="70"/>
        <v>0.01</v>
      </c>
      <c r="U75" s="14">
        <f t="shared" si="71"/>
        <v>2.3602136119753184E-4</v>
      </c>
      <c r="V75" s="13"/>
      <c r="W75" s="2"/>
      <c r="X75" s="14"/>
      <c r="Y75" s="2">
        <v>0.02</v>
      </c>
      <c r="Z75" s="2">
        <v>0.27</v>
      </c>
      <c r="AA75" s="2">
        <f t="shared" si="72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3"/>
        <v>7.1999999999999998E-3</v>
      </c>
      <c r="AQ75" s="1">
        <f t="shared" si="74"/>
        <v>1.2836021361197531E-2</v>
      </c>
      <c r="AR75" s="9">
        <f t="shared" si="75"/>
        <v>10.950000000000001</v>
      </c>
      <c r="AS75" s="1">
        <f t="shared" si="76"/>
        <v>0.18</v>
      </c>
      <c r="AT75" s="1">
        <f t="shared" si="77"/>
        <v>0</v>
      </c>
      <c r="AU75" s="1">
        <f t="shared" si="78"/>
        <v>0</v>
      </c>
    </row>
    <row r="76" spans="1:48" x14ac:dyDescent="0.15">
      <c r="C76" s="7">
        <v>3</v>
      </c>
      <c r="D76" s="8">
        <v>-7.1244565688709702</v>
      </c>
      <c r="E76" s="10">
        <f t="shared" si="79"/>
        <v>-5.8992779862500004</v>
      </c>
      <c r="F76" s="7" t="s">
        <v>83</v>
      </c>
      <c r="G76" s="1">
        <v>4</v>
      </c>
      <c r="H76" s="9">
        <f t="shared" si="61"/>
        <v>-7.1244565688709702</v>
      </c>
      <c r="I76" s="9">
        <f t="shared" si="62"/>
        <v>266.02554343112899</v>
      </c>
      <c r="J76" s="9">
        <f t="shared" si="63"/>
        <v>6.7082459930264109E-3</v>
      </c>
      <c r="K76" s="9">
        <f t="shared" si="64"/>
        <v>10.950000000000001</v>
      </c>
      <c r="L76" s="9">
        <f t="shared" si="65"/>
        <v>0.10950000000000001</v>
      </c>
      <c r="M76" s="1" t="s">
        <v>83</v>
      </c>
      <c r="O76" s="9">
        <f t="shared" si="80"/>
        <v>0.43266601864363918</v>
      </c>
      <c r="P76" s="9">
        <f t="shared" si="66"/>
        <v>2.9024300858848831E-3</v>
      </c>
      <c r="Q76" s="12">
        <f t="shared" si="67"/>
        <v>5.224374154592789E-4</v>
      </c>
      <c r="R76" s="9">
        <f t="shared" si="68"/>
        <v>1.9710000000000002E-2</v>
      </c>
      <c r="S76" s="13">
        <f t="shared" si="69"/>
        <v>2.6506210829998926E-2</v>
      </c>
      <c r="T76" s="2">
        <f t="shared" si="70"/>
        <v>0.01</v>
      </c>
      <c r="U76" s="14">
        <f t="shared" si="71"/>
        <v>2.6506210829998925E-4</v>
      </c>
      <c r="V76" s="13"/>
      <c r="W76" s="2"/>
      <c r="X76" s="14"/>
      <c r="Y76" s="2">
        <v>0.02</v>
      </c>
      <c r="Z76" s="2">
        <v>0.27</v>
      </c>
      <c r="AA76" s="2">
        <f t="shared" si="72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3"/>
        <v>7.1999999999999998E-3</v>
      </c>
      <c r="AQ76" s="1">
        <f t="shared" si="74"/>
        <v>1.2865062108299989E-2</v>
      </c>
      <c r="AR76" s="9">
        <f t="shared" si="75"/>
        <v>10.950000000000001</v>
      </c>
      <c r="AS76" s="1">
        <f t="shared" si="76"/>
        <v>0.18</v>
      </c>
      <c r="AT76" s="1">
        <f t="shared" si="77"/>
        <v>0</v>
      </c>
      <c r="AU76" s="1">
        <f t="shared" si="78"/>
        <v>0</v>
      </c>
    </row>
    <row r="77" spans="1:48" x14ac:dyDescent="0.15">
      <c r="C77" s="7">
        <v>4</v>
      </c>
      <c r="D77" s="8">
        <v>0.97658896699999997</v>
      </c>
      <c r="E77" s="10">
        <f t="shared" si="79"/>
        <v>-7.1244565688709702</v>
      </c>
      <c r="F77" s="7" t="s">
        <v>83</v>
      </c>
      <c r="G77" s="1">
        <v>5</v>
      </c>
      <c r="H77" s="9">
        <f t="shared" si="61"/>
        <v>0.97658896699999997</v>
      </c>
      <c r="I77" s="9">
        <f t="shared" si="62"/>
        <v>274.12658896699998</v>
      </c>
      <c r="J77" s="9">
        <f t="shared" si="63"/>
        <v>1.9786037495138797E-2</v>
      </c>
      <c r="K77" s="9">
        <f t="shared" si="64"/>
        <v>10.950000000000001</v>
      </c>
      <c r="L77" s="9">
        <f t="shared" si="65"/>
        <v>0.10950000000000001</v>
      </c>
      <c r="M77" s="1" t="s">
        <v>85</v>
      </c>
      <c r="N77" s="9">
        <f>(O76-P76)*$C$21/100</f>
        <v>0.40827540912986665</v>
      </c>
      <c r="O77" s="9">
        <f t="shared" si="80"/>
        <v>0.13098817942788771</v>
      </c>
      <c r="P77" s="9">
        <f t="shared" si="66"/>
        <v>2.5917370295801545E-3</v>
      </c>
      <c r="Q77" s="12">
        <f t="shared" si="67"/>
        <v>4.665126653244278E-4</v>
      </c>
      <c r="R77" s="9">
        <f t="shared" si="68"/>
        <v>1.9710000000000002E-2</v>
      </c>
      <c r="S77" s="13">
        <f t="shared" si="69"/>
        <v>2.3668831320366707E-2</v>
      </c>
      <c r="T77" s="2">
        <f t="shared" si="70"/>
        <v>0.01</v>
      </c>
      <c r="U77" s="14">
        <f t="shared" si="71"/>
        <v>2.3668831320366708E-4</v>
      </c>
      <c r="V77" s="13"/>
      <c r="W77" s="2"/>
      <c r="X77" s="14"/>
      <c r="Y77" s="2">
        <v>0.02</v>
      </c>
      <c r="Z77" s="2">
        <v>0.27</v>
      </c>
      <c r="AA77" s="2">
        <f t="shared" si="72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3"/>
        <v>7.1999999999999998E-3</v>
      </c>
      <c r="AQ77" s="1">
        <f t="shared" si="74"/>
        <v>1.2836688313203667E-2</v>
      </c>
      <c r="AR77" s="9">
        <f t="shared" si="75"/>
        <v>10.950000000000001</v>
      </c>
      <c r="AS77" s="1">
        <f t="shared" si="76"/>
        <v>0.18</v>
      </c>
      <c r="AT77" s="1">
        <f t="shared" si="77"/>
        <v>0</v>
      </c>
      <c r="AU77" s="1">
        <f t="shared" si="78"/>
        <v>0</v>
      </c>
    </row>
    <row r="78" spans="1:48" x14ac:dyDescent="0.15">
      <c r="C78" s="7">
        <v>5</v>
      </c>
      <c r="D78" s="8">
        <v>10.034830053548401</v>
      </c>
      <c r="E78" s="10">
        <f t="shared" si="79"/>
        <v>0.97658896699999997</v>
      </c>
      <c r="F78" s="7" t="s">
        <v>85</v>
      </c>
      <c r="G78" s="1">
        <v>6</v>
      </c>
      <c r="H78" s="9">
        <f t="shared" si="61"/>
        <v>10.034830053548401</v>
      </c>
      <c r="I78" s="9">
        <f t="shared" si="62"/>
        <v>283.18483005354835</v>
      </c>
      <c r="J78" s="9">
        <f t="shared" si="63"/>
        <v>6.1629083234698671E-2</v>
      </c>
      <c r="K78" s="9">
        <f t="shared" si="64"/>
        <v>10.950000000000001</v>
      </c>
      <c r="L78" s="9">
        <f t="shared" si="65"/>
        <v>0.10950000000000001</v>
      </c>
      <c r="M78" s="1" t="s">
        <v>83</v>
      </c>
      <c r="O78" s="9">
        <f t="shared" si="80"/>
        <v>0.23789644239830757</v>
      </c>
      <c r="P78" s="9">
        <f t="shared" si="66"/>
        <v>1.4661339649803994E-2</v>
      </c>
      <c r="Q78" s="12">
        <f t="shared" si="67"/>
        <v>2.639041136964719E-3</v>
      </c>
      <c r="R78" s="9">
        <f t="shared" si="68"/>
        <v>1.9710000000000002E-2</v>
      </c>
      <c r="S78" s="13">
        <f t="shared" si="69"/>
        <v>0.13389351278359812</v>
      </c>
      <c r="T78" s="2">
        <f t="shared" si="70"/>
        <v>0.01</v>
      </c>
      <c r="U78" s="14">
        <f t="shared" si="71"/>
        <v>1.3389351278359812E-3</v>
      </c>
      <c r="V78" s="13"/>
      <c r="W78" s="2"/>
      <c r="X78" s="14"/>
      <c r="Y78" s="2">
        <v>0.02</v>
      </c>
      <c r="Z78" s="2">
        <v>0.27</v>
      </c>
      <c r="AA78" s="2">
        <f t="shared" si="72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3"/>
        <v>7.1999999999999998E-3</v>
      </c>
      <c r="AQ78" s="1">
        <f t="shared" si="74"/>
        <v>1.3938935127835981E-2</v>
      </c>
      <c r="AR78" s="9">
        <f t="shared" si="75"/>
        <v>10.950000000000001</v>
      </c>
      <c r="AS78" s="1">
        <f t="shared" si="76"/>
        <v>0.18</v>
      </c>
      <c r="AT78" s="1">
        <f t="shared" si="77"/>
        <v>0</v>
      </c>
      <c r="AU78" s="1">
        <f t="shared" si="78"/>
        <v>0</v>
      </c>
    </row>
    <row r="79" spans="1:48" x14ac:dyDescent="0.15">
      <c r="C79" s="7">
        <v>6</v>
      </c>
      <c r="D79" s="8">
        <v>13.1033981792667</v>
      </c>
      <c r="E79" s="10">
        <f t="shared" si="79"/>
        <v>10.034830053548401</v>
      </c>
      <c r="F79" s="7" t="s">
        <v>83</v>
      </c>
      <c r="G79" s="1">
        <v>7</v>
      </c>
      <c r="H79" s="9">
        <f t="shared" si="61"/>
        <v>13.1033981792667</v>
      </c>
      <c r="I79" s="9">
        <f t="shared" si="62"/>
        <v>286.2533981792667</v>
      </c>
      <c r="J79" s="9">
        <f t="shared" si="63"/>
        <v>8.9095885355827922E-2</v>
      </c>
      <c r="K79" s="9">
        <f t="shared" si="64"/>
        <v>10.950000000000001</v>
      </c>
      <c r="L79" s="9">
        <f t="shared" si="65"/>
        <v>0.10950000000000001</v>
      </c>
      <c r="M79" s="1" t="s">
        <v>83</v>
      </c>
      <c r="O79" s="9">
        <f t="shared" si="80"/>
        <v>0.3327351027485036</v>
      </c>
      <c r="P79" s="9">
        <f t="shared" si="66"/>
        <v>2.96453285683403E-2</v>
      </c>
      <c r="Q79" s="12">
        <f t="shared" si="67"/>
        <v>5.3361591423012542E-3</v>
      </c>
      <c r="R79" s="9">
        <f t="shared" si="68"/>
        <v>1.9710000000000002E-2</v>
      </c>
      <c r="S79" s="13">
        <f t="shared" si="69"/>
        <v>0.27073359423141824</v>
      </c>
      <c r="T79" s="2">
        <f t="shared" si="70"/>
        <v>0.01</v>
      </c>
      <c r="U79" s="14">
        <f t="shared" si="71"/>
        <v>2.7073359423141824E-3</v>
      </c>
      <c r="V79" s="13"/>
      <c r="W79" s="2"/>
      <c r="X79" s="14"/>
      <c r="Y79" s="2">
        <v>0.02</v>
      </c>
      <c r="Z79" s="2">
        <v>0.27</v>
      </c>
      <c r="AA79" s="2">
        <f t="shared" si="72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3"/>
        <v>7.1999999999999998E-3</v>
      </c>
      <c r="AQ79" s="1">
        <f t="shared" si="74"/>
        <v>1.5307335942314183E-2</v>
      </c>
      <c r="AR79" s="9">
        <f t="shared" si="75"/>
        <v>10.950000000000001</v>
      </c>
      <c r="AS79" s="1">
        <f t="shared" si="76"/>
        <v>0.18</v>
      </c>
      <c r="AT79" s="1">
        <f t="shared" si="77"/>
        <v>0</v>
      </c>
      <c r="AU79" s="1">
        <f t="shared" si="78"/>
        <v>0</v>
      </c>
    </row>
    <row r="80" spans="1:48" x14ac:dyDescent="0.15">
      <c r="C80" s="7">
        <v>7</v>
      </c>
      <c r="D80" s="8">
        <v>14.647777548387101</v>
      </c>
      <c r="E80" s="10">
        <f t="shared" si="79"/>
        <v>13.1033981792667</v>
      </c>
      <c r="F80" s="7" t="s">
        <v>83</v>
      </c>
      <c r="G80" s="1">
        <v>8</v>
      </c>
      <c r="H80" s="9">
        <f t="shared" si="61"/>
        <v>14.647777548387101</v>
      </c>
      <c r="I80" s="9">
        <f t="shared" si="62"/>
        <v>287.7977775483871</v>
      </c>
      <c r="J80" s="9">
        <f t="shared" si="63"/>
        <v>0.10693723429857822</v>
      </c>
      <c r="K80" s="9">
        <f t="shared" si="64"/>
        <v>10.950000000000001</v>
      </c>
      <c r="L80" s="9">
        <f t="shared" si="65"/>
        <v>0.10950000000000001</v>
      </c>
      <c r="M80" s="1" t="s">
        <v>83</v>
      </c>
      <c r="O80" s="9">
        <f t="shared" si="80"/>
        <v>0.41258977418016335</v>
      </c>
      <c r="P80" s="9">
        <f t="shared" si="66"/>
        <v>4.4121209350701608E-2</v>
      </c>
      <c r="Q80" s="12">
        <f t="shared" si="67"/>
        <v>7.9418176831262885E-3</v>
      </c>
      <c r="R80" s="9">
        <f t="shared" si="68"/>
        <v>1.9710000000000002E-2</v>
      </c>
      <c r="S80" s="13">
        <f t="shared" si="69"/>
        <v>0.40293341872786848</v>
      </c>
      <c r="T80" s="2">
        <f t="shared" si="70"/>
        <v>0.01</v>
      </c>
      <c r="U80" s="14">
        <f t="shared" si="71"/>
        <v>4.0293341872786846E-3</v>
      </c>
      <c r="V80" s="13"/>
      <c r="W80" s="2"/>
      <c r="X80" s="14"/>
      <c r="Y80" s="2">
        <v>0.02</v>
      </c>
      <c r="Z80" s="2">
        <v>0.27</v>
      </c>
      <c r="AA80" s="2">
        <f t="shared" si="72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3"/>
        <v>7.1999999999999998E-3</v>
      </c>
      <c r="AQ80" s="1">
        <f t="shared" si="74"/>
        <v>1.6629334187278685E-2</v>
      </c>
      <c r="AR80" s="9">
        <f t="shared" si="75"/>
        <v>10.950000000000001</v>
      </c>
      <c r="AS80" s="1">
        <f t="shared" si="76"/>
        <v>0.18</v>
      </c>
      <c r="AT80" s="1">
        <f t="shared" si="77"/>
        <v>0</v>
      </c>
      <c r="AU80" s="1">
        <f t="shared" si="78"/>
        <v>0</v>
      </c>
    </row>
    <row r="81" spans="1:48" x14ac:dyDescent="0.15">
      <c r="C81" s="7">
        <v>8</v>
      </c>
      <c r="D81" s="8">
        <v>13.6822658970968</v>
      </c>
      <c r="E81" s="10">
        <f t="shared" si="79"/>
        <v>14.647777548387101</v>
      </c>
      <c r="F81" s="7" t="s">
        <v>83</v>
      </c>
      <c r="G81" s="1">
        <v>9</v>
      </c>
      <c r="H81" s="9">
        <f t="shared" si="61"/>
        <v>13.6822658970968</v>
      </c>
      <c r="I81" s="9">
        <f t="shared" si="62"/>
        <v>286.83226589709676</v>
      </c>
      <c r="J81" s="9">
        <f t="shared" si="63"/>
        <v>9.5426788766773032E-2</v>
      </c>
      <c r="K81" s="9">
        <f t="shared" si="64"/>
        <v>10.950000000000001</v>
      </c>
      <c r="L81" s="9">
        <f t="shared" si="65"/>
        <v>0.10950000000000001</v>
      </c>
      <c r="M81" s="1" t="s">
        <v>83</v>
      </c>
      <c r="O81" s="9">
        <f t="shared" si="80"/>
        <v>0.47796856482946171</v>
      </c>
      <c r="P81" s="9">
        <f t="shared" si="66"/>
        <v>4.5611005273138702E-2</v>
      </c>
      <c r="Q81" s="12">
        <f t="shared" si="67"/>
        <v>8.2099809491649658E-3</v>
      </c>
      <c r="R81" s="9">
        <f t="shared" si="68"/>
        <v>1.9710000000000002E-2</v>
      </c>
      <c r="S81" s="13">
        <f t="shared" si="69"/>
        <v>0.4165388609419059</v>
      </c>
      <c r="T81" s="2">
        <f t="shared" si="70"/>
        <v>0.01</v>
      </c>
      <c r="U81" s="14">
        <f t="shared" si="71"/>
        <v>4.1653886094190594E-3</v>
      </c>
      <c r="V81" s="13"/>
      <c r="W81" s="2"/>
      <c r="X81" s="14"/>
      <c r="Y81" s="2">
        <v>0.02</v>
      </c>
      <c r="Z81" s="2">
        <v>0.27</v>
      </c>
      <c r="AA81" s="2">
        <f t="shared" si="72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3"/>
        <v>7.1999999999999998E-3</v>
      </c>
      <c r="AQ81" s="1">
        <f t="shared" si="74"/>
        <v>1.6765388609419059E-2</v>
      </c>
      <c r="AR81" s="9">
        <f t="shared" si="75"/>
        <v>10.950000000000001</v>
      </c>
      <c r="AS81" s="1">
        <f t="shared" si="76"/>
        <v>0.18</v>
      </c>
      <c r="AT81" s="1">
        <f t="shared" si="77"/>
        <v>0</v>
      </c>
      <c r="AU81" s="1">
        <f t="shared" si="78"/>
        <v>0</v>
      </c>
    </row>
    <row r="82" spans="1:48" x14ac:dyDescent="0.15">
      <c r="C82" s="7">
        <v>9</v>
      </c>
      <c r="D82" s="8">
        <v>9.5315700612666703</v>
      </c>
      <c r="E82" s="10">
        <f t="shared" si="79"/>
        <v>13.6822658970968</v>
      </c>
      <c r="F82" s="7" t="s">
        <v>83</v>
      </c>
      <c r="G82" s="1">
        <v>10</v>
      </c>
      <c r="H82" s="9">
        <f t="shared" si="61"/>
        <v>9.5315700612666703</v>
      </c>
      <c r="I82" s="9">
        <f t="shared" si="62"/>
        <v>282.68157006126665</v>
      </c>
      <c r="J82" s="9">
        <f t="shared" si="63"/>
        <v>5.7969749178055766E-2</v>
      </c>
      <c r="K82" s="9">
        <f t="shared" si="64"/>
        <v>10.950000000000001</v>
      </c>
      <c r="L82" s="9">
        <f t="shared" si="65"/>
        <v>0.10950000000000001</v>
      </c>
      <c r="M82" s="1" t="s">
        <v>83</v>
      </c>
      <c r="O82" s="9">
        <f t="shared" si="80"/>
        <v>0.54185755955632309</v>
      </c>
      <c r="P82" s="9">
        <f t="shared" si="66"/>
        <v>3.1411346817713466E-2</v>
      </c>
      <c r="Q82" s="12">
        <f t="shared" si="67"/>
        <v>5.6540424271884233E-3</v>
      </c>
      <c r="R82" s="9">
        <f t="shared" si="68"/>
        <v>1.9710000000000002E-2</v>
      </c>
      <c r="S82" s="13">
        <f t="shared" si="69"/>
        <v>0.28686161477363892</v>
      </c>
      <c r="T82" s="2">
        <f t="shared" si="70"/>
        <v>0.01</v>
      </c>
      <c r="U82" s="14">
        <f t="shared" si="71"/>
        <v>2.8686161477363891E-3</v>
      </c>
      <c r="V82" s="13"/>
      <c r="W82" s="2"/>
      <c r="X82" s="14"/>
      <c r="Y82" s="2">
        <v>0.02</v>
      </c>
      <c r="Z82" s="2">
        <v>0.27</v>
      </c>
      <c r="AA82" s="2">
        <f t="shared" si="72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3"/>
        <v>7.1999999999999998E-3</v>
      </c>
      <c r="AQ82" s="1">
        <f t="shared" si="74"/>
        <v>1.546861614773639E-2</v>
      </c>
      <c r="AR82" s="9">
        <f t="shared" si="75"/>
        <v>10.950000000000001</v>
      </c>
      <c r="AS82" s="1">
        <f t="shared" si="76"/>
        <v>0.18</v>
      </c>
      <c r="AT82" s="1">
        <f t="shared" si="77"/>
        <v>0</v>
      </c>
      <c r="AU82" s="1">
        <f t="shared" si="78"/>
        <v>0</v>
      </c>
    </row>
    <row r="83" spans="1:48" x14ac:dyDescent="0.15">
      <c r="C83" s="7">
        <v>10</v>
      </c>
      <c r="D83" s="8">
        <v>3.9111993414838699</v>
      </c>
      <c r="E83" s="10">
        <f t="shared" si="79"/>
        <v>9.5315700612666703</v>
      </c>
      <c r="F83" s="7" t="s">
        <v>83</v>
      </c>
      <c r="G83" s="1">
        <v>11</v>
      </c>
      <c r="H83" s="9">
        <f t="shared" si="61"/>
        <v>3.9111993414838699</v>
      </c>
      <c r="I83" s="9">
        <f t="shared" si="62"/>
        <v>277.06119934148387</v>
      </c>
      <c r="J83" s="9">
        <f t="shared" si="63"/>
        <v>2.8823594735424195E-2</v>
      </c>
      <c r="K83" s="9">
        <f t="shared" si="64"/>
        <v>10.950000000000001</v>
      </c>
      <c r="L83" s="9">
        <f t="shared" si="65"/>
        <v>0.10950000000000001</v>
      </c>
      <c r="M83" s="1" t="s">
        <v>85</v>
      </c>
      <c r="N83" s="9">
        <f>(O82-P82)*$C$21/100</f>
        <v>0.48492390210167913</v>
      </c>
      <c r="O83" s="9">
        <f t="shared" si="80"/>
        <v>0.13502231063693049</v>
      </c>
      <c r="P83" s="9">
        <f t="shared" si="66"/>
        <v>3.89182836203944E-3</v>
      </c>
      <c r="Q83" s="12">
        <f t="shared" si="67"/>
        <v>7.0052910516709918E-4</v>
      </c>
      <c r="R83" s="9">
        <f t="shared" si="68"/>
        <v>1.9710000000000002E-2</v>
      </c>
      <c r="S83" s="13">
        <f t="shared" si="69"/>
        <v>3.554181152547433E-2</v>
      </c>
      <c r="T83" s="2">
        <f t="shared" si="70"/>
        <v>0.01</v>
      </c>
      <c r="U83" s="14">
        <f t="shared" si="71"/>
        <v>3.5541811525474334E-4</v>
      </c>
      <c r="V83" s="13"/>
      <c r="W83" s="2"/>
      <c r="X83" s="14"/>
      <c r="Y83" s="2">
        <v>0.02</v>
      </c>
      <c r="Z83" s="2">
        <v>0.27</v>
      </c>
      <c r="AA83" s="2">
        <f t="shared" si="72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3"/>
        <v>7.1999999999999998E-3</v>
      </c>
      <c r="AQ83" s="1">
        <f t="shared" si="74"/>
        <v>1.2955418115254743E-2</v>
      </c>
      <c r="AR83" s="9">
        <f t="shared" si="75"/>
        <v>10.950000000000001</v>
      </c>
      <c r="AS83" s="1">
        <f t="shared" si="76"/>
        <v>0.18</v>
      </c>
      <c r="AT83" s="1">
        <f t="shared" si="77"/>
        <v>0</v>
      </c>
      <c r="AU83" s="1">
        <f t="shared" si="78"/>
        <v>0</v>
      </c>
    </row>
    <row r="84" spans="1:48" x14ac:dyDescent="0.15">
      <c r="C84" s="7">
        <v>11</v>
      </c>
      <c r="D84" s="8">
        <v>-1.217055709</v>
      </c>
      <c r="E84" s="10">
        <f t="shared" si="79"/>
        <v>3.9111993414838699</v>
      </c>
      <c r="F84" s="7" t="s">
        <v>85</v>
      </c>
      <c r="G84" s="1">
        <v>12</v>
      </c>
      <c r="H84" s="9">
        <f t="shared" si="61"/>
        <v>-1.217055709</v>
      </c>
      <c r="I84" s="9">
        <f t="shared" si="62"/>
        <v>271.93294429099996</v>
      </c>
      <c r="J84" s="9">
        <f t="shared" si="63"/>
        <v>1.4856644376819444E-2</v>
      </c>
      <c r="K84" s="9">
        <f t="shared" si="64"/>
        <v>10.950000000000001</v>
      </c>
      <c r="L84" s="9">
        <f t="shared" si="65"/>
        <v>0.10950000000000001</v>
      </c>
      <c r="M84" s="1" t="s">
        <v>83</v>
      </c>
      <c r="O84" s="9">
        <f t="shared" si="80"/>
        <v>0.24063048227489106</v>
      </c>
      <c r="P84" s="9">
        <f t="shared" si="66"/>
        <v>3.5749615013806113E-3</v>
      </c>
      <c r="Q84" s="12">
        <f t="shared" si="67"/>
        <v>6.4349307024851E-4</v>
      </c>
      <c r="R84" s="9">
        <f t="shared" si="68"/>
        <v>1.9710000000000002E-2</v>
      </c>
      <c r="S84" s="13">
        <f t="shared" si="69"/>
        <v>3.2648050240918818E-2</v>
      </c>
      <c r="T84" s="2">
        <f t="shared" si="70"/>
        <v>0.01</v>
      </c>
      <c r="U84" s="14">
        <f t="shared" si="71"/>
        <v>3.2648050240918818E-4</v>
      </c>
      <c r="V84" s="13"/>
      <c r="W84" s="2"/>
      <c r="X84" s="14"/>
      <c r="Y84" s="2">
        <v>0.02</v>
      </c>
      <c r="Z84" s="2">
        <v>0.27</v>
      </c>
      <c r="AA84" s="2">
        <f t="shared" si="72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3"/>
        <v>7.1999999999999998E-3</v>
      </c>
      <c r="AQ84" s="1">
        <f t="shared" si="74"/>
        <v>1.2926480502409188E-2</v>
      </c>
      <c r="AR84" s="9">
        <f t="shared" si="75"/>
        <v>10.950000000000001</v>
      </c>
      <c r="AS84" s="1">
        <f t="shared" si="76"/>
        <v>0.18</v>
      </c>
      <c r="AT84" s="1">
        <f t="shared" si="77"/>
        <v>0</v>
      </c>
      <c r="AU84" s="1">
        <f t="shared" si="78"/>
        <v>0</v>
      </c>
      <c r="AV84" s="1">
        <f>SUM(AU73:AU84)</f>
        <v>0</v>
      </c>
    </row>
    <row r="85" spans="1:48" x14ac:dyDescent="0.15">
      <c r="C85" s="7">
        <v>12</v>
      </c>
      <c r="D85" s="8">
        <v>-2.0103464852258099</v>
      </c>
      <c r="E85" s="10">
        <f t="shared" si="79"/>
        <v>-1.217055709</v>
      </c>
      <c r="F85" s="7" t="s">
        <v>83</v>
      </c>
    </row>
    <row r="87" spans="1:48" x14ac:dyDescent="0.15">
      <c r="S87" s="23" t="s">
        <v>25</v>
      </c>
      <c r="T87" s="23"/>
      <c r="U87" s="23"/>
      <c r="V87" s="24" t="s">
        <v>54</v>
      </c>
      <c r="W87" s="26"/>
      <c r="X87" s="24" t="s">
        <v>55</v>
      </c>
      <c r="Y87" s="26"/>
      <c r="Z87" s="24" t="s">
        <v>56</v>
      </c>
      <c r="AA87" s="26"/>
      <c r="AB87" s="24" t="s">
        <v>86</v>
      </c>
      <c r="AC87" s="26"/>
      <c r="AD87" s="24" t="s">
        <v>87</v>
      </c>
      <c r="AE87" s="26"/>
      <c r="AF87" s="24" t="s">
        <v>57</v>
      </c>
      <c r="AG87" s="26"/>
      <c r="AH87" s="24" t="s">
        <v>58</v>
      </c>
      <c r="AI87" s="26"/>
    </row>
    <row r="88" spans="1:48" x14ac:dyDescent="0.15">
      <c r="A88" s="27" t="s">
        <v>27</v>
      </c>
      <c r="B88" s="27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-2.3066070033871</v>
      </c>
      <c r="E89" s="7"/>
      <c r="F89" s="7"/>
      <c r="G89" s="1">
        <v>1</v>
      </c>
      <c r="H89" s="9">
        <f t="shared" ref="H89:H100" si="81">E90</f>
        <v>-2.3066070033871</v>
      </c>
      <c r="I89" s="9">
        <f t="shared" ref="I89:I100" si="82">H89+273.15</f>
        <v>270.84339299661286</v>
      </c>
      <c r="J89" s="9">
        <f t="shared" ref="J89:J100" si="83">EXP(($C$15*(I89-$C$13))/($C$16*I89*$C$13))</f>
        <v>1.2863670667796048E-2</v>
      </c>
      <c r="K89" s="9">
        <f t="shared" ref="K89:K100" si="84">$B$89/12</f>
        <v>10.4025</v>
      </c>
      <c r="L89" s="9">
        <f t="shared" ref="L89:L100" si="85">K89*$B$90/100</f>
        <v>5.305275</v>
      </c>
      <c r="M89" s="1" t="s">
        <v>83</v>
      </c>
      <c r="O89" s="9">
        <f>L89</f>
        <v>5.305275</v>
      </c>
      <c r="P89" s="9">
        <f t="shared" ref="P89:P100" si="86">O89*J89</f>
        <v>6.8245310402091683E-2</v>
      </c>
      <c r="Q89" s="12">
        <f t="shared" ref="Q89:Q100" si="87">P89*$B$91</f>
        <v>3.0710389680941259E-2</v>
      </c>
      <c r="R89" s="9">
        <f t="shared" ref="R89:R100" si="88">L89*$B$91</f>
        <v>2.3873737500000001</v>
      </c>
      <c r="S89" s="13">
        <f t="shared" ref="S89:S100" si="89">Q89/R89</f>
        <v>1.286367066779605E-2</v>
      </c>
      <c r="T89" s="2">
        <f t="shared" ref="T89:T100" si="90">$B$90/100</f>
        <v>0.51</v>
      </c>
      <c r="U89" s="14">
        <f t="shared" ref="U89:U100" si="91">S89*T89</f>
        <v>6.5604720405759856E-3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2">U89*0.67*AL89+(V89*W89+X89*Y89+Z89*AA89+AB89*AC89+AD89*AE89+AF89*AG89+AH89*AI89)/1000</f>
        <v>3.2314982320233658E-2</v>
      </c>
      <c r="AK89" s="9">
        <f t="shared" ref="AK89:AK100" si="93">$B$89/12</f>
        <v>10.4025</v>
      </c>
      <c r="AL89" s="1">
        <f t="shared" ref="AL89:AL100" si="94">$B$91</f>
        <v>0.45</v>
      </c>
      <c r="AM89" s="17">
        <f t="shared" ref="AM89:AM100" si="95">$E$6/12</f>
        <v>116572.91666666667</v>
      </c>
      <c r="AN89" s="1">
        <f t="shared" ref="AN89:AN100" si="96">AM89*10000*AK89*AJ89</f>
        <v>391867557.36807364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-7.7394099957741904</v>
      </c>
      <c r="E90" s="10">
        <f t="shared" ref="E90:E101" si="97">D89</f>
        <v>-2.3066070033871</v>
      </c>
      <c r="F90" s="7" t="s">
        <v>83</v>
      </c>
      <c r="G90" s="1">
        <v>2</v>
      </c>
      <c r="H90" s="9">
        <f t="shared" si="81"/>
        <v>-7.7394099957741904</v>
      </c>
      <c r="I90" s="9">
        <f t="shared" si="82"/>
        <v>265.41059000422581</v>
      </c>
      <c r="J90" s="9">
        <f t="shared" si="83"/>
        <v>6.1628140642695046E-3</v>
      </c>
      <c r="K90" s="9">
        <f t="shared" si="84"/>
        <v>10.4025</v>
      </c>
      <c r="L90" s="9">
        <f t="shared" si="85"/>
        <v>5.305275</v>
      </c>
      <c r="M90" s="1" t="s">
        <v>83</v>
      </c>
      <c r="O90" s="9">
        <f t="shared" ref="O90:O100" si="98">L90+O89-P89-N90</f>
        <v>10.542304689597909</v>
      </c>
      <c r="P90" s="9">
        <f t="shared" si="86"/>
        <v>6.4970263610868342E-2</v>
      </c>
      <c r="Q90" s="12">
        <f t="shared" si="87"/>
        <v>2.9236618624890756E-2</v>
      </c>
      <c r="R90" s="9">
        <f t="shared" si="88"/>
        <v>2.3873737500000001</v>
      </c>
      <c r="S90" s="13">
        <f t="shared" si="89"/>
        <v>1.2246351718029385E-2</v>
      </c>
      <c r="T90" s="2">
        <f t="shared" si="90"/>
        <v>0.51</v>
      </c>
      <c r="U90" s="14">
        <f t="shared" si="91"/>
        <v>6.2456393761949865E-3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2"/>
        <v>3.2220060271922785E-2</v>
      </c>
      <c r="AK90" s="9">
        <f t="shared" si="93"/>
        <v>10.4025</v>
      </c>
      <c r="AL90" s="1">
        <f t="shared" si="94"/>
        <v>0.45</v>
      </c>
      <c r="AM90" s="17">
        <f t="shared" si="95"/>
        <v>116572.91666666667</v>
      </c>
      <c r="AN90" s="1">
        <f t="shared" si="96"/>
        <v>390716485.37170541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-5.8992779862500004</v>
      </c>
      <c r="E91" s="10">
        <f t="shared" si="97"/>
        <v>-7.7394099957741904</v>
      </c>
      <c r="F91" s="7" t="s">
        <v>83</v>
      </c>
      <c r="G91" s="1">
        <v>3</v>
      </c>
      <c r="H91" s="9">
        <f t="shared" si="81"/>
        <v>-5.8992779862500004</v>
      </c>
      <c r="I91" s="9">
        <f t="shared" si="82"/>
        <v>267.25072201374996</v>
      </c>
      <c r="J91" s="9">
        <f t="shared" si="83"/>
        <v>7.9337845424057689E-3</v>
      </c>
      <c r="K91" s="9">
        <f t="shared" si="84"/>
        <v>10.4025</v>
      </c>
      <c r="L91" s="9">
        <f t="shared" si="85"/>
        <v>5.305275</v>
      </c>
      <c r="M91" s="1" t="s">
        <v>83</v>
      </c>
      <c r="O91" s="9">
        <f t="shared" si="98"/>
        <v>15.78260942598704</v>
      </c>
      <c r="P91" s="9">
        <f t="shared" si="86"/>
        <v>0.12521582270272358</v>
      </c>
      <c r="Q91" s="12">
        <f t="shared" si="87"/>
        <v>5.6347120216225614E-2</v>
      </c>
      <c r="R91" s="9">
        <f t="shared" si="88"/>
        <v>2.3873737500000001</v>
      </c>
      <c r="S91" s="13">
        <f t="shared" si="89"/>
        <v>2.3602136119753186E-2</v>
      </c>
      <c r="T91" s="2">
        <f t="shared" si="90"/>
        <v>0.51</v>
      </c>
      <c r="U91" s="14">
        <f t="shared" si="91"/>
        <v>1.2037089421074124E-2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2"/>
        <v>3.3966182460453846E-2</v>
      </c>
      <c r="AK91" s="9">
        <f t="shared" si="93"/>
        <v>10.4025</v>
      </c>
      <c r="AL91" s="1">
        <f t="shared" si="94"/>
        <v>0.45</v>
      </c>
      <c r="AM91" s="17">
        <f t="shared" si="95"/>
        <v>116572.91666666667</v>
      </c>
      <c r="AN91" s="1">
        <f t="shared" si="96"/>
        <v>411890831.99845344</v>
      </c>
    </row>
    <row r="92" spans="1:48" x14ac:dyDescent="0.15">
      <c r="C92" s="7">
        <v>3</v>
      </c>
      <c r="D92" s="8">
        <v>-7.1244565688709702</v>
      </c>
      <c r="E92" s="10">
        <f t="shared" si="97"/>
        <v>-5.8992779862500004</v>
      </c>
      <c r="F92" s="7" t="s">
        <v>83</v>
      </c>
      <c r="G92" s="1">
        <v>4</v>
      </c>
      <c r="H92" s="9">
        <f t="shared" si="81"/>
        <v>-7.1244565688709702</v>
      </c>
      <c r="I92" s="9">
        <f t="shared" si="82"/>
        <v>266.02554343112899</v>
      </c>
      <c r="J92" s="9">
        <f t="shared" si="83"/>
        <v>6.7082459930264109E-3</v>
      </c>
      <c r="K92" s="9">
        <f t="shared" si="84"/>
        <v>10.4025</v>
      </c>
      <c r="L92" s="9">
        <f t="shared" si="85"/>
        <v>5.305275</v>
      </c>
      <c r="M92" s="1" t="s">
        <v>83</v>
      </c>
      <c r="O92" s="9">
        <f t="shared" si="98"/>
        <v>20.962668603284317</v>
      </c>
      <c r="P92" s="9">
        <f t="shared" si="86"/>
        <v>0.14062273766112257</v>
      </c>
      <c r="Q92" s="12">
        <f t="shared" si="87"/>
        <v>6.3280231947505164E-2</v>
      </c>
      <c r="R92" s="9">
        <f t="shared" si="88"/>
        <v>2.3873737500000001</v>
      </c>
      <c r="S92" s="13">
        <f t="shared" si="89"/>
        <v>2.6506210829998933E-2</v>
      </c>
      <c r="T92" s="2">
        <f t="shared" si="90"/>
        <v>0.51</v>
      </c>
      <c r="U92" s="14">
        <f t="shared" si="91"/>
        <v>1.3518167523299455E-2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2"/>
        <v>3.4412727508274787E-2</v>
      </c>
      <c r="AK92" s="9">
        <f t="shared" si="93"/>
        <v>10.4025</v>
      </c>
      <c r="AL92" s="1">
        <f t="shared" si="94"/>
        <v>0.45</v>
      </c>
      <c r="AM92" s="17">
        <f t="shared" si="95"/>
        <v>116572.91666666667</v>
      </c>
      <c r="AN92" s="1">
        <f t="shared" si="96"/>
        <v>417305859.47426409</v>
      </c>
    </row>
    <row r="93" spans="1:48" x14ac:dyDescent="0.15">
      <c r="C93" s="7">
        <v>4</v>
      </c>
      <c r="D93" s="8">
        <v>0.97658896699999997</v>
      </c>
      <c r="E93" s="10">
        <f t="shared" si="97"/>
        <v>-7.1244565688709702</v>
      </c>
      <c r="F93" s="7" t="s">
        <v>83</v>
      </c>
      <c r="G93" s="1">
        <v>5</v>
      </c>
      <c r="H93" s="9">
        <f t="shared" si="81"/>
        <v>0.97658896699999997</v>
      </c>
      <c r="I93" s="9">
        <f t="shared" si="82"/>
        <v>274.12658896699998</v>
      </c>
      <c r="J93" s="9">
        <f t="shared" si="83"/>
        <v>1.9786037495138797E-2</v>
      </c>
      <c r="K93" s="9">
        <f t="shared" si="84"/>
        <v>10.4025</v>
      </c>
      <c r="L93" s="9">
        <f t="shared" si="85"/>
        <v>5.305275</v>
      </c>
      <c r="M93" s="1" t="s">
        <v>85</v>
      </c>
      <c r="N93" s="9">
        <f>(O92-P92)*$C$21/100</f>
        <v>19.780943572342036</v>
      </c>
      <c r="O93" s="9">
        <f t="shared" si="98"/>
        <v>6.346377293281158</v>
      </c>
      <c r="P93" s="9">
        <f t="shared" si="86"/>
        <v>0.12556965908315845</v>
      </c>
      <c r="Q93" s="12">
        <f t="shared" si="87"/>
        <v>5.6506346587421305E-2</v>
      </c>
      <c r="R93" s="9">
        <f t="shared" si="88"/>
        <v>2.3873737500000001</v>
      </c>
      <c r="S93" s="13">
        <f t="shared" si="89"/>
        <v>2.36688313203667E-2</v>
      </c>
      <c r="T93" s="2">
        <f t="shared" si="90"/>
        <v>0.51</v>
      </c>
      <c r="U93" s="14">
        <f t="shared" si="91"/>
        <v>1.2071103973387017E-2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2"/>
        <v>3.3976437847976187E-2</v>
      </c>
      <c r="AK93" s="9">
        <f t="shared" si="93"/>
        <v>10.4025</v>
      </c>
      <c r="AL93" s="1">
        <f t="shared" si="94"/>
        <v>0.45</v>
      </c>
      <c r="AM93" s="17">
        <f t="shared" si="95"/>
        <v>116572.91666666667</v>
      </c>
      <c r="AN93" s="1">
        <f t="shared" si="96"/>
        <v>412015193.93120706</v>
      </c>
    </row>
    <row r="94" spans="1:48" x14ac:dyDescent="0.15">
      <c r="C94" s="7">
        <v>5</v>
      </c>
      <c r="D94" s="8">
        <v>10.034830053548401</v>
      </c>
      <c r="E94" s="10">
        <f t="shared" si="97"/>
        <v>0.97658896699999997</v>
      </c>
      <c r="F94" s="7" t="s">
        <v>85</v>
      </c>
      <c r="G94" s="1">
        <v>6</v>
      </c>
      <c r="H94" s="9">
        <f t="shared" si="81"/>
        <v>10.034830053548401</v>
      </c>
      <c r="I94" s="9">
        <f t="shared" si="82"/>
        <v>283.18483005354835</v>
      </c>
      <c r="J94" s="9">
        <f t="shared" si="83"/>
        <v>6.1629083234698671E-2</v>
      </c>
      <c r="K94" s="9">
        <f t="shared" si="84"/>
        <v>10.4025</v>
      </c>
      <c r="L94" s="9">
        <f t="shared" si="85"/>
        <v>5.305275</v>
      </c>
      <c r="M94" s="1" t="s">
        <v>83</v>
      </c>
      <c r="O94" s="9">
        <f t="shared" si="98"/>
        <v>11.526082634198</v>
      </c>
      <c r="P94" s="9">
        <f t="shared" si="86"/>
        <v>0.7103419060330034</v>
      </c>
      <c r="Q94" s="12">
        <f t="shared" si="87"/>
        <v>0.31965385771485155</v>
      </c>
      <c r="R94" s="9">
        <f t="shared" si="88"/>
        <v>2.3873737500000001</v>
      </c>
      <c r="S94" s="13">
        <f t="shared" si="89"/>
        <v>0.1338935127835981</v>
      </c>
      <c r="T94" s="2">
        <f t="shared" si="90"/>
        <v>0.51</v>
      </c>
      <c r="U94" s="14">
        <f t="shared" si="91"/>
        <v>6.8285691519635025E-2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2"/>
        <v>5.0925135993169959E-2</v>
      </c>
      <c r="AK94" s="9">
        <f t="shared" si="93"/>
        <v>10.4025</v>
      </c>
      <c r="AL94" s="1">
        <f t="shared" si="94"/>
        <v>0.45</v>
      </c>
      <c r="AM94" s="17">
        <f t="shared" si="95"/>
        <v>116572.91666666667</v>
      </c>
      <c r="AN94" s="1">
        <f t="shared" si="96"/>
        <v>617543542.26538801</v>
      </c>
    </row>
    <row r="95" spans="1:48" x14ac:dyDescent="0.15">
      <c r="C95" s="7">
        <v>6</v>
      </c>
      <c r="D95" s="8">
        <v>13.1033981792667</v>
      </c>
      <c r="E95" s="10">
        <f t="shared" si="97"/>
        <v>10.034830053548401</v>
      </c>
      <c r="F95" s="7" t="s">
        <v>83</v>
      </c>
      <c r="G95" s="1">
        <v>7</v>
      </c>
      <c r="H95" s="9">
        <f t="shared" si="81"/>
        <v>13.1033981792667</v>
      </c>
      <c r="I95" s="9">
        <f t="shared" si="82"/>
        <v>286.2533981792667</v>
      </c>
      <c r="J95" s="9">
        <f t="shared" si="83"/>
        <v>8.9095885355827922E-2</v>
      </c>
      <c r="K95" s="9">
        <f t="shared" si="84"/>
        <v>10.4025</v>
      </c>
      <c r="L95" s="9">
        <f t="shared" si="85"/>
        <v>5.305275</v>
      </c>
      <c r="M95" s="1" t="s">
        <v>83</v>
      </c>
      <c r="O95" s="9">
        <f t="shared" si="98"/>
        <v>16.121015728164995</v>
      </c>
      <c r="P95" s="9">
        <f t="shared" si="86"/>
        <v>1.4363161691360873</v>
      </c>
      <c r="Q95" s="12">
        <f t="shared" si="87"/>
        <v>0.64634227611123929</v>
      </c>
      <c r="R95" s="9">
        <f t="shared" si="88"/>
        <v>2.3873737500000001</v>
      </c>
      <c r="S95" s="13">
        <f t="shared" si="89"/>
        <v>0.27073359423141824</v>
      </c>
      <c r="T95" s="2">
        <f t="shared" si="90"/>
        <v>0.51</v>
      </c>
      <c r="U95" s="14">
        <f t="shared" si="91"/>
        <v>0.1380741330580233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2"/>
        <v>7.1966351116994023E-2</v>
      </c>
      <c r="AK95" s="9">
        <f t="shared" si="93"/>
        <v>10.4025</v>
      </c>
      <c r="AL95" s="1">
        <f t="shared" si="94"/>
        <v>0.45</v>
      </c>
      <c r="AM95" s="17">
        <f t="shared" si="95"/>
        <v>116572.91666666667</v>
      </c>
      <c r="AN95" s="1">
        <f t="shared" si="96"/>
        <v>872699788.14909256</v>
      </c>
    </row>
    <row r="96" spans="1:48" x14ac:dyDescent="0.15">
      <c r="C96" s="7">
        <v>7</v>
      </c>
      <c r="D96" s="8">
        <v>14.647777548387101</v>
      </c>
      <c r="E96" s="10">
        <f t="shared" si="97"/>
        <v>13.1033981792667</v>
      </c>
      <c r="F96" s="7" t="s">
        <v>83</v>
      </c>
      <c r="G96" s="1">
        <v>8</v>
      </c>
      <c r="H96" s="9">
        <f t="shared" si="81"/>
        <v>14.647777548387101</v>
      </c>
      <c r="I96" s="9">
        <f t="shared" si="82"/>
        <v>287.7977775483871</v>
      </c>
      <c r="J96" s="9">
        <f t="shared" si="83"/>
        <v>0.10693723429857822</v>
      </c>
      <c r="K96" s="9">
        <f t="shared" si="84"/>
        <v>10.4025</v>
      </c>
      <c r="L96" s="9">
        <f t="shared" si="85"/>
        <v>5.305275</v>
      </c>
      <c r="M96" s="1" t="s">
        <v>83</v>
      </c>
      <c r="O96" s="9">
        <f t="shared" si="98"/>
        <v>19.989974559028905</v>
      </c>
      <c r="P96" s="9">
        <f t="shared" si="86"/>
        <v>2.1376725930414917</v>
      </c>
      <c r="Q96" s="12">
        <f t="shared" si="87"/>
        <v>0.96195266686867131</v>
      </c>
      <c r="R96" s="9">
        <f t="shared" si="88"/>
        <v>2.3873737500000001</v>
      </c>
      <c r="S96" s="13">
        <f t="shared" si="89"/>
        <v>0.40293341872786836</v>
      </c>
      <c r="T96" s="2">
        <f t="shared" si="90"/>
        <v>0.51</v>
      </c>
      <c r="U96" s="14">
        <f t="shared" si="91"/>
        <v>0.20549604355121287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2"/>
        <v>9.2294057130690679E-2</v>
      </c>
      <c r="AK96" s="9">
        <f t="shared" si="93"/>
        <v>10.4025</v>
      </c>
      <c r="AL96" s="1">
        <f t="shared" si="94"/>
        <v>0.45</v>
      </c>
      <c r="AM96" s="17">
        <f t="shared" si="95"/>
        <v>116572.91666666667</v>
      </c>
      <c r="AN96" s="1">
        <f t="shared" si="96"/>
        <v>1119203667.4811242</v>
      </c>
    </row>
    <row r="97" spans="1:50" x14ac:dyDescent="0.15">
      <c r="C97" s="7">
        <v>8</v>
      </c>
      <c r="D97" s="8">
        <v>13.6822658970968</v>
      </c>
      <c r="E97" s="10">
        <f t="shared" si="97"/>
        <v>14.647777548387101</v>
      </c>
      <c r="F97" s="7" t="s">
        <v>83</v>
      </c>
      <c r="G97" s="1">
        <v>9</v>
      </c>
      <c r="H97" s="9">
        <f t="shared" si="81"/>
        <v>13.6822658970968</v>
      </c>
      <c r="I97" s="9">
        <f t="shared" si="82"/>
        <v>286.83226589709676</v>
      </c>
      <c r="J97" s="9">
        <f t="shared" si="83"/>
        <v>9.5426788766773032E-2</v>
      </c>
      <c r="K97" s="9">
        <f t="shared" si="84"/>
        <v>10.4025</v>
      </c>
      <c r="L97" s="9">
        <f t="shared" si="85"/>
        <v>5.305275</v>
      </c>
      <c r="M97" s="1" t="s">
        <v>83</v>
      </c>
      <c r="O97" s="9">
        <f t="shared" si="98"/>
        <v>23.15757696598741</v>
      </c>
      <c r="P97" s="9">
        <f t="shared" si="86"/>
        <v>2.2098532054835691</v>
      </c>
      <c r="Q97" s="12">
        <f t="shared" si="87"/>
        <v>0.99443394246760608</v>
      </c>
      <c r="R97" s="9">
        <f t="shared" si="88"/>
        <v>2.3873737500000001</v>
      </c>
      <c r="S97" s="13">
        <f t="shared" si="89"/>
        <v>0.41653886094190573</v>
      </c>
      <c r="T97" s="2">
        <f t="shared" si="90"/>
        <v>0.51</v>
      </c>
      <c r="U97" s="14">
        <f t="shared" si="91"/>
        <v>0.21243481908037193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2"/>
        <v>9.4386097952732145E-2</v>
      </c>
      <c r="AK97" s="9">
        <f t="shared" si="93"/>
        <v>10.4025</v>
      </c>
      <c r="AL97" s="1">
        <f t="shared" si="94"/>
        <v>0.45</v>
      </c>
      <c r="AM97" s="17">
        <f t="shared" si="95"/>
        <v>116572.91666666667</v>
      </c>
      <c r="AN97" s="1">
        <f t="shared" si="96"/>
        <v>1144572795.6063893</v>
      </c>
    </row>
    <row r="98" spans="1:50" x14ac:dyDescent="0.15">
      <c r="C98" s="7">
        <v>9</v>
      </c>
      <c r="D98" s="8">
        <v>9.5315700612666703</v>
      </c>
      <c r="E98" s="10">
        <f t="shared" si="97"/>
        <v>13.6822658970968</v>
      </c>
      <c r="F98" s="7" t="s">
        <v>83</v>
      </c>
      <c r="G98" s="1">
        <v>10</v>
      </c>
      <c r="H98" s="9">
        <f t="shared" si="81"/>
        <v>9.5315700612666703</v>
      </c>
      <c r="I98" s="9">
        <f t="shared" si="82"/>
        <v>282.68157006126665</v>
      </c>
      <c r="J98" s="9">
        <f t="shared" si="83"/>
        <v>5.7969749178055766E-2</v>
      </c>
      <c r="K98" s="9">
        <f t="shared" si="84"/>
        <v>10.4025</v>
      </c>
      <c r="L98" s="9">
        <f t="shared" si="85"/>
        <v>5.305275</v>
      </c>
      <c r="M98" s="1" t="s">
        <v>83</v>
      </c>
      <c r="O98" s="9">
        <f t="shared" si="98"/>
        <v>26.252998760503843</v>
      </c>
      <c r="P98" s="9">
        <f t="shared" si="86"/>
        <v>1.5218797533182167</v>
      </c>
      <c r="Q98" s="12">
        <f t="shared" si="87"/>
        <v>0.68484588899319754</v>
      </c>
      <c r="R98" s="9">
        <f t="shared" si="88"/>
        <v>2.3873737500000001</v>
      </c>
      <c r="S98" s="13">
        <f t="shared" si="89"/>
        <v>0.28686161477363881</v>
      </c>
      <c r="T98" s="2">
        <f t="shared" si="90"/>
        <v>0.51</v>
      </c>
      <c r="U98" s="14">
        <f t="shared" si="91"/>
        <v>0.1462994235345558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2"/>
        <v>7.4446276195668584E-2</v>
      </c>
      <c r="AK98" s="9">
        <f t="shared" si="93"/>
        <v>10.4025</v>
      </c>
      <c r="AL98" s="1">
        <f t="shared" si="94"/>
        <v>0.45</v>
      </c>
      <c r="AM98" s="17">
        <f t="shared" si="95"/>
        <v>116572.91666666667</v>
      </c>
      <c r="AN98" s="1">
        <f t="shared" si="96"/>
        <v>902772593.80331528</v>
      </c>
    </row>
    <row r="99" spans="1:50" x14ac:dyDescent="0.15">
      <c r="C99" s="7">
        <v>10</v>
      </c>
      <c r="D99" s="8">
        <v>3.9111993414838699</v>
      </c>
      <c r="E99" s="10">
        <f t="shared" si="97"/>
        <v>9.5315700612666703</v>
      </c>
      <c r="F99" s="7" t="s">
        <v>83</v>
      </c>
      <c r="G99" s="1">
        <v>11</v>
      </c>
      <c r="H99" s="9">
        <f t="shared" si="81"/>
        <v>3.9111993414838699</v>
      </c>
      <c r="I99" s="9">
        <f t="shared" si="82"/>
        <v>277.06119934148387</v>
      </c>
      <c r="J99" s="9">
        <f t="shared" si="83"/>
        <v>2.8823594735424195E-2</v>
      </c>
      <c r="K99" s="9">
        <f t="shared" si="84"/>
        <v>10.4025</v>
      </c>
      <c r="L99" s="9">
        <f t="shared" si="85"/>
        <v>5.305275</v>
      </c>
      <c r="M99" s="1" t="s">
        <v>85</v>
      </c>
      <c r="N99" s="9">
        <f>(O98-P98)*$C$21/100</f>
        <v>23.494563056826347</v>
      </c>
      <c r="O99" s="9">
        <f t="shared" si="98"/>
        <v>6.5418309503592802</v>
      </c>
      <c r="P99" s="9">
        <f t="shared" si="86"/>
        <v>0.1885590841408108</v>
      </c>
      <c r="Q99" s="12">
        <f t="shared" si="87"/>
        <v>8.4851587863364858E-2</v>
      </c>
      <c r="R99" s="9">
        <f t="shared" si="88"/>
        <v>2.3873737500000001</v>
      </c>
      <c r="S99" s="13">
        <f t="shared" si="89"/>
        <v>3.5541811525474323E-2</v>
      </c>
      <c r="T99" s="2">
        <f t="shared" si="90"/>
        <v>0.51</v>
      </c>
      <c r="U99" s="14">
        <f t="shared" si="91"/>
        <v>1.8126323877991905E-2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2"/>
        <v>3.5802086649214561E-2</v>
      </c>
      <c r="AK99" s="9">
        <f t="shared" si="93"/>
        <v>10.4025</v>
      </c>
      <c r="AL99" s="1">
        <f t="shared" si="94"/>
        <v>0.45</v>
      </c>
      <c r="AM99" s="17">
        <f t="shared" si="95"/>
        <v>116572.91666666667</v>
      </c>
      <c r="AN99" s="1">
        <f t="shared" si="96"/>
        <v>434153919.84055978</v>
      </c>
    </row>
    <row r="100" spans="1:50" x14ac:dyDescent="0.15">
      <c r="C100" s="7">
        <v>11</v>
      </c>
      <c r="D100" s="8">
        <v>-1.217055709</v>
      </c>
      <c r="E100" s="10">
        <f t="shared" si="97"/>
        <v>3.9111993414838699</v>
      </c>
      <c r="F100" s="7" t="s">
        <v>85</v>
      </c>
      <c r="G100" s="1">
        <v>12</v>
      </c>
      <c r="H100" s="9">
        <f t="shared" si="81"/>
        <v>-1.217055709</v>
      </c>
      <c r="I100" s="9">
        <f t="shared" si="82"/>
        <v>271.93294429099996</v>
      </c>
      <c r="J100" s="9">
        <f t="shared" si="83"/>
        <v>1.4856644376819444E-2</v>
      </c>
      <c r="K100" s="9">
        <f t="shared" si="84"/>
        <v>10.4025</v>
      </c>
      <c r="L100" s="9">
        <f t="shared" si="85"/>
        <v>5.305275</v>
      </c>
      <c r="M100" s="1" t="s">
        <v>83</v>
      </c>
      <c r="O100" s="9">
        <f t="shared" si="98"/>
        <v>11.658546866218469</v>
      </c>
      <c r="P100" s="9">
        <f t="shared" si="86"/>
        <v>0.17320688474189055</v>
      </c>
      <c r="Q100" s="12">
        <f t="shared" si="87"/>
        <v>7.7943098133850752E-2</v>
      </c>
      <c r="R100" s="9">
        <f t="shared" si="88"/>
        <v>2.3873737500000001</v>
      </c>
      <c r="S100" s="13">
        <f t="shared" si="89"/>
        <v>3.2648050240918811E-2</v>
      </c>
      <c r="T100" s="2">
        <f t="shared" si="90"/>
        <v>0.51</v>
      </c>
      <c r="U100" s="14">
        <f t="shared" si="91"/>
        <v>1.6650505622868593E-2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2"/>
        <v>3.5357127445294879E-2</v>
      </c>
      <c r="AK100" s="9">
        <f t="shared" si="93"/>
        <v>10.4025</v>
      </c>
      <c r="AL100" s="1">
        <f t="shared" si="94"/>
        <v>0.45</v>
      </c>
      <c r="AM100" s="17">
        <f t="shared" si="95"/>
        <v>116572.91666666667</v>
      </c>
      <c r="AN100" s="1">
        <f t="shared" si="96"/>
        <v>428758123.09710091</v>
      </c>
      <c r="AO100" s="1">
        <f>SUM(AN89:AN100)</f>
        <v>7543500358.3866739</v>
      </c>
    </row>
    <row r="101" spans="1:50" x14ac:dyDescent="0.15">
      <c r="C101" s="7">
        <v>12</v>
      </c>
      <c r="D101" s="8">
        <v>-2.0103464852258099</v>
      </c>
      <c r="E101" s="10">
        <f t="shared" si="97"/>
        <v>-1.217055709</v>
      </c>
      <c r="F101" s="7" t="s">
        <v>83</v>
      </c>
    </row>
    <row r="103" spans="1:50" x14ac:dyDescent="0.15">
      <c r="S103" s="23" t="s">
        <v>25</v>
      </c>
      <c r="T103" s="23"/>
      <c r="U103" s="23"/>
      <c r="V103" s="23" t="s">
        <v>54</v>
      </c>
      <c r="W103" s="23"/>
      <c r="X103" s="23"/>
      <c r="Y103" s="23" t="s">
        <v>55</v>
      </c>
      <c r="Z103" s="23"/>
      <c r="AA103" s="23"/>
      <c r="AB103" s="23" t="s">
        <v>56</v>
      </c>
      <c r="AC103" s="23"/>
      <c r="AD103" s="23"/>
      <c r="AE103" s="23" t="s">
        <v>57</v>
      </c>
      <c r="AF103" s="23"/>
      <c r="AG103" s="23"/>
      <c r="AH103" s="23" t="s">
        <v>58</v>
      </c>
      <c r="AI103" s="23"/>
      <c r="AJ103" s="23"/>
      <c r="AK103" s="24" t="s">
        <v>87</v>
      </c>
      <c r="AL103" s="25"/>
      <c r="AM103" s="26"/>
      <c r="AN103" s="25" t="s">
        <v>86</v>
      </c>
      <c r="AO103" s="25"/>
      <c r="AP103" s="26"/>
      <c r="AQ103" s="23" t="s">
        <v>60</v>
      </c>
      <c r="AR103" s="23"/>
      <c r="AS103" s="23"/>
    </row>
    <row r="104" spans="1:50" x14ac:dyDescent="0.15">
      <c r="A104" s="27" t="s">
        <v>28</v>
      </c>
      <c r="B104" s="27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-2.3066070033871</v>
      </c>
      <c r="E105" s="7"/>
      <c r="F105" s="7"/>
      <c r="G105" s="1">
        <v>1</v>
      </c>
      <c r="H105" s="9">
        <f t="shared" ref="H105:H116" si="99">E106</f>
        <v>-2.3066070033871</v>
      </c>
      <c r="I105" s="9">
        <f t="shared" ref="I105:I116" si="100">H105+273.15</f>
        <v>270.84339299661286</v>
      </c>
      <c r="J105" s="9">
        <f t="shared" ref="J105:J116" si="101">EXP(($C$15*(I105-$C$13))/($C$16*I105*$C$13))</f>
        <v>1.2863670667796048E-2</v>
      </c>
      <c r="K105" s="9">
        <f t="shared" ref="K105:K116" si="102">$B$105/12</f>
        <v>64.789020833333339</v>
      </c>
      <c r="L105" s="9">
        <f t="shared" ref="L105:L116" si="103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4">O105*J105</f>
        <v>8.3342462688897716E-3</v>
      </c>
      <c r="Q105" s="12">
        <f t="shared" ref="Q105:Q116" si="105">P105*$B$107</f>
        <v>2.5002738806669312E-3</v>
      </c>
      <c r="R105" s="9">
        <f t="shared" ref="R105:R116" si="106">L105*$B$107</f>
        <v>0.19436706250000002</v>
      </c>
      <c r="S105" s="13">
        <f t="shared" ref="S105:S116" si="107">Q105/R105</f>
        <v>1.2863670667796047E-2</v>
      </c>
      <c r="T105" s="2">
        <f t="shared" ref="T105:T116" si="108">$B$106/100</f>
        <v>0.01</v>
      </c>
      <c r="U105" s="14">
        <f t="shared" ref="U105:U116" si="109">S105*T105</f>
        <v>1.2863670667796046E-4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0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1">AR105*AQ105</f>
        <v>5.0000000000000001E-3</v>
      </c>
      <c r="AT105" s="1">
        <f t="shared" ref="AT105:AT116" si="112">(AS105+AM105+AD105+AA105+U105+X105+AG105+AJ105+AP105)</f>
        <v>5.6186367066779607E-3</v>
      </c>
      <c r="AU105" s="9">
        <f t="shared" ref="AU105:AU116" si="113">$B$105/12</f>
        <v>64.789020833333339</v>
      </c>
      <c r="AV105" s="1">
        <f t="shared" ref="AV105:AV116" si="114">$B$107</f>
        <v>0.3</v>
      </c>
      <c r="AW105" s="1">
        <f t="shared" ref="AW105:AW116" si="115">$E$7/12</f>
        <v>7916.666666666667</v>
      </c>
      <c r="AX105" s="1">
        <f t="shared" ref="AX105:AX116" si="116">AW105*10000*AV105*0.67*AU105*AT105</f>
        <v>5792563.2578708977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-7.7394099957741904</v>
      </c>
      <c r="E106" s="10">
        <f t="shared" ref="E106:E117" si="117">D105</f>
        <v>-2.3066070033871</v>
      </c>
      <c r="F106" s="7" t="s">
        <v>83</v>
      </c>
      <c r="G106" s="1">
        <v>2</v>
      </c>
      <c r="H106" s="9">
        <f t="shared" si="99"/>
        <v>-7.7394099957741904</v>
      </c>
      <c r="I106" s="9">
        <f t="shared" si="100"/>
        <v>265.41059000422581</v>
      </c>
      <c r="J106" s="9">
        <f t="shared" si="101"/>
        <v>6.1628140642695046E-3</v>
      </c>
      <c r="K106" s="9">
        <f t="shared" si="102"/>
        <v>64.789020833333339</v>
      </c>
      <c r="L106" s="9">
        <f t="shared" si="103"/>
        <v>0.64789020833333344</v>
      </c>
      <c r="M106" s="1" t="s">
        <v>83</v>
      </c>
      <c r="O106" s="9">
        <f t="shared" ref="O106:O116" si="118">L106+O105-P105-N106</f>
        <v>1.2874461703977771</v>
      </c>
      <c r="P106" s="9">
        <f t="shared" si="104"/>
        <v>7.9342913659173342E-3</v>
      </c>
      <c r="Q106" s="12">
        <f t="shared" si="105"/>
        <v>2.3802874097752003E-3</v>
      </c>
      <c r="R106" s="9">
        <f t="shared" si="106"/>
        <v>0.19436706250000002</v>
      </c>
      <c r="S106" s="13">
        <f t="shared" si="107"/>
        <v>1.2246351718029387E-2</v>
      </c>
      <c r="T106" s="2">
        <f t="shared" si="108"/>
        <v>0.01</v>
      </c>
      <c r="U106" s="14">
        <f t="shared" si="109"/>
        <v>1.2246351718029388E-4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0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1"/>
        <v>5.0000000000000001E-3</v>
      </c>
      <c r="AT106" s="1">
        <f t="shared" si="112"/>
        <v>5.6124635171802941E-3</v>
      </c>
      <c r="AU106" s="9">
        <f t="shared" si="113"/>
        <v>64.789020833333339</v>
      </c>
      <c r="AV106" s="1">
        <f t="shared" si="114"/>
        <v>0.3</v>
      </c>
      <c r="AW106" s="1">
        <f t="shared" si="115"/>
        <v>7916.666666666667</v>
      </c>
      <c r="AX106" s="1">
        <f t="shared" si="116"/>
        <v>5786198.9754773481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-5.8992779862500004</v>
      </c>
      <c r="E107" s="10">
        <f t="shared" si="117"/>
        <v>-7.7394099957741904</v>
      </c>
      <c r="F107" s="7" t="s">
        <v>83</v>
      </c>
      <c r="G107" s="1">
        <v>3</v>
      </c>
      <c r="H107" s="9">
        <f t="shared" si="99"/>
        <v>-5.8992779862500004</v>
      </c>
      <c r="I107" s="9">
        <f t="shared" si="100"/>
        <v>267.25072201374996</v>
      </c>
      <c r="J107" s="9">
        <f t="shared" si="101"/>
        <v>7.9337845424057689E-3</v>
      </c>
      <c r="K107" s="9">
        <f t="shared" si="102"/>
        <v>64.789020833333339</v>
      </c>
      <c r="L107" s="9">
        <f t="shared" si="103"/>
        <v>0.64789020833333344</v>
      </c>
      <c r="M107" s="1" t="s">
        <v>83</v>
      </c>
      <c r="O107" s="9">
        <f t="shared" si="118"/>
        <v>1.9274020873651931</v>
      </c>
      <c r="P107" s="9">
        <f t="shared" si="104"/>
        <v>1.5291592887738582E-2</v>
      </c>
      <c r="Q107" s="12">
        <f t="shared" si="105"/>
        <v>4.5874778663215748E-3</v>
      </c>
      <c r="R107" s="9">
        <f t="shared" si="106"/>
        <v>0.19436706250000002</v>
      </c>
      <c r="S107" s="13">
        <f t="shared" si="107"/>
        <v>2.3602136119753182E-2</v>
      </c>
      <c r="T107" s="2">
        <f t="shared" si="108"/>
        <v>0.01</v>
      </c>
      <c r="U107" s="14">
        <f t="shared" si="109"/>
        <v>2.3602136119753184E-4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0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1"/>
        <v>5.0000000000000001E-3</v>
      </c>
      <c r="AT107" s="1">
        <f t="shared" si="112"/>
        <v>5.7260213611975324E-3</v>
      </c>
      <c r="AU107" s="9">
        <f t="shared" si="113"/>
        <v>64.789020833333339</v>
      </c>
      <c r="AV107" s="1">
        <f t="shared" si="114"/>
        <v>0.3</v>
      </c>
      <c r="AW107" s="1">
        <f t="shared" si="115"/>
        <v>7916.666666666667</v>
      </c>
      <c r="AX107" s="1">
        <f t="shared" si="116"/>
        <v>5903272.0359433293</v>
      </c>
    </row>
    <row r="108" spans="1:50" x14ac:dyDescent="0.15">
      <c r="C108" s="7">
        <v>3</v>
      </c>
      <c r="D108" s="8">
        <v>-7.1244565688709702</v>
      </c>
      <c r="E108" s="10">
        <f t="shared" si="117"/>
        <v>-5.8992779862500004</v>
      </c>
      <c r="F108" s="7" t="s">
        <v>83</v>
      </c>
      <c r="G108" s="1">
        <v>4</v>
      </c>
      <c r="H108" s="9">
        <f t="shared" si="99"/>
        <v>-7.1244565688709702</v>
      </c>
      <c r="I108" s="9">
        <f t="shared" si="100"/>
        <v>266.02554343112899</v>
      </c>
      <c r="J108" s="9">
        <f t="shared" si="101"/>
        <v>6.7082459930264109E-3</v>
      </c>
      <c r="K108" s="9">
        <f t="shared" si="102"/>
        <v>64.789020833333339</v>
      </c>
      <c r="L108" s="9">
        <f t="shared" si="103"/>
        <v>0.64789020833333344</v>
      </c>
      <c r="M108" s="1" t="s">
        <v>83</v>
      </c>
      <c r="O108" s="9">
        <f t="shared" si="118"/>
        <v>2.5600007028107883</v>
      </c>
      <c r="P108" s="9">
        <f t="shared" si="104"/>
        <v>1.7173114456775267E-2</v>
      </c>
      <c r="Q108" s="12">
        <f t="shared" si="105"/>
        <v>5.1519343370325802E-3</v>
      </c>
      <c r="R108" s="9">
        <f t="shared" si="106"/>
        <v>0.19436706250000002</v>
      </c>
      <c r="S108" s="13">
        <f t="shared" si="107"/>
        <v>2.6506210829998933E-2</v>
      </c>
      <c r="T108" s="2">
        <f t="shared" si="108"/>
        <v>0.01</v>
      </c>
      <c r="U108" s="14">
        <f t="shared" si="109"/>
        <v>2.6506210829998936E-4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0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1"/>
        <v>5.0000000000000001E-3</v>
      </c>
      <c r="AT108" s="1">
        <f t="shared" si="112"/>
        <v>5.7550621082999897E-3</v>
      </c>
      <c r="AU108" s="9">
        <f t="shared" si="113"/>
        <v>64.789020833333339</v>
      </c>
      <c r="AV108" s="1">
        <f t="shared" si="114"/>
        <v>0.3</v>
      </c>
      <c r="AW108" s="1">
        <f t="shared" si="115"/>
        <v>7916.666666666667</v>
      </c>
      <c r="AX108" s="1">
        <f t="shared" si="116"/>
        <v>5933211.7479106253</v>
      </c>
    </row>
    <row r="109" spans="1:50" x14ac:dyDescent="0.15">
      <c r="C109" s="7">
        <v>4</v>
      </c>
      <c r="D109" s="8">
        <v>0.97658896699999997</v>
      </c>
      <c r="E109" s="10">
        <f t="shared" si="117"/>
        <v>-7.1244565688709702</v>
      </c>
      <c r="F109" s="7" t="s">
        <v>83</v>
      </c>
      <c r="G109" s="1">
        <v>5</v>
      </c>
      <c r="H109" s="9">
        <f t="shared" si="99"/>
        <v>0.97658896699999997</v>
      </c>
      <c r="I109" s="9">
        <f t="shared" si="100"/>
        <v>274.12658896699998</v>
      </c>
      <c r="J109" s="9">
        <f t="shared" si="101"/>
        <v>1.9786037495138797E-2</v>
      </c>
      <c r="K109" s="9">
        <f t="shared" si="102"/>
        <v>64.789020833333339</v>
      </c>
      <c r="L109" s="9">
        <f t="shared" si="103"/>
        <v>0.64789020833333344</v>
      </c>
      <c r="M109" s="1" t="s">
        <v>85</v>
      </c>
      <c r="N109" s="9">
        <f>(O108-P108)*$C$21/100</f>
        <v>2.4156862089363127</v>
      </c>
      <c r="O109" s="9">
        <f t="shared" si="118"/>
        <v>0.77503158775103387</v>
      </c>
      <c r="P109" s="9">
        <f t="shared" si="104"/>
        <v>1.5334804055158911E-2</v>
      </c>
      <c r="Q109" s="12">
        <f t="shared" si="105"/>
        <v>4.6004412165476733E-3</v>
      </c>
      <c r="R109" s="9">
        <f t="shared" si="106"/>
        <v>0.19436706250000002</v>
      </c>
      <c r="S109" s="13">
        <f t="shared" si="107"/>
        <v>2.3668831320366703E-2</v>
      </c>
      <c r="T109" s="2">
        <f t="shared" si="108"/>
        <v>0.01</v>
      </c>
      <c r="U109" s="14">
        <f t="shared" si="109"/>
        <v>2.3668831320366703E-4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0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1"/>
        <v>5.0000000000000001E-3</v>
      </c>
      <c r="AT109" s="1">
        <f t="shared" si="112"/>
        <v>5.7266883132036667E-3</v>
      </c>
      <c r="AU109" s="9">
        <f t="shared" si="113"/>
        <v>64.789020833333339</v>
      </c>
      <c r="AV109" s="1">
        <f t="shared" si="114"/>
        <v>0.3</v>
      </c>
      <c r="AW109" s="1">
        <f t="shared" si="115"/>
        <v>7916.666666666667</v>
      </c>
      <c r="AX109" s="1">
        <f t="shared" si="116"/>
        <v>5903959.633644904</v>
      </c>
    </row>
    <row r="110" spans="1:50" x14ac:dyDescent="0.15">
      <c r="C110" s="7">
        <v>5</v>
      </c>
      <c r="D110" s="8">
        <v>10.034830053548401</v>
      </c>
      <c r="E110" s="10">
        <f t="shared" si="117"/>
        <v>0.97658896699999997</v>
      </c>
      <c r="F110" s="7" t="s">
        <v>85</v>
      </c>
      <c r="G110" s="1">
        <v>6</v>
      </c>
      <c r="H110" s="9">
        <f t="shared" si="99"/>
        <v>10.034830053548401</v>
      </c>
      <c r="I110" s="9">
        <f t="shared" si="100"/>
        <v>283.18483005354835</v>
      </c>
      <c r="J110" s="9">
        <f t="shared" si="101"/>
        <v>6.1629083234698671E-2</v>
      </c>
      <c r="K110" s="9">
        <f t="shared" si="102"/>
        <v>64.789020833333339</v>
      </c>
      <c r="L110" s="9">
        <f t="shared" si="103"/>
        <v>0.64789020833333344</v>
      </c>
      <c r="M110" s="1" t="s">
        <v>83</v>
      </c>
      <c r="O110" s="9">
        <f t="shared" si="118"/>
        <v>1.4075869920292086</v>
      </c>
      <c r="P110" s="9">
        <f t="shared" si="104"/>
        <v>8.6748295891847224E-2</v>
      </c>
      <c r="Q110" s="12">
        <f t="shared" si="105"/>
        <v>2.6024488767554168E-2</v>
      </c>
      <c r="R110" s="9">
        <f t="shared" si="106"/>
        <v>0.19436706250000002</v>
      </c>
      <c r="S110" s="13">
        <f t="shared" si="107"/>
        <v>0.13389351278359812</v>
      </c>
      <c r="T110" s="2">
        <f t="shared" si="108"/>
        <v>0.01</v>
      </c>
      <c r="U110" s="14">
        <f t="shared" si="109"/>
        <v>1.3389351278359812E-3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0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1"/>
        <v>5.0000000000000001E-3</v>
      </c>
      <c r="AT110" s="1">
        <f t="shared" si="112"/>
        <v>6.8289351278359818E-3</v>
      </c>
      <c r="AU110" s="9">
        <f t="shared" si="113"/>
        <v>64.789020833333339</v>
      </c>
      <c r="AV110" s="1">
        <f t="shared" si="114"/>
        <v>0.3</v>
      </c>
      <c r="AW110" s="1">
        <f t="shared" si="115"/>
        <v>7916.666666666667</v>
      </c>
      <c r="AX110" s="1">
        <f t="shared" si="116"/>
        <v>7040326.8224962084</v>
      </c>
    </row>
    <row r="111" spans="1:50" x14ac:dyDescent="0.15">
      <c r="C111" s="7">
        <v>6</v>
      </c>
      <c r="D111" s="8">
        <v>13.1033981792667</v>
      </c>
      <c r="E111" s="10">
        <f t="shared" si="117"/>
        <v>10.034830053548401</v>
      </c>
      <c r="F111" s="7" t="s">
        <v>83</v>
      </c>
      <c r="G111" s="1">
        <v>7</v>
      </c>
      <c r="H111" s="9">
        <f t="shared" si="99"/>
        <v>13.1033981792667</v>
      </c>
      <c r="I111" s="9">
        <f t="shared" si="100"/>
        <v>286.2533981792667</v>
      </c>
      <c r="J111" s="9">
        <f t="shared" si="101"/>
        <v>8.9095885355827922E-2</v>
      </c>
      <c r="K111" s="9">
        <f t="shared" si="102"/>
        <v>64.789020833333339</v>
      </c>
      <c r="L111" s="9">
        <f t="shared" si="103"/>
        <v>0.64789020833333344</v>
      </c>
      <c r="M111" s="1" t="s">
        <v>83</v>
      </c>
      <c r="O111" s="9">
        <f t="shared" si="118"/>
        <v>1.9687289044706946</v>
      </c>
      <c r="P111" s="9">
        <f t="shared" si="104"/>
        <v>0.17540564476942572</v>
      </c>
      <c r="Q111" s="12">
        <f t="shared" si="105"/>
        <v>5.2621693430827711E-2</v>
      </c>
      <c r="R111" s="9">
        <f t="shared" si="106"/>
        <v>0.19436706250000002</v>
      </c>
      <c r="S111" s="13">
        <f t="shared" si="107"/>
        <v>0.27073359423141824</v>
      </c>
      <c r="T111" s="2">
        <f t="shared" si="108"/>
        <v>0.01</v>
      </c>
      <c r="U111" s="14">
        <f t="shared" si="109"/>
        <v>2.7073359423141824E-3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0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1"/>
        <v>5.0000000000000001E-3</v>
      </c>
      <c r="AT111" s="1">
        <f t="shared" si="112"/>
        <v>8.1973359423141816E-3</v>
      </c>
      <c r="AU111" s="9">
        <f t="shared" si="113"/>
        <v>64.789020833333339</v>
      </c>
      <c r="AV111" s="1">
        <f t="shared" si="114"/>
        <v>0.3</v>
      </c>
      <c r="AW111" s="1">
        <f t="shared" si="115"/>
        <v>7916.666666666667</v>
      </c>
      <c r="AX111" s="1">
        <f t="shared" si="116"/>
        <v>8451086.8865106739</v>
      </c>
    </row>
    <row r="112" spans="1:50" x14ac:dyDescent="0.15">
      <c r="C112" s="7">
        <v>7</v>
      </c>
      <c r="D112" s="8">
        <v>14.647777548387101</v>
      </c>
      <c r="E112" s="10">
        <f t="shared" si="117"/>
        <v>13.1033981792667</v>
      </c>
      <c r="F112" s="7" t="s">
        <v>83</v>
      </c>
      <c r="G112" s="1">
        <v>8</v>
      </c>
      <c r="H112" s="9">
        <f t="shared" si="99"/>
        <v>14.647777548387101</v>
      </c>
      <c r="I112" s="9">
        <f t="shared" si="100"/>
        <v>287.7977775483871</v>
      </c>
      <c r="J112" s="9">
        <f t="shared" si="101"/>
        <v>0.10693723429857822</v>
      </c>
      <c r="K112" s="9">
        <f t="shared" si="102"/>
        <v>64.789020833333339</v>
      </c>
      <c r="L112" s="9">
        <f t="shared" si="103"/>
        <v>0.64789020833333344</v>
      </c>
      <c r="M112" s="1" t="s">
        <v>83</v>
      </c>
      <c r="O112" s="9">
        <f t="shared" si="118"/>
        <v>2.441213468034602</v>
      </c>
      <c r="P112" s="9">
        <f t="shared" si="104"/>
        <v>0.26105661660406093</v>
      </c>
      <c r="Q112" s="12">
        <f t="shared" si="105"/>
        <v>7.8316984981218279E-2</v>
      </c>
      <c r="R112" s="9">
        <f t="shared" si="106"/>
        <v>0.19436706250000002</v>
      </c>
      <c r="S112" s="13">
        <f t="shared" si="107"/>
        <v>0.40293341872786842</v>
      </c>
      <c r="T112" s="2">
        <f t="shared" si="108"/>
        <v>0.01</v>
      </c>
      <c r="U112" s="14">
        <f t="shared" si="109"/>
        <v>4.0293341872786846E-3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0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1"/>
        <v>5.0000000000000001E-3</v>
      </c>
      <c r="AT112" s="1">
        <f t="shared" si="112"/>
        <v>9.5193341872786864E-3</v>
      </c>
      <c r="AU112" s="9">
        <f t="shared" si="113"/>
        <v>64.789020833333339</v>
      </c>
      <c r="AV112" s="1">
        <f t="shared" si="114"/>
        <v>0.3</v>
      </c>
      <c r="AW112" s="1">
        <f t="shared" si="115"/>
        <v>7916.666666666667</v>
      </c>
      <c r="AX112" s="1">
        <f t="shared" si="116"/>
        <v>9814007.9758293107</v>
      </c>
    </row>
    <row r="113" spans="1:53" x14ac:dyDescent="0.15">
      <c r="C113" s="7">
        <v>8</v>
      </c>
      <c r="D113" s="8">
        <v>13.6822658970968</v>
      </c>
      <c r="E113" s="10">
        <f t="shared" si="117"/>
        <v>14.647777548387101</v>
      </c>
      <c r="F113" s="7" t="s">
        <v>83</v>
      </c>
      <c r="G113" s="1">
        <v>9</v>
      </c>
      <c r="H113" s="9">
        <f t="shared" si="99"/>
        <v>13.6822658970968</v>
      </c>
      <c r="I113" s="9">
        <f t="shared" si="100"/>
        <v>286.83226589709676</v>
      </c>
      <c r="J113" s="9">
        <f t="shared" si="101"/>
        <v>9.5426788766773032E-2</v>
      </c>
      <c r="K113" s="9">
        <f t="shared" si="102"/>
        <v>64.789020833333339</v>
      </c>
      <c r="L113" s="9">
        <f t="shared" si="103"/>
        <v>0.64789020833333344</v>
      </c>
      <c r="M113" s="1" t="s">
        <v>83</v>
      </c>
      <c r="O113" s="9">
        <f t="shared" si="118"/>
        <v>2.8280470597638745</v>
      </c>
      <c r="P113" s="9">
        <f t="shared" si="104"/>
        <v>0.2698714493945808</v>
      </c>
      <c r="Q113" s="12">
        <f t="shared" si="105"/>
        <v>8.0961434818374242E-2</v>
      </c>
      <c r="R113" s="9">
        <f t="shared" si="106"/>
        <v>0.19436706250000002</v>
      </c>
      <c r="S113" s="13">
        <f t="shared" si="107"/>
        <v>0.4165388609419059</v>
      </c>
      <c r="T113" s="2">
        <f t="shared" si="108"/>
        <v>0.01</v>
      </c>
      <c r="U113" s="14">
        <f t="shared" si="109"/>
        <v>4.1653886094190594E-3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0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1"/>
        <v>5.0000000000000001E-3</v>
      </c>
      <c r="AT113" s="1">
        <f t="shared" si="112"/>
        <v>9.6553886094190612E-3</v>
      </c>
      <c r="AU113" s="9">
        <f t="shared" si="113"/>
        <v>64.789020833333339</v>
      </c>
      <c r="AV113" s="1">
        <f t="shared" si="114"/>
        <v>0.3</v>
      </c>
      <c r="AW113" s="1">
        <f t="shared" si="115"/>
        <v>7916.666666666667</v>
      </c>
      <c r="AX113" s="1">
        <f t="shared" si="116"/>
        <v>9954274.0026084576</v>
      </c>
    </row>
    <row r="114" spans="1:53" x14ac:dyDescent="0.15">
      <c r="C114" s="7">
        <v>9</v>
      </c>
      <c r="D114" s="8">
        <v>9.5315700612666703</v>
      </c>
      <c r="E114" s="10">
        <f t="shared" si="117"/>
        <v>13.6822658970968</v>
      </c>
      <c r="F114" s="7" t="s">
        <v>83</v>
      </c>
      <c r="G114" s="1">
        <v>10</v>
      </c>
      <c r="H114" s="9">
        <f t="shared" si="99"/>
        <v>9.5315700612666703</v>
      </c>
      <c r="I114" s="9">
        <f t="shared" si="100"/>
        <v>282.68157006126665</v>
      </c>
      <c r="J114" s="9">
        <f t="shared" si="101"/>
        <v>5.7969749178055766E-2</v>
      </c>
      <c r="K114" s="9">
        <f t="shared" si="102"/>
        <v>64.789020833333339</v>
      </c>
      <c r="L114" s="9">
        <f t="shared" si="103"/>
        <v>0.64789020833333344</v>
      </c>
      <c r="M114" s="1" t="s">
        <v>83</v>
      </c>
      <c r="O114" s="9">
        <f t="shared" si="118"/>
        <v>3.2060658187026272</v>
      </c>
      <c r="P114" s="9">
        <f t="shared" si="104"/>
        <v>0.18585483135852932</v>
      </c>
      <c r="Q114" s="12">
        <f t="shared" si="105"/>
        <v>5.5756449407558792E-2</v>
      </c>
      <c r="R114" s="9">
        <f t="shared" si="106"/>
        <v>0.19436706250000002</v>
      </c>
      <c r="S114" s="13">
        <f t="shared" si="107"/>
        <v>0.28686161477363886</v>
      </c>
      <c r="T114" s="2">
        <f t="shared" si="108"/>
        <v>0.01</v>
      </c>
      <c r="U114" s="14">
        <f t="shared" si="109"/>
        <v>2.8686161477363887E-3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0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1"/>
        <v>5.0000000000000001E-3</v>
      </c>
      <c r="AT114" s="1">
        <f t="shared" si="112"/>
        <v>8.3586161477363884E-3</v>
      </c>
      <c r="AU114" s="9">
        <f t="shared" si="113"/>
        <v>64.789020833333339</v>
      </c>
      <c r="AV114" s="1">
        <f t="shared" si="114"/>
        <v>0.3</v>
      </c>
      <c r="AW114" s="1">
        <f t="shared" si="115"/>
        <v>7916.666666666667</v>
      </c>
      <c r="AX114" s="1">
        <f t="shared" si="116"/>
        <v>8617359.5681097861</v>
      </c>
    </row>
    <row r="115" spans="1:53" x14ac:dyDescent="0.15">
      <c r="C115" s="7">
        <v>10</v>
      </c>
      <c r="D115" s="8">
        <v>3.9111993414838699</v>
      </c>
      <c r="E115" s="10">
        <f t="shared" si="117"/>
        <v>9.5315700612666703</v>
      </c>
      <c r="F115" s="7" t="s">
        <v>83</v>
      </c>
      <c r="G115" s="1">
        <v>11</v>
      </c>
      <c r="H115" s="9">
        <f t="shared" si="99"/>
        <v>3.9111993414838699</v>
      </c>
      <c r="I115" s="9">
        <f t="shared" si="100"/>
        <v>277.06119934148387</v>
      </c>
      <c r="J115" s="9">
        <f t="shared" si="101"/>
        <v>2.8823594735424195E-2</v>
      </c>
      <c r="K115" s="9">
        <f t="shared" si="102"/>
        <v>64.789020833333339</v>
      </c>
      <c r="L115" s="9">
        <f t="shared" si="103"/>
        <v>0.64789020833333344</v>
      </c>
      <c r="M115" s="1" t="s">
        <v>85</v>
      </c>
      <c r="N115" s="9">
        <f>(O114-P114)*$C$21/100</f>
        <v>2.8692004379768927</v>
      </c>
      <c r="O115" s="9">
        <f t="shared" si="118"/>
        <v>0.79890075770053892</v>
      </c>
      <c r="P115" s="9">
        <f t="shared" si="104"/>
        <v>2.3027191673783653E-2</v>
      </c>
      <c r="Q115" s="12">
        <f t="shared" si="105"/>
        <v>6.9081575021350955E-3</v>
      </c>
      <c r="R115" s="9">
        <f t="shared" si="106"/>
        <v>0.19436706250000002</v>
      </c>
      <c r="S115" s="13">
        <f t="shared" si="107"/>
        <v>3.5541811525474358E-2</v>
      </c>
      <c r="T115" s="2">
        <f t="shared" si="108"/>
        <v>0.01</v>
      </c>
      <c r="U115" s="14">
        <f t="shared" si="109"/>
        <v>3.5541811525474361E-4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0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1"/>
        <v>5.0000000000000001E-3</v>
      </c>
      <c r="AT115" s="1">
        <f t="shared" si="112"/>
        <v>5.8454181152547439E-3</v>
      </c>
      <c r="AU115" s="9">
        <f t="shared" si="113"/>
        <v>64.789020833333339</v>
      </c>
      <c r="AV115" s="1">
        <f t="shared" si="114"/>
        <v>0.3</v>
      </c>
      <c r="AW115" s="1">
        <f t="shared" si="115"/>
        <v>7916.666666666667</v>
      </c>
      <c r="AX115" s="1">
        <f t="shared" si="116"/>
        <v>6026364.7516262718</v>
      </c>
    </row>
    <row r="116" spans="1:53" x14ac:dyDescent="0.15">
      <c r="C116" s="7">
        <v>11</v>
      </c>
      <c r="D116" s="8">
        <v>-1.217055709</v>
      </c>
      <c r="E116" s="10">
        <f t="shared" si="117"/>
        <v>3.9111993414838699</v>
      </c>
      <c r="F116" s="7" t="s">
        <v>85</v>
      </c>
      <c r="G116" s="1">
        <v>12</v>
      </c>
      <c r="H116" s="9">
        <f t="shared" si="99"/>
        <v>-1.217055709</v>
      </c>
      <c r="I116" s="9">
        <f t="shared" si="100"/>
        <v>271.93294429099996</v>
      </c>
      <c r="J116" s="9">
        <f t="shared" si="101"/>
        <v>1.4856644376819444E-2</v>
      </c>
      <c r="K116" s="9">
        <f t="shared" si="102"/>
        <v>64.789020833333339</v>
      </c>
      <c r="L116" s="9">
        <f t="shared" si="103"/>
        <v>0.64789020833333344</v>
      </c>
      <c r="M116" s="1" t="s">
        <v>83</v>
      </c>
      <c r="O116" s="9">
        <f t="shared" si="118"/>
        <v>1.4237637743600888</v>
      </c>
      <c r="P116" s="9">
        <f t="shared" si="104"/>
        <v>2.1152352072266043E-2</v>
      </c>
      <c r="Q116" s="12">
        <f t="shared" si="105"/>
        <v>6.3457056216798128E-3</v>
      </c>
      <c r="R116" s="9">
        <f t="shared" si="106"/>
        <v>0.19436706250000002</v>
      </c>
      <c r="S116" s="13">
        <f t="shared" si="107"/>
        <v>3.2648050240918838E-2</v>
      </c>
      <c r="T116" s="2">
        <f t="shared" si="108"/>
        <v>0.01</v>
      </c>
      <c r="U116" s="14">
        <f t="shared" si="109"/>
        <v>3.2648050240918839E-4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0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1"/>
        <v>5.0000000000000001E-3</v>
      </c>
      <c r="AT116" s="1">
        <f t="shared" si="112"/>
        <v>5.8164805024091886E-3</v>
      </c>
      <c r="AU116" s="9">
        <f t="shared" si="113"/>
        <v>64.789020833333339</v>
      </c>
      <c r="AV116" s="1">
        <f t="shared" si="114"/>
        <v>0.3</v>
      </c>
      <c r="AW116" s="1">
        <f t="shared" si="115"/>
        <v>7916.666666666667</v>
      </c>
      <c r="AX116" s="1">
        <f t="shared" si="116"/>
        <v>5996531.366467122</v>
      </c>
      <c r="AY116" s="1">
        <f>SUM(AX105:AX116)</f>
        <v>85219157.024494916</v>
      </c>
    </row>
    <row r="117" spans="1:53" x14ac:dyDescent="0.15">
      <c r="C117" s="7">
        <v>12</v>
      </c>
      <c r="D117" s="8">
        <v>-2.0103464852258099</v>
      </c>
      <c r="E117" s="10">
        <f t="shared" si="117"/>
        <v>-1.217055709</v>
      </c>
      <c r="F117" s="7" t="s">
        <v>83</v>
      </c>
    </row>
    <row r="119" spans="1:53" x14ac:dyDescent="0.15">
      <c r="S119" s="23" t="s">
        <v>25</v>
      </c>
      <c r="T119" s="23"/>
      <c r="U119" s="23"/>
      <c r="V119" s="23" t="s">
        <v>54</v>
      </c>
      <c r="W119" s="23"/>
      <c r="X119" s="23"/>
      <c r="Y119" s="23" t="s">
        <v>55</v>
      </c>
      <c r="Z119" s="23"/>
      <c r="AA119" s="23"/>
      <c r="AB119" s="23" t="s">
        <v>56</v>
      </c>
      <c r="AC119" s="23"/>
      <c r="AD119" s="23"/>
      <c r="AE119" s="23" t="s">
        <v>57</v>
      </c>
      <c r="AF119" s="23"/>
      <c r="AG119" s="23"/>
      <c r="AH119" s="23" t="s">
        <v>58</v>
      </c>
      <c r="AI119" s="23"/>
      <c r="AJ119" s="23"/>
      <c r="AK119" s="24" t="s">
        <v>87</v>
      </c>
      <c r="AL119" s="25"/>
      <c r="AM119" s="26"/>
      <c r="AN119" s="25" t="s">
        <v>86</v>
      </c>
      <c r="AO119" s="25"/>
      <c r="AP119" s="26"/>
      <c r="AQ119" s="23" t="s">
        <v>60</v>
      </c>
      <c r="AR119" s="23"/>
      <c r="AS119" s="23"/>
    </row>
    <row r="120" spans="1:53" x14ac:dyDescent="0.15">
      <c r="A120" s="27" t="s">
        <v>90</v>
      </c>
      <c r="B120" s="27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-2.3066070033871</v>
      </c>
      <c r="E121" s="7"/>
      <c r="F121" s="7"/>
      <c r="G121" s="1">
        <v>1</v>
      </c>
      <c r="H121" s="9">
        <f t="shared" ref="H121:H132" si="119">E122</f>
        <v>-2.3066070033871</v>
      </c>
      <c r="I121" s="9">
        <f t="shared" ref="I121:I132" si="120">H121+273.15</f>
        <v>270.84339299661286</v>
      </c>
      <c r="J121" s="9">
        <f t="shared" ref="J121:J132" si="121">EXP(($C$15*(I121-$C$13))/($C$16*I121*$C$13))</f>
        <v>1.2863670667796048E-2</v>
      </c>
      <c r="K121" s="9">
        <f t="shared" ref="K121:K132" si="122">$B$121/12</f>
        <v>28.47</v>
      </c>
      <c r="L121" s="9">
        <f t="shared" ref="L121:L132" si="123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4">O121*J121</f>
        <v>3.6622870391215352E-3</v>
      </c>
      <c r="Q121" s="12">
        <f t="shared" ref="Q121:Q132" si="125">P121*$B$123</f>
        <v>1.2085547229101067E-3</v>
      </c>
      <c r="R121" s="9">
        <f t="shared" ref="R121:R132" si="126">L121*$B$123</f>
        <v>9.3951000000000007E-2</v>
      </c>
      <c r="S121" s="13">
        <f t="shared" ref="S121:S132" si="127">Q121/R121</f>
        <v>1.2863670667796048E-2</v>
      </c>
      <c r="T121" s="2">
        <f t="shared" ref="T121:T132" si="128">$B$122/100</f>
        <v>0.01</v>
      </c>
      <c r="U121" s="14">
        <f t="shared" ref="U121:U132" si="129">S121*T121</f>
        <v>1.2863670667796049E-4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0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1">AR121*AQ121</f>
        <v>5.0000000000000001E-3</v>
      </c>
      <c r="AT121" s="1">
        <f t="shared" ref="AT121:AT132" si="132">(AS121+AM121+AD121+AA121+U121+X121+AG121+AJ121+AP121)</f>
        <v>5.6186367066779607E-3</v>
      </c>
      <c r="AU121" s="9">
        <f t="shared" ref="AU121:AU132" si="133">$B$121/12</f>
        <v>28.47</v>
      </c>
      <c r="AV121" s="1">
        <f t="shared" ref="AV121:AV132" si="134">$B$123</f>
        <v>0.33</v>
      </c>
      <c r="AW121" s="1">
        <f t="shared" ref="AW121:AW132" si="135">$E$8/12</f>
        <v>0</v>
      </c>
      <c r="AX121" s="1">
        <f t="shared" ref="AX121:AX132" si="136">AW121*10000*AV121*0.67*AU121*AT121</f>
        <v>0</v>
      </c>
      <c r="AZ121" s="1">
        <f t="shared" ref="AZ121:AZ132" si="137">$E$9/12</f>
        <v>0</v>
      </c>
      <c r="BA121" s="1">
        <f t="shared" ref="BA121:BA132" si="138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-7.7394099957741904</v>
      </c>
      <c r="E122" s="10">
        <f t="shared" ref="E122:E133" si="139">D121</f>
        <v>-2.3066070033871</v>
      </c>
      <c r="F122" s="7" t="s">
        <v>83</v>
      </c>
      <c r="G122" s="1">
        <v>2</v>
      </c>
      <c r="H122" s="9">
        <f t="shared" si="119"/>
        <v>-7.7394099957741904</v>
      </c>
      <c r="I122" s="9">
        <f t="shared" si="120"/>
        <v>265.41059000422581</v>
      </c>
      <c r="J122" s="9">
        <f t="shared" si="121"/>
        <v>6.1628140642695046E-3</v>
      </c>
      <c r="K122" s="9">
        <f t="shared" si="122"/>
        <v>28.47</v>
      </c>
      <c r="L122" s="9">
        <f t="shared" si="123"/>
        <v>0.28470000000000001</v>
      </c>
      <c r="M122" s="1" t="s">
        <v>83</v>
      </c>
      <c r="O122" s="9">
        <f t="shared" ref="O122:O132" si="140">L122+O121-P121-N122</f>
        <v>0.56573771296087849</v>
      </c>
      <c r="P122" s="9">
        <f t="shared" si="124"/>
        <v>3.486536334122966E-3</v>
      </c>
      <c r="Q122" s="12">
        <f t="shared" si="125"/>
        <v>1.1505569902605789E-3</v>
      </c>
      <c r="R122" s="9">
        <f t="shared" si="126"/>
        <v>9.3951000000000007E-2</v>
      </c>
      <c r="S122" s="13">
        <f t="shared" si="127"/>
        <v>1.2246351718029385E-2</v>
      </c>
      <c r="T122" s="2">
        <f t="shared" si="128"/>
        <v>0.01</v>
      </c>
      <c r="U122" s="14">
        <f t="shared" si="129"/>
        <v>1.2246351718029385E-4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0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1"/>
        <v>5.0000000000000001E-3</v>
      </c>
      <c r="AT122" s="1">
        <f t="shared" si="132"/>
        <v>5.6124635171802941E-3</v>
      </c>
      <c r="AU122" s="9">
        <f t="shared" si="133"/>
        <v>28.47</v>
      </c>
      <c r="AV122" s="1">
        <f t="shared" si="134"/>
        <v>0.33</v>
      </c>
      <c r="AW122" s="1">
        <f t="shared" si="135"/>
        <v>0</v>
      </c>
      <c r="AX122" s="1">
        <f t="shared" si="136"/>
        <v>0</v>
      </c>
      <c r="AZ122" s="1">
        <f t="shared" si="137"/>
        <v>0</v>
      </c>
      <c r="BA122" s="1">
        <f t="shared" si="138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-5.8992779862500004</v>
      </c>
      <c r="E123" s="10">
        <f t="shared" si="139"/>
        <v>-7.7394099957741904</v>
      </c>
      <c r="F123" s="7" t="s">
        <v>83</v>
      </c>
      <c r="G123" s="1">
        <v>3</v>
      </c>
      <c r="H123" s="9">
        <f t="shared" si="119"/>
        <v>-5.8992779862500004</v>
      </c>
      <c r="I123" s="9">
        <f t="shared" si="120"/>
        <v>267.25072201374996</v>
      </c>
      <c r="J123" s="9">
        <f t="shared" si="121"/>
        <v>7.9337845424057689E-3</v>
      </c>
      <c r="K123" s="9">
        <f t="shared" si="122"/>
        <v>28.47</v>
      </c>
      <c r="L123" s="9">
        <f t="shared" si="123"/>
        <v>0.28470000000000001</v>
      </c>
      <c r="M123" s="1" t="s">
        <v>83</v>
      </c>
      <c r="O123" s="9">
        <f t="shared" si="140"/>
        <v>0.84695117662675545</v>
      </c>
      <c r="P123" s="9">
        <f t="shared" si="124"/>
        <v>6.7195281532937308E-3</v>
      </c>
      <c r="Q123" s="12">
        <f t="shared" si="125"/>
        <v>2.2174442905869311E-3</v>
      </c>
      <c r="R123" s="9">
        <f t="shared" si="126"/>
        <v>9.3951000000000007E-2</v>
      </c>
      <c r="S123" s="13">
        <f t="shared" si="127"/>
        <v>2.3602136119753179E-2</v>
      </c>
      <c r="T123" s="2">
        <f t="shared" si="128"/>
        <v>0.01</v>
      </c>
      <c r="U123" s="14">
        <f t="shared" si="129"/>
        <v>2.3602136119753179E-4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0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1"/>
        <v>5.0000000000000001E-3</v>
      </c>
      <c r="AT123" s="1">
        <f t="shared" si="132"/>
        <v>5.7260213611975315E-3</v>
      </c>
      <c r="AU123" s="9">
        <f t="shared" si="133"/>
        <v>28.47</v>
      </c>
      <c r="AV123" s="1">
        <f t="shared" si="134"/>
        <v>0.33</v>
      </c>
      <c r="AW123" s="1">
        <f t="shared" si="135"/>
        <v>0</v>
      </c>
      <c r="AX123" s="1">
        <f t="shared" si="136"/>
        <v>0</v>
      </c>
      <c r="AZ123" s="1">
        <f t="shared" si="137"/>
        <v>0</v>
      </c>
      <c r="BA123" s="1">
        <f t="shared" si="138"/>
        <v>0</v>
      </c>
    </row>
    <row r="124" spans="1:53" x14ac:dyDescent="0.15">
      <c r="C124" s="7">
        <v>3</v>
      </c>
      <c r="D124" s="8">
        <v>-7.1244565688709702</v>
      </c>
      <c r="E124" s="10">
        <f t="shared" si="139"/>
        <v>-5.8992779862500004</v>
      </c>
      <c r="F124" s="7" t="s">
        <v>83</v>
      </c>
      <c r="G124" s="1">
        <v>4</v>
      </c>
      <c r="H124" s="9">
        <f t="shared" si="119"/>
        <v>-7.1244565688709702</v>
      </c>
      <c r="I124" s="9">
        <f t="shared" si="120"/>
        <v>266.02554343112899</v>
      </c>
      <c r="J124" s="9">
        <f t="shared" si="121"/>
        <v>6.7082459930264109E-3</v>
      </c>
      <c r="K124" s="9">
        <f t="shared" si="122"/>
        <v>28.47</v>
      </c>
      <c r="L124" s="9">
        <f t="shared" si="123"/>
        <v>0.28470000000000001</v>
      </c>
      <c r="M124" s="1" t="s">
        <v>83</v>
      </c>
      <c r="O124" s="9">
        <f t="shared" si="140"/>
        <v>1.1249316484734617</v>
      </c>
      <c r="P124" s="9">
        <f t="shared" si="124"/>
        <v>7.5463182233006946E-3</v>
      </c>
      <c r="Q124" s="12">
        <f t="shared" si="125"/>
        <v>2.4902850136892295E-3</v>
      </c>
      <c r="R124" s="9">
        <f t="shared" si="126"/>
        <v>9.3951000000000007E-2</v>
      </c>
      <c r="S124" s="13">
        <f t="shared" si="127"/>
        <v>2.6506210829998929E-2</v>
      </c>
      <c r="T124" s="2">
        <f t="shared" si="128"/>
        <v>0.01</v>
      </c>
      <c r="U124" s="14">
        <f t="shared" si="129"/>
        <v>2.650621082999893E-4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0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1"/>
        <v>5.0000000000000001E-3</v>
      </c>
      <c r="AT124" s="1">
        <f t="shared" si="132"/>
        <v>5.7550621082999897E-3</v>
      </c>
      <c r="AU124" s="9">
        <f t="shared" si="133"/>
        <v>28.47</v>
      </c>
      <c r="AV124" s="1">
        <f t="shared" si="134"/>
        <v>0.33</v>
      </c>
      <c r="AW124" s="1">
        <f t="shared" si="135"/>
        <v>0</v>
      </c>
      <c r="AX124" s="1">
        <f t="shared" si="136"/>
        <v>0</v>
      </c>
      <c r="AZ124" s="1">
        <f t="shared" si="137"/>
        <v>0</v>
      </c>
      <c r="BA124" s="1">
        <f t="shared" si="138"/>
        <v>0</v>
      </c>
    </row>
    <row r="125" spans="1:53" x14ac:dyDescent="0.15">
      <c r="C125" s="7">
        <v>4</v>
      </c>
      <c r="D125" s="8">
        <v>0.97658896699999997</v>
      </c>
      <c r="E125" s="10">
        <f t="shared" si="139"/>
        <v>-7.1244565688709702</v>
      </c>
      <c r="F125" s="7" t="s">
        <v>83</v>
      </c>
      <c r="G125" s="1">
        <v>5</v>
      </c>
      <c r="H125" s="9">
        <f t="shared" si="119"/>
        <v>0.97658896699999997</v>
      </c>
      <c r="I125" s="9">
        <f t="shared" si="120"/>
        <v>274.12658896699998</v>
      </c>
      <c r="J125" s="9">
        <f t="shared" si="121"/>
        <v>1.9786037495138797E-2</v>
      </c>
      <c r="K125" s="9">
        <f t="shared" si="122"/>
        <v>28.47</v>
      </c>
      <c r="L125" s="9">
        <f t="shared" si="123"/>
        <v>0.28470000000000001</v>
      </c>
      <c r="M125" s="1" t="s">
        <v>85</v>
      </c>
      <c r="N125" s="9">
        <f>(O124-P124)*$C$21/100</f>
        <v>1.0615160637376531</v>
      </c>
      <c r="O125" s="9">
        <f t="shared" si="140"/>
        <v>0.34056926651250796</v>
      </c>
      <c r="P125" s="9">
        <f t="shared" si="124"/>
        <v>6.7385162769084007E-3</v>
      </c>
      <c r="Q125" s="12">
        <f t="shared" si="125"/>
        <v>2.2237103713797723E-3</v>
      </c>
      <c r="R125" s="9">
        <f t="shared" si="126"/>
        <v>9.3951000000000007E-2</v>
      </c>
      <c r="S125" s="13">
        <f t="shared" si="127"/>
        <v>2.3668831320366703E-2</v>
      </c>
      <c r="T125" s="2">
        <f t="shared" si="128"/>
        <v>0.01</v>
      </c>
      <c r="U125" s="14">
        <f t="shared" si="129"/>
        <v>2.3668831320366703E-4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0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1"/>
        <v>5.0000000000000001E-3</v>
      </c>
      <c r="AT125" s="1">
        <f t="shared" si="132"/>
        <v>5.7266883132036667E-3</v>
      </c>
      <c r="AU125" s="9">
        <f t="shared" si="133"/>
        <v>28.47</v>
      </c>
      <c r="AV125" s="1">
        <f t="shared" si="134"/>
        <v>0.33</v>
      </c>
      <c r="AW125" s="1">
        <f t="shared" si="135"/>
        <v>0</v>
      </c>
      <c r="AX125" s="1">
        <f t="shared" si="136"/>
        <v>0</v>
      </c>
      <c r="AZ125" s="1">
        <f t="shared" si="137"/>
        <v>0</v>
      </c>
      <c r="BA125" s="1">
        <f t="shared" si="138"/>
        <v>0</v>
      </c>
    </row>
    <row r="126" spans="1:53" x14ac:dyDescent="0.15">
      <c r="C126" s="7">
        <v>5</v>
      </c>
      <c r="D126" s="8">
        <v>10.034830053548401</v>
      </c>
      <c r="E126" s="10">
        <f t="shared" si="139"/>
        <v>0.97658896699999997</v>
      </c>
      <c r="F126" s="7" t="s">
        <v>85</v>
      </c>
      <c r="G126" s="1">
        <v>6</v>
      </c>
      <c r="H126" s="9">
        <f t="shared" si="119"/>
        <v>10.034830053548401</v>
      </c>
      <c r="I126" s="9">
        <f t="shared" si="120"/>
        <v>283.18483005354835</v>
      </c>
      <c r="J126" s="9">
        <f t="shared" si="121"/>
        <v>6.1629083234698671E-2</v>
      </c>
      <c r="K126" s="9">
        <f t="shared" si="122"/>
        <v>28.47</v>
      </c>
      <c r="L126" s="9">
        <f t="shared" si="123"/>
        <v>0.28470000000000001</v>
      </c>
      <c r="M126" s="1" t="s">
        <v>83</v>
      </c>
      <c r="O126" s="9">
        <f t="shared" si="140"/>
        <v>0.61853075023559956</v>
      </c>
      <c r="P126" s="9">
        <f t="shared" si="124"/>
        <v>3.8119483089490383E-2</v>
      </c>
      <c r="Q126" s="12">
        <f t="shared" si="125"/>
        <v>1.2579429419531827E-2</v>
      </c>
      <c r="R126" s="9">
        <f t="shared" si="126"/>
        <v>9.3951000000000007E-2</v>
      </c>
      <c r="S126" s="13">
        <f t="shared" si="127"/>
        <v>0.13389351278359812</v>
      </c>
      <c r="T126" s="2">
        <f t="shared" si="128"/>
        <v>0.01</v>
      </c>
      <c r="U126" s="14">
        <f t="shared" si="129"/>
        <v>1.3389351278359812E-3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0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1"/>
        <v>5.0000000000000001E-3</v>
      </c>
      <c r="AT126" s="1">
        <f t="shared" si="132"/>
        <v>6.8289351278359818E-3</v>
      </c>
      <c r="AU126" s="9">
        <f t="shared" si="133"/>
        <v>28.47</v>
      </c>
      <c r="AV126" s="1">
        <f t="shared" si="134"/>
        <v>0.33</v>
      </c>
      <c r="AW126" s="1">
        <f t="shared" si="135"/>
        <v>0</v>
      </c>
      <c r="AX126" s="1">
        <f t="shared" si="136"/>
        <v>0</v>
      </c>
      <c r="AZ126" s="1">
        <f t="shared" si="137"/>
        <v>0</v>
      </c>
      <c r="BA126" s="1">
        <f t="shared" si="138"/>
        <v>0</v>
      </c>
    </row>
    <row r="127" spans="1:53" x14ac:dyDescent="0.15">
      <c r="C127" s="7">
        <v>6</v>
      </c>
      <c r="D127" s="8">
        <v>13.1033981792667</v>
      </c>
      <c r="E127" s="10">
        <f t="shared" si="139"/>
        <v>10.034830053548401</v>
      </c>
      <c r="F127" s="7" t="s">
        <v>83</v>
      </c>
      <c r="G127" s="1">
        <v>7</v>
      </c>
      <c r="H127" s="9">
        <f t="shared" si="119"/>
        <v>13.1033981792667</v>
      </c>
      <c r="I127" s="9">
        <f t="shared" si="120"/>
        <v>286.2533981792667</v>
      </c>
      <c r="J127" s="9">
        <f t="shared" si="121"/>
        <v>8.9095885355827922E-2</v>
      </c>
      <c r="K127" s="9">
        <f t="shared" si="122"/>
        <v>28.47</v>
      </c>
      <c r="L127" s="9">
        <f t="shared" si="123"/>
        <v>0.28470000000000001</v>
      </c>
      <c r="M127" s="1" t="s">
        <v>83</v>
      </c>
      <c r="O127" s="9">
        <f t="shared" si="140"/>
        <v>0.8651112671461092</v>
      </c>
      <c r="P127" s="9">
        <f t="shared" si="124"/>
        <v>7.7077854277684765E-2</v>
      </c>
      <c r="Q127" s="12">
        <f t="shared" si="125"/>
        <v>2.5435691911635975E-2</v>
      </c>
      <c r="R127" s="9">
        <f t="shared" si="126"/>
        <v>9.3951000000000007E-2</v>
      </c>
      <c r="S127" s="13">
        <f t="shared" si="127"/>
        <v>0.27073359423141824</v>
      </c>
      <c r="T127" s="2">
        <f t="shared" si="128"/>
        <v>0.01</v>
      </c>
      <c r="U127" s="14">
        <f t="shared" si="129"/>
        <v>2.7073359423141824E-3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0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1"/>
        <v>5.0000000000000001E-3</v>
      </c>
      <c r="AT127" s="1">
        <f t="shared" si="132"/>
        <v>8.1973359423141816E-3</v>
      </c>
      <c r="AU127" s="9">
        <f t="shared" si="133"/>
        <v>28.47</v>
      </c>
      <c r="AV127" s="1">
        <f t="shared" si="134"/>
        <v>0.33</v>
      </c>
      <c r="AW127" s="1">
        <f t="shared" si="135"/>
        <v>0</v>
      </c>
      <c r="AX127" s="1">
        <f t="shared" si="136"/>
        <v>0</v>
      </c>
      <c r="AZ127" s="1">
        <f t="shared" si="137"/>
        <v>0</v>
      </c>
      <c r="BA127" s="1">
        <f t="shared" si="138"/>
        <v>0</v>
      </c>
    </row>
    <row r="128" spans="1:53" x14ac:dyDescent="0.15">
      <c r="C128" s="7">
        <v>7</v>
      </c>
      <c r="D128" s="8">
        <v>14.647777548387101</v>
      </c>
      <c r="E128" s="10">
        <f t="shared" si="139"/>
        <v>13.1033981792667</v>
      </c>
      <c r="F128" s="7" t="s">
        <v>83</v>
      </c>
      <c r="G128" s="1">
        <v>8</v>
      </c>
      <c r="H128" s="9">
        <f t="shared" si="119"/>
        <v>14.647777548387101</v>
      </c>
      <c r="I128" s="9">
        <f t="shared" si="120"/>
        <v>287.7977775483871</v>
      </c>
      <c r="J128" s="9">
        <f t="shared" si="121"/>
        <v>0.10693723429857822</v>
      </c>
      <c r="K128" s="9">
        <f t="shared" si="122"/>
        <v>28.47</v>
      </c>
      <c r="L128" s="9">
        <f t="shared" si="123"/>
        <v>0.28470000000000001</v>
      </c>
      <c r="M128" s="1" t="s">
        <v>83</v>
      </c>
      <c r="O128" s="9">
        <f t="shared" si="140"/>
        <v>1.0727334128684243</v>
      </c>
      <c r="P128" s="9">
        <f t="shared" si="124"/>
        <v>0.11471514431182414</v>
      </c>
      <c r="Q128" s="12">
        <f t="shared" si="125"/>
        <v>3.7855997622901968E-2</v>
      </c>
      <c r="R128" s="9">
        <f t="shared" si="126"/>
        <v>9.3951000000000007E-2</v>
      </c>
      <c r="S128" s="13">
        <f t="shared" si="127"/>
        <v>0.40293341872786842</v>
      </c>
      <c r="T128" s="2">
        <f t="shared" si="128"/>
        <v>0.01</v>
      </c>
      <c r="U128" s="14">
        <f t="shared" si="129"/>
        <v>4.0293341872786846E-3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0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1"/>
        <v>5.0000000000000001E-3</v>
      </c>
      <c r="AT128" s="1">
        <f t="shared" si="132"/>
        <v>9.5193341872786864E-3</v>
      </c>
      <c r="AU128" s="9">
        <f t="shared" si="133"/>
        <v>28.47</v>
      </c>
      <c r="AV128" s="1">
        <f t="shared" si="134"/>
        <v>0.33</v>
      </c>
      <c r="AW128" s="1">
        <f t="shared" si="135"/>
        <v>0</v>
      </c>
      <c r="AX128" s="1">
        <f t="shared" si="136"/>
        <v>0</v>
      </c>
      <c r="AZ128" s="1">
        <f t="shared" si="137"/>
        <v>0</v>
      </c>
      <c r="BA128" s="1">
        <f t="shared" si="138"/>
        <v>0</v>
      </c>
    </row>
    <row r="129" spans="1:54" x14ac:dyDescent="0.15">
      <c r="C129" s="7">
        <v>8</v>
      </c>
      <c r="D129" s="8">
        <v>13.6822658970968</v>
      </c>
      <c r="E129" s="10">
        <f t="shared" si="139"/>
        <v>14.647777548387101</v>
      </c>
      <c r="F129" s="7" t="s">
        <v>83</v>
      </c>
      <c r="G129" s="1">
        <v>9</v>
      </c>
      <c r="H129" s="9">
        <f t="shared" si="119"/>
        <v>13.6822658970968</v>
      </c>
      <c r="I129" s="9">
        <f t="shared" si="120"/>
        <v>286.83226589709676</v>
      </c>
      <c r="J129" s="9">
        <f t="shared" si="121"/>
        <v>9.5426788766773032E-2</v>
      </c>
      <c r="K129" s="9">
        <f t="shared" si="122"/>
        <v>28.47</v>
      </c>
      <c r="L129" s="9">
        <f t="shared" si="123"/>
        <v>0.28470000000000001</v>
      </c>
      <c r="M129" s="1" t="s">
        <v>83</v>
      </c>
      <c r="O129" s="9">
        <f t="shared" si="140"/>
        <v>1.2427182685566001</v>
      </c>
      <c r="P129" s="9">
        <f t="shared" si="124"/>
        <v>0.11858861371016059</v>
      </c>
      <c r="Q129" s="12">
        <f t="shared" si="125"/>
        <v>3.9134242524352998E-2</v>
      </c>
      <c r="R129" s="9">
        <f t="shared" si="126"/>
        <v>9.3951000000000007E-2</v>
      </c>
      <c r="S129" s="13">
        <f t="shared" si="127"/>
        <v>0.41653886094190584</v>
      </c>
      <c r="T129" s="2">
        <f t="shared" si="128"/>
        <v>0.01</v>
      </c>
      <c r="U129" s="14">
        <f t="shared" si="129"/>
        <v>4.1653886094190585E-3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0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1"/>
        <v>5.0000000000000001E-3</v>
      </c>
      <c r="AT129" s="1">
        <f t="shared" si="132"/>
        <v>9.6553886094190577E-3</v>
      </c>
      <c r="AU129" s="9">
        <f t="shared" si="133"/>
        <v>28.47</v>
      </c>
      <c r="AV129" s="1">
        <f t="shared" si="134"/>
        <v>0.33</v>
      </c>
      <c r="AW129" s="1">
        <f t="shared" si="135"/>
        <v>0</v>
      </c>
      <c r="AX129" s="1">
        <f t="shared" si="136"/>
        <v>0</v>
      </c>
      <c r="AZ129" s="1">
        <f t="shared" si="137"/>
        <v>0</v>
      </c>
      <c r="BA129" s="1">
        <f t="shared" si="138"/>
        <v>0</v>
      </c>
    </row>
    <row r="130" spans="1:54" x14ac:dyDescent="0.15">
      <c r="C130" s="7">
        <v>9</v>
      </c>
      <c r="D130" s="8">
        <v>9.5315700612666703</v>
      </c>
      <c r="E130" s="10">
        <f t="shared" si="139"/>
        <v>13.6822658970968</v>
      </c>
      <c r="F130" s="7" t="s">
        <v>83</v>
      </c>
      <c r="G130" s="1">
        <v>10</v>
      </c>
      <c r="H130" s="9">
        <f t="shared" si="119"/>
        <v>9.5315700612666703</v>
      </c>
      <c r="I130" s="9">
        <f t="shared" si="120"/>
        <v>282.68157006126665</v>
      </c>
      <c r="J130" s="9">
        <f t="shared" si="121"/>
        <v>5.7969749178055766E-2</v>
      </c>
      <c r="K130" s="9">
        <f t="shared" si="122"/>
        <v>28.47</v>
      </c>
      <c r="L130" s="9">
        <f t="shared" si="123"/>
        <v>0.28470000000000001</v>
      </c>
      <c r="M130" s="1" t="s">
        <v>83</v>
      </c>
      <c r="O130" s="9">
        <f t="shared" si="140"/>
        <v>1.4088296548464394</v>
      </c>
      <c r="P130" s="9">
        <f t="shared" si="124"/>
        <v>8.1669501726054972E-2</v>
      </c>
      <c r="Q130" s="12">
        <f t="shared" si="125"/>
        <v>2.6950935569598142E-2</v>
      </c>
      <c r="R130" s="9">
        <f t="shared" si="126"/>
        <v>9.3951000000000007E-2</v>
      </c>
      <c r="S130" s="13">
        <f t="shared" si="127"/>
        <v>0.28686161477363881</v>
      </c>
      <c r="T130" s="2">
        <f t="shared" si="128"/>
        <v>0.01</v>
      </c>
      <c r="U130" s="14">
        <f t="shared" si="129"/>
        <v>2.8686161477363883E-3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0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1"/>
        <v>5.0000000000000001E-3</v>
      </c>
      <c r="AT130" s="1">
        <f t="shared" si="132"/>
        <v>8.3586161477363884E-3</v>
      </c>
      <c r="AU130" s="9">
        <f t="shared" si="133"/>
        <v>28.47</v>
      </c>
      <c r="AV130" s="1">
        <f t="shared" si="134"/>
        <v>0.33</v>
      </c>
      <c r="AW130" s="1">
        <f t="shared" si="135"/>
        <v>0</v>
      </c>
      <c r="AX130" s="1">
        <f t="shared" si="136"/>
        <v>0</v>
      </c>
      <c r="AZ130" s="1">
        <f t="shared" si="137"/>
        <v>0</v>
      </c>
      <c r="BA130" s="1">
        <f t="shared" si="138"/>
        <v>0</v>
      </c>
    </row>
    <row r="131" spans="1:54" x14ac:dyDescent="0.15">
      <c r="C131" s="7">
        <v>10</v>
      </c>
      <c r="D131" s="8">
        <v>3.9111993414838699</v>
      </c>
      <c r="E131" s="10">
        <f t="shared" si="139"/>
        <v>9.5315700612666703</v>
      </c>
      <c r="F131" s="7" t="s">
        <v>83</v>
      </c>
      <c r="G131" s="1">
        <v>11</v>
      </c>
      <c r="H131" s="9">
        <f t="shared" si="119"/>
        <v>3.9111993414838699</v>
      </c>
      <c r="I131" s="9">
        <f t="shared" si="120"/>
        <v>277.06119934148387</v>
      </c>
      <c r="J131" s="9">
        <f t="shared" si="121"/>
        <v>2.8823594735424195E-2</v>
      </c>
      <c r="K131" s="9">
        <f t="shared" si="122"/>
        <v>28.47</v>
      </c>
      <c r="L131" s="9">
        <f t="shared" si="123"/>
        <v>0.28470000000000001</v>
      </c>
      <c r="M131" s="1" t="s">
        <v>85</v>
      </c>
      <c r="N131" s="9">
        <f>(O130-P130)*$C$21/100</f>
        <v>1.2608021454643652</v>
      </c>
      <c r="O131" s="9">
        <f t="shared" si="140"/>
        <v>0.35105800765601924</v>
      </c>
      <c r="P131" s="9">
        <f t="shared" si="124"/>
        <v>1.0118753741302543E-2</v>
      </c>
      <c r="Q131" s="12">
        <f t="shared" si="125"/>
        <v>3.3391887346298395E-3</v>
      </c>
      <c r="R131" s="9">
        <f t="shared" si="126"/>
        <v>9.3951000000000007E-2</v>
      </c>
      <c r="S131" s="13">
        <f t="shared" si="127"/>
        <v>3.5541811525474337E-2</v>
      </c>
      <c r="T131" s="2">
        <f t="shared" si="128"/>
        <v>0.01</v>
      </c>
      <c r="U131" s="14">
        <f t="shared" si="129"/>
        <v>3.5541811525474339E-4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0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1"/>
        <v>5.0000000000000001E-3</v>
      </c>
      <c r="AT131" s="1">
        <f t="shared" si="132"/>
        <v>5.8454181152547439E-3</v>
      </c>
      <c r="AU131" s="9">
        <f t="shared" si="133"/>
        <v>28.47</v>
      </c>
      <c r="AV131" s="1">
        <f t="shared" si="134"/>
        <v>0.33</v>
      </c>
      <c r="AW131" s="1">
        <f t="shared" si="135"/>
        <v>0</v>
      </c>
      <c r="AX131" s="1">
        <f t="shared" si="136"/>
        <v>0</v>
      </c>
      <c r="AZ131" s="1">
        <f t="shared" si="137"/>
        <v>0</v>
      </c>
      <c r="BA131" s="1">
        <f t="shared" si="138"/>
        <v>0</v>
      </c>
    </row>
    <row r="132" spans="1:54" x14ac:dyDescent="0.15">
      <c r="C132" s="7">
        <v>11</v>
      </c>
      <c r="D132" s="8">
        <v>-1.217055709</v>
      </c>
      <c r="E132" s="10">
        <f t="shared" si="139"/>
        <v>3.9111993414838699</v>
      </c>
      <c r="F132" s="7" t="s">
        <v>85</v>
      </c>
      <c r="G132" s="1">
        <v>12</v>
      </c>
      <c r="H132" s="9">
        <f t="shared" si="119"/>
        <v>-1.217055709</v>
      </c>
      <c r="I132" s="9">
        <f t="shared" si="120"/>
        <v>271.93294429099996</v>
      </c>
      <c r="J132" s="9">
        <f t="shared" si="121"/>
        <v>1.4856644376819444E-2</v>
      </c>
      <c r="K132" s="9">
        <f t="shared" si="122"/>
        <v>28.47</v>
      </c>
      <c r="L132" s="9">
        <f t="shared" si="123"/>
        <v>0.28470000000000001</v>
      </c>
      <c r="M132" s="1" t="s">
        <v>83</v>
      </c>
      <c r="O132" s="9">
        <f t="shared" si="140"/>
        <v>0.62563925391471664</v>
      </c>
      <c r="P132" s="9">
        <f t="shared" si="124"/>
        <v>9.2948999035895874E-3</v>
      </c>
      <c r="Q132" s="12">
        <f t="shared" si="125"/>
        <v>3.0673169681845638E-3</v>
      </c>
      <c r="R132" s="9">
        <f t="shared" si="126"/>
        <v>9.3951000000000007E-2</v>
      </c>
      <c r="S132" s="13">
        <f t="shared" si="127"/>
        <v>3.2648050240918818E-2</v>
      </c>
      <c r="T132" s="2">
        <f t="shared" si="128"/>
        <v>0.01</v>
      </c>
      <c r="U132" s="14">
        <f t="shared" si="129"/>
        <v>3.2648050240918818E-4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0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1"/>
        <v>5.0000000000000001E-3</v>
      </c>
      <c r="AT132" s="1">
        <f t="shared" si="132"/>
        <v>5.8164805024091886E-3</v>
      </c>
      <c r="AU132" s="9">
        <f t="shared" si="133"/>
        <v>28.47</v>
      </c>
      <c r="AV132" s="1">
        <f t="shared" si="134"/>
        <v>0.33</v>
      </c>
      <c r="AW132" s="1">
        <f t="shared" si="135"/>
        <v>0</v>
      </c>
      <c r="AX132" s="1">
        <f t="shared" si="136"/>
        <v>0</v>
      </c>
      <c r="AY132" s="1">
        <f>SUM(AX121:AX132)</f>
        <v>0</v>
      </c>
      <c r="AZ132" s="1">
        <f t="shared" si="137"/>
        <v>0</v>
      </c>
      <c r="BA132" s="1">
        <f t="shared" si="138"/>
        <v>0</v>
      </c>
      <c r="BB132" s="1">
        <f>SUM(BA121:BA132)</f>
        <v>0</v>
      </c>
    </row>
    <row r="133" spans="1:54" x14ac:dyDescent="0.15">
      <c r="C133" s="7">
        <v>12</v>
      </c>
      <c r="D133" s="8">
        <v>-2.0103464852258099</v>
      </c>
      <c r="E133" s="10">
        <f t="shared" si="139"/>
        <v>-1.217055709</v>
      </c>
      <c r="F133" s="7" t="s">
        <v>83</v>
      </c>
    </row>
    <row r="135" spans="1:54" x14ac:dyDescent="0.15">
      <c r="A135" s="27" t="s">
        <v>29</v>
      </c>
      <c r="B135" s="27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-2.3066070033871</v>
      </c>
      <c r="E136" s="7"/>
      <c r="F136" s="7"/>
      <c r="G136" s="1">
        <v>1</v>
      </c>
      <c r="H136" s="9">
        <f t="shared" ref="H136:H147" si="141">E137</f>
        <v>-2.3066070033871</v>
      </c>
      <c r="I136" s="9">
        <f t="shared" ref="I136:I147" si="142">H136+273.15</f>
        <v>270.84339299661286</v>
      </c>
      <c r="J136" s="9">
        <f t="shared" ref="J136:J147" si="143">EXP(($C$15*(I136-$C$13))/($C$16*I136*$C$13))</f>
        <v>1.2863670667796048E-2</v>
      </c>
      <c r="K136" s="9">
        <f t="shared" ref="K136:K147" si="144">$B$136/12</f>
        <v>75.904791666666668</v>
      </c>
      <c r="L136" s="9">
        <f t="shared" ref="L136:L147" si="14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6">O136*J136</f>
        <v>9.7641424210766995E-3</v>
      </c>
      <c r="Q136" s="12">
        <f t="shared" ref="Q136:Q147" si="147">P136*$B$138</f>
        <v>2.538677029479942E-3</v>
      </c>
      <c r="R136" s="9">
        <f t="shared" ref="R136:R147" si="148">L136*$B$138</f>
        <v>0.19735245833333334</v>
      </c>
      <c r="S136" s="13">
        <f t="shared" ref="S136:S147" si="149">Q136/R136</f>
        <v>1.2863670667796048E-2</v>
      </c>
      <c r="T136" s="2">
        <f t="shared" ref="T136:T147" si="150">$B$137/100</f>
        <v>0.01</v>
      </c>
      <c r="U136" s="14">
        <f t="shared" ref="U136:U147" si="151">S136*T136</f>
        <v>1.2863670667796049E-4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2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3">AR136*AQ136</f>
        <v>5.0000000000000001E-3</v>
      </c>
      <c r="AT136" s="1">
        <f t="shared" ref="AT136:AT147" si="154">(AS136+AM136+AD136+AA136+U136+X136+AG136+AJ136+AP136)</f>
        <v>5.6186367066779607E-3</v>
      </c>
      <c r="AU136" s="9">
        <f t="shared" ref="AU136:AU147" si="155">$B$136/12</f>
        <v>75.904791666666668</v>
      </c>
      <c r="AV136" s="1">
        <f t="shared" ref="AV136:AV147" si="156">$B$138</f>
        <v>0.26</v>
      </c>
      <c r="AW136" s="1">
        <f t="shared" ref="AW136:AW147" si="157">$E$10/12</f>
        <v>0</v>
      </c>
      <c r="AX136" s="1">
        <f t="shared" ref="AX136:AX147" si="15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-7.7394099957741904</v>
      </c>
      <c r="E137" s="10">
        <f t="shared" ref="E137:E148" si="159">D136</f>
        <v>-2.3066070033871</v>
      </c>
      <c r="F137" s="7" t="s">
        <v>83</v>
      </c>
      <c r="G137" s="1">
        <v>2</v>
      </c>
      <c r="H137" s="9">
        <f t="shared" si="141"/>
        <v>-7.7394099957741904</v>
      </c>
      <c r="I137" s="9">
        <f t="shared" si="142"/>
        <v>265.41059000422581</v>
      </c>
      <c r="J137" s="9">
        <f t="shared" si="143"/>
        <v>6.1628140642695046E-3</v>
      </c>
      <c r="K137" s="9">
        <f t="shared" si="144"/>
        <v>75.904791666666668</v>
      </c>
      <c r="L137" s="9">
        <f t="shared" si="145"/>
        <v>0.75904791666666671</v>
      </c>
      <c r="M137" s="1" t="s">
        <v>83</v>
      </c>
      <c r="O137" s="9">
        <f t="shared" ref="O137:O147" si="160">L137+O136-P136-N137</f>
        <v>1.5083316909122568</v>
      </c>
      <c r="P137" s="9">
        <f t="shared" si="146"/>
        <v>9.2955677583374599E-3</v>
      </c>
      <c r="Q137" s="12">
        <f t="shared" si="147"/>
        <v>2.4168476171677398E-3</v>
      </c>
      <c r="R137" s="9">
        <f t="shared" si="148"/>
        <v>0.19735245833333334</v>
      </c>
      <c r="S137" s="13">
        <f t="shared" si="149"/>
        <v>1.2246351718029387E-2</v>
      </c>
      <c r="T137" s="2">
        <f t="shared" si="150"/>
        <v>0.01</v>
      </c>
      <c r="U137" s="14">
        <f t="shared" si="151"/>
        <v>1.2246351718029388E-4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2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3"/>
        <v>5.0000000000000001E-3</v>
      </c>
      <c r="AT137" s="1">
        <f t="shared" si="154"/>
        <v>5.6124635171802941E-3</v>
      </c>
      <c r="AU137" s="9">
        <f t="shared" si="155"/>
        <v>75.904791666666668</v>
      </c>
      <c r="AV137" s="1">
        <f t="shared" si="156"/>
        <v>0.26</v>
      </c>
      <c r="AW137" s="1">
        <f t="shared" si="157"/>
        <v>0</v>
      </c>
      <c r="AX137" s="1">
        <f t="shared" si="15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-5.8992779862500004</v>
      </c>
      <c r="E138" s="10">
        <f t="shared" si="159"/>
        <v>-7.7394099957741904</v>
      </c>
      <c r="F138" s="7" t="s">
        <v>83</v>
      </c>
      <c r="G138" s="1">
        <v>3</v>
      </c>
      <c r="H138" s="9">
        <f t="shared" si="141"/>
        <v>-5.8992779862500004</v>
      </c>
      <c r="I138" s="9">
        <f t="shared" si="142"/>
        <v>267.25072201374996</v>
      </c>
      <c r="J138" s="9">
        <f t="shared" si="143"/>
        <v>7.9337845424057689E-3</v>
      </c>
      <c r="K138" s="9">
        <f t="shared" si="144"/>
        <v>75.904791666666668</v>
      </c>
      <c r="L138" s="9">
        <f t="shared" si="145"/>
        <v>0.75904791666666671</v>
      </c>
      <c r="M138" s="1" t="s">
        <v>83</v>
      </c>
      <c r="O138" s="9">
        <f t="shared" si="160"/>
        <v>2.2580840398205861</v>
      </c>
      <c r="P138" s="9">
        <f t="shared" si="146"/>
        <v>1.791515225058174E-2</v>
      </c>
      <c r="Q138" s="12">
        <f t="shared" si="147"/>
        <v>4.6579395851512528E-3</v>
      </c>
      <c r="R138" s="9">
        <f t="shared" si="148"/>
        <v>0.19735245833333334</v>
      </c>
      <c r="S138" s="13">
        <f t="shared" si="149"/>
        <v>2.3602136119753186E-2</v>
      </c>
      <c r="T138" s="2">
        <f t="shared" si="150"/>
        <v>0.01</v>
      </c>
      <c r="U138" s="14">
        <f t="shared" si="151"/>
        <v>2.3602136119753187E-4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2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3"/>
        <v>5.0000000000000001E-3</v>
      </c>
      <c r="AT138" s="1">
        <f t="shared" si="154"/>
        <v>5.7260213611975324E-3</v>
      </c>
      <c r="AU138" s="9">
        <f t="shared" si="155"/>
        <v>75.904791666666668</v>
      </c>
      <c r="AV138" s="1">
        <f t="shared" si="156"/>
        <v>0.26</v>
      </c>
      <c r="AW138" s="1">
        <f t="shared" si="157"/>
        <v>0</v>
      </c>
      <c r="AX138" s="1">
        <f t="shared" si="158"/>
        <v>0</v>
      </c>
    </row>
    <row r="139" spans="1:54" x14ac:dyDescent="0.15">
      <c r="C139" s="7">
        <v>3</v>
      </c>
      <c r="D139" s="8">
        <v>-7.1244565688709702</v>
      </c>
      <c r="E139" s="10">
        <f t="shared" si="159"/>
        <v>-5.8992779862500004</v>
      </c>
      <c r="F139" s="7" t="s">
        <v>83</v>
      </c>
      <c r="G139" s="1">
        <v>4</v>
      </c>
      <c r="H139" s="9">
        <f t="shared" si="141"/>
        <v>-7.1244565688709702</v>
      </c>
      <c r="I139" s="9">
        <f t="shared" si="142"/>
        <v>266.02554343112899</v>
      </c>
      <c r="J139" s="9">
        <f t="shared" si="143"/>
        <v>6.7082459930264109E-3</v>
      </c>
      <c r="K139" s="9">
        <f t="shared" si="144"/>
        <v>75.904791666666668</v>
      </c>
      <c r="L139" s="9">
        <f t="shared" si="145"/>
        <v>0.75904791666666671</v>
      </c>
      <c r="M139" s="1" t="s">
        <v>83</v>
      </c>
      <c r="O139" s="9">
        <f t="shared" si="160"/>
        <v>2.9992168042366711</v>
      </c>
      <c r="P139" s="9">
        <f t="shared" si="146"/>
        <v>2.0119484109238125E-2</v>
      </c>
      <c r="Q139" s="12">
        <f t="shared" si="147"/>
        <v>5.2310658684019129E-3</v>
      </c>
      <c r="R139" s="9">
        <f t="shared" si="148"/>
        <v>0.19735245833333334</v>
      </c>
      <c r="S139" s="13">
        <f t="shared" si="149"/>
        <v>2.6506210829998929E-2</v>
      </c>
      <c r="T139" s="2">
        <f t="shared" si="150"/>
        <v>0.01</v>
      </c>
      <c r="U139" s="14">
        <f t="shared" si="151"/>
        <v>2.650621082999893E-4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2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3"/>
        <v>5.0000000000000001E-3</v>
      </c>
      <c r="AT139" s="1">
        <f t="shared" si="154"/>
        <v>5.7550621082999897E-3</v>
      </c>
      <c r="AU139" s="9">
        <f t="shared" si="155"/>
        <v>75.904791666666668</v>
      </c>
      <c r="AV139" s="1">
        <f t="shared" si="156"/>
        <v>0.26</v>
      </c>
      <c r="AW139" s="1">
        <f t="shared" si="157"/>
        <v>0</v>
      </c>
      <c r="AX139" s="1">
        <f t="shared" si="158"/>
        <v>0</v>
      </c>
    </row>
    <row r="140" spans="1:54" x14ac:dyDescent="0.15">
      <c r="C140" s="7">
        <v>4</v>
      </c>
      <c r="D140" s="8">
        <v>0.97658896699999997</v>
      </c>
      <c r="E140" s="10">
        <f t="shared" si="159"/>
        <v>-7.1244565688709702</v>
      </c>
      <c r="F140" s="7" t="s">
        <v>83</v>
      </c>
      <c r="G140" s="1">
        <v>5</v>
      </c>
      <c r="H140" s="9">
        <f t="shared" si="141"/>
        <v>0.97658896699999997</v>
      </c>
      <c r="I140" s="9">
        <f t="shared" si="142"/>
        <v>274.12658896699998</v>
      </c>
      <c r="J140" s="9">
        <f t="shared" si="143"/>
        <v>1.9786037495138797E-2</v>
      </c>
      <c r="K140" s="9">
        <f t="shared" si="144"/>
        <v>75.904791666666668</v>
      </c>
      <c r="L140" s="9">
        <f t="shared" si="145"/>
        <v>0.75904791666666671</v>
      </c>
      <c r="M140" s="1" t="s">
        <v>85</v>
      </c>
      <c r="N140" s="9">
        <f>(O139-P139)*$C$24/100</f>
        <v>0</v>
      </c>
      <c r="O140" s="9">
        <f t="shared" si="160"/>
        <v>3.7381452367940997</v>
      </c>
      <c r="P140" s="9">
        <f t="shared" si="146"/>
        <v>7.3963081817482554E-2</v>
      </c>
      <c r="Q140" s="12">
        <f t="shared" si="147"/>
        <v>1.9230401272545463E-2</v>
      </c>
      <c r="R140" s="9">
        <f t="shared" si="148"/>
        <v>0.19735245833333334</v>
      </c>
      <c r="S140" s="13">
        <f t="shared" si="149"/>
        <v>9.7441913999697052E-2</v>
      </c>
      <c r="T140" s="2">
        <f t="shared" si="150"/>
        <v>0.01</v>
      </c>
      <c r="U140" s="14">
        <f t="shared" si="151"/>
        <v>9.7441913999697053E-4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2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3"/>
        <v>5.0000000000000001E-3</v>
      </c>
      <c r="AT140" s="1">
        <f t="shared" si="154"/>
        <v>6.4644191399969705E-3</v>
      </c>
      <c r="AU140" s="9">
        <f t="shared" si="155"/>
        <v>75.904791666666668</v>
      </c>
      <c r="AV140" s="1">
        <f t="shared" si="156"/>
        <v>0.26</v>
      </c>
      <c r="AW140" s="1">
        <f t="shared" si="157"/>
        <v>0</v>
      </c>
      <c r="AX140" s="1">
        <f t="shared" si="158"/>
        <v>0</v>
      </c>
    </row>
    <row r="141" spans="1:54" x14ac:dyDescent="0.15">
      <c r="C141" s="7">
        <v>5</v>
      </c>
      <c r="D141" s="8">
        <v>10.034830053548401</v>
      </c>
      <c r="E141" s="10">
        <f t="shared" si="159"/>
        <v>0.97658896699999997</v>
      </c>
      <c r="F141" s="7" t="s">
        <v>85</v>
      </c>
      <c r="G141" s="1">
        <v>6</v>
      </c>
      <c r="H141" s="9">
        <f t="shared" si="141"/>
        <v>10.034830053548401</v>
      </c>
      <c r="I141" s="9">
        <f t="shared" si="142"/>
        <v>283.18483005354835</v>
      </c>
      <c r="J141" s="9">
        <f t="shared" si="143"/>
        <v>6.1629083234698671E-2</v>
      </c>
      <c r="K141" s="9">
        <f t="shared" si="144"/>
        <v>75.904791666666668</v>
      </c>
      <c r="L141" s="9">
        <f t="shared" si="145"/>
        <v>0.75904791666666671</v>
      </c>
      <c r="M141" s="1" t="s">
        <v>83</v>
      </c>
      <c r="O141" s="9">
        <f t="shared" si="160"/>
        <v>4.4232300716432835</v>
      </c>
      <c r="P141" s="9">
        <f t="shared" si="146"/>
        <v>0.27259961425152607</v>
      </c>
      <c r="Q141" s="12">
        <f t="shared" si="147"/>
        <v>7.0875899705396775E-2</v>
      </c>
      <c r="R141" s="9">
        <f t="shared" si="148"/>
        <v>0.19735245833333334</v>
      </c>
      <c r="S141" s="13">
        <f t="shared" si="149"/>
        <v>0.35913360443519571</v>
      </c>
      <c r="T141" s="2">
        <f t="shared" si="150"/>
        <v>0.01</v>
      </c>
      <c r="U141" s="14">
        <f t="shared" si="151"/>
        <v>3.5913360443519571E-3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2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3"/>
        <v>5.0000000000000001E-3</v>
      </c>
      <c r="AT141" s="1">
        <f t="shared" si="154"/>
        <v>9.0813360443519585E-3</v>
      </c>
      <c r="AU141" s="9">
        <f t="shared" si="155"/>
        <v>75.904791666666668</v>
      </c>
      <c r="AV141" s="1">
        <f t="shared" si="156"/>
        <v>0.26</v>
      </c>
      <c r="AW141" s="1">
        <f t="shared" si="157"/>
        <v>0</v>
      </c>
      <c r="AX141" s="1">
        <f t="shared" si="158"/>
        <v>0</v>
      </c>
    </row>
    <row r="142" spans="1:54" x14ac:dyDescent="0.15">
      <c r="C142" s="7">
        <v>6</v>
      </c>
      <c r="D142" s="8">
        <v>13.1033981792667</v>
      </c>
      <c r="E142" s="10">
        <f t="shared" si="159"/>
        <v>10.034830053548401</v>
      </c>
      <c r="F142" s="7" t="s">
        <v>83</v>
      </c>
      <c r="G142" s="1">
        <v>7</v>
      </c>
      <c r="H142" s="9">
        <f t="shared" si="141"/>
        <v>13.1033981792667</v>
      </c>
      <c r="I142" s="9">
        <f t="shared" si="142"/>
        <v>286.2533981792667</v>
      </c>
      <c r="J142" s="9">
        <f t="shared" si="143"/>
        <v>8.9095885355827922E-2</v>
      </c>
      <c r="K142" s="9">
        <f t="shared" si="144"/>
        <v>75.904791666666668</v>
      </c>
      <c r="L142" s="9">
        <f t="shared" si="145"/>
        <v>0.75904791666666671</v>
      </c>
      <c r="M142" s="1" t="s">
        <v>83</v>
      </c>
      <c r="O142" s="9">
        <f t="shared" si="160"/>
        <v>4.9096783740584247</v>
      </c>
      <c r="P142" s="9">
        <f t="shared" si="146"/>
        <v>0.43743214154909704</v>
      </c>
      <c r="Q142" s="12">
        <f t="shared" si="147"/>
        <v>0.11373235680276524</v>
      </c>
      <c r="R142" s="9">
        <f t="shared" si="148"/>
        <v>0.19735245833333334</v>
      </c>
      <c r="S142" s="13">
        <f t="shared" si="149"/>
        <v>0.57629055023306763</v>
      </c>
      <c r="T142" s="2">
        <f t="shared" si="150"/>
        <v>0.01</v>
      </c>
      <c r="U142" s="14">
        <f t="shared" si="151"/>
        <v>5.7629055023306766E-3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2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3"/>
        <v>5.0000000000000001E-3</v>
      </c>
      <c r="AT142" s="1">
        <f t="shared" si="154"/>
        <v>1.1252905502330678E-2</v>
      </c>
      <c r="AU142" s="9">
        <f t="shared" si="155"/>
        <v>75.904791666666668</v>
      </c>
      <c r="AV142" s="1">
        <f t="shared" si="156"/>
        <v>0.26</v>
      </c>
      <c r="AW142" s="1">
        <f t="shared" si="157"/>
        <v>0</v>
      </c>
      <c r="AX142" s="1">
        <f t="shared" si="158"/>
        <v>0</v>
      </c>
    </row>
    <row r="143" spans="1:54" x14ac:dyDescent="0.15">
      <c r="C143" s="7">
        <v>7</v>
      </c>
      <c r="D143" s="8">
        <v>14.647777548387101</v>
      </c>
      <c r="E143" s="10">
        <f t="shared" si="159"/>
        <v>13.1033981792667</v>
      </c>
      <c r="F143" s="7" t="s">
        <v>83</v>
      </c>
      <c r="G143" s="1">
        <v>8</v>
      </c>
      <c r="H143" s="9">
        <f t="shared" si="141"/>
        <v>14.647777548387101</v>
      </c>
      <c r="I143" s="9">
        <f t="shared" si="142"/>
        <v>287.7977775483871</v>
      </c>
      <c r="J143" s="9">
        <f t="shared" si="143"/>
        <v>0.10693723429857822</v>
      </c>
      <c r="K143" s="9">
        <f t="shared" si="144"/>
        <v>75.904791666666668</v>
      </c>
      <c r="L143" s="9">
        <f t="shared" si="145"/>
        <v>0.75904791666666671</v>
      </c>
      <c r="M143" s="1" t="s">
        <v>83</v>
      </c>
      <c r="O143" s="9">
        <f t="shared" si="160"/>
        <v>5.2312941491759943</v>
      </c>
      <c r="P143" s="9">
        <f t="shared" si="146"/>
        <v>0.55942012811521469</v>
      </c>
      <c r="Q143" s="12">
        <f t="shared" si="147"/>
        <v>0.14544923330995582</v>
      </c>
      <c r="R143" s="9">
        <f t="shared" si="148"/>
        <v>0.19735245833333334</v>
      </c>
      <c r="S143" s="13">
        <f t="shared" si="149"/>
        <v>0.73700238921923311</v>
      </c>
      <c r="T143" s="2">
        <f t="shared" si="150"/>
        <v>0.01</v>
      </c>
      <c r="U143" s="14">
        <f t="shared" si="151"/>
        <v>7.3700238921923312E-3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2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3"/>
        <v>5.0000000000000001E-3</v>
      </c>
      <c r="AT143" s="1">
        <f t="shared" si="154"/>
        <v>1.2860023892192332E-2</v>
      </c>
      <c r="AU143" s="9">
        <f t="shared" si="155"/>
        <v>75.904791666666668</v>
      </c>
      <c r="AV143" s="1">
        <f t="shared" si="156"/>
        <v>0.26</v>
      </c>
      <c r="AW143" s="1">
        <f t="shared" si="157"/>
        <v>0</v>
      </c>
      <c r="AX143" s="1">
        <f t="shared" si="158"/>
        <v>0</v>
      </c>
    </row>
    <row r="144" spans="1:54" x14ac:dyDescent="0.15">
      <c r="C144" s="7">
        <v>8</v>
      </c>
      <c r="D144" s="8">
        <v>13.6822658970968</v>
      </c>
      <c r="E144" s="10">
        <f t="shared" si="159"/>
        <v>14.647777548387101</v>
      </c>
      <c r="F144" s="7" t="s">
        <v>83</v>
      </c>
      <c r="G144" s="1">
        <v>9</v>
      </c>
      <c r="H144" s="9">
        <f t="shared" si="141"/>
        <v>13.6822658970968</v>
      </c>
      <c r="I144" s="9">
        <f t="shared" si="142"/>
        <v>286.83226589709676</v>
      </c>
      <c r="J144" s="9">
        <f t="shared" si="143"/>
        <v>9.5426788766773032E-2</v>
      </c>
      <c r="K144" s="9">
        <f t="shared" si="144"/>
        <v>75.904791666666668</v>
      </c>
      <c r="L144" s="9">
        <f t="shared" si="145"/>
        <v>0.75904791666666671</v>
      </c>
      <c r="M144" s="1" t="s">
        <v>83</v>
      </c>
      <c r="O144" s="9">
        <f t="shared" si="160"/>
        <v>5.4309219377274465</v>
      </c>
      <c r="P144" s="9">
        <f t="shared" si="146"/>
        <v>0.51825544056035067</v>
      </c>
      <c r="Q144" s="12">
        <f t="shared" si="147"/>
        <v>0.13474641454569117</v>
      </c>
      <c r="R144" s="9">
        <f t="shared" si="148"/>
        <v>0.19735245833333334</v>
      </c>
      <c r="S144" s="13">
        <f t="shared" si="149"/>
        <v>0.68277038798321443</v>
      </c>
      <c r="T144" s="2">
        <f t="shared" si="150"/>
        <v>0.01</v>
      </c>
      <c r="U144" s="14">
        <f t="shared" si="151"/>
        <v>6.8277038798321447E-3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2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3"/>
        <v>5.0000000000000001E-3</v>
      </c>
      <c r="AT144" s="1">
        <f t="shared" si="154"/>
        <v>1.2317703879832144E-2</v>
      </c>
      <c r="AU144" s="9">
        <f t="shared" si="155"/>
        <v>75.904791666666668</v>
      </c>
      <c r="AV144" s="1">
        <f t="shared" si="156"/>
        <v>0.26</v>
      </c>
      <c r="AW144" s="1">
        <f t="shared" si="157"/>
        <v>0</v>
      </c>
      <c r="AX144" s="1">
        <f t="shared" si="158"/>
        <v>0</v>
      </c>
    </row>
    <row r="145" spans="3:51" x14ac:dyDescent="0.15">
      <c r="C145" s="7">
        <v>9</v>
      </c>
      <c r="D145" s="8">
        <v>9.5315700612666703</v>
      </c>
      <c r="E145" s="10">
        <f t="shared" si="159"/>
        <v>13.6822658970968</v>
      </c>
      <c r="F145" s="7" t="s">
        <v>83</v>
      </c>
      <c r="G145" s="1">
        <v>10</v>
      </c>
      <c r="H145" s="9">
        <f t="shared" si="141"/>
        <v>9.5315700612666703</v>
      </c>
      <c r="I145" s="9">
        <f t="shared" si="142"/>
        <v>282.68157006126665</v>
      </c>
      <c r="J145" s="9">
        <f t="shared" si="143"/>
        <v>5.7969749178055766E-2</v>
      </c>
      <c r="K145" s="9">
        <f t="shared" si="144"/>
        <v>75.904791666666668</v>
      </c>
      <c r="L145" s="9">
        <f t="shared" si="145"/>
        <v>0.75904791666666671</v>
      </c>
      <c r="M145" s="1" t="s">
        <v>83</v>
      </c>
      <c r="O145" s="9">
        <f t="shared" si="160"/>
        <v>5.6717144138337625</v>
      </c>
      <c r="P145" s="9">
        <f t="shared" si="146"/>
        <v>0.32878786197950677</v>
      </c>
      <c r="Q145" s="12">
        <f t="shared" si="147"/>
        <v>8.5484844114671762E-2</v>
      </c>
      <c r="R145" s="9">
        <f t="shared" si="148"/>
        <v>0.19735245833333334</v>
      </c>
      <c r="S145" s="13">
        <f t="shared" si="149"/>
        <v>0.43315824305712819</v>
      </c>
      <c r="T145" s="2">
        <f t="shared" si="150"/>
        <v>0.01</v>
      </c>
      <c r="U145" s="14">
        <f t="shared" si="151"/>
        <v>4.3315824305712822E-3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2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3"/>
        <v>5.0000000000000001E-3</v>
      </c>
      <c r="AT145" s="1">
        <f t="shared" si="154"/>
        <v>9.8215824305712823E-3</v>
      </c>
      <c r="AU145" s="9">
        <f t="shared" si="155"/>
        <v>75.904791666666668</v>
      </c>
      <c r="AV145" s="1">
        <f t="shared" si="156"/>
        <v>0.26</v>
      </c>
      <c r="AW145" s="1">
        <f t="shared" si="157"/>
        <v>0</v>
      </c>
      <c r="AX145" s="1">
        <f t="shared" si="158"/>
        <v>0</v>
      </c>
    </row>
    <row r="146" spans="3:51" x14ac:dyDescent="0.15">
      <c r="C146" s="7">
        <v>10</v>
      </c>
      <c r="D146" s="8">
        <v>3.9111993414838699</v>
      </c>
      <c r="E146" s="10">
        <f t="shared" si="159"/>
        <v>9.5315700612666703</v>
      </c>
      <c r="F146" s="7" t="s">
        <v>83</v>
      </c>
      <c r="G146" s="1">
        <v>11</v>
      </c>
      <c r="H146" s="9">
        <f t="shared" si="141"/>
        <v>3.9111993414838699</v>
      </c>
      <c r="I146" s="9">
        <f t="shared" si="142"/>
        <v>277.06119934148387</v>
      </c>
      <c r="J146" s="9">
        <f t="shared" si="143"/>
        <v>2.8823594735424195E-2</v>
      </c>
      <c r="K146" s="9">
        <f t="shared" si="144"/>
        <v>75.904791666666668</v>
      </c>
      <c r="L146" s="9">
        <f t="shared" si="145"/>
        <v>0.75904791666666671</v>
      </c>
      <c r="M146" s="1" t="s">
        <v>85</v>
      </c>
      <c r="N146" s="9">
        <f>(O145-P145)*$C$24/100</f>
        <v>0</v>
      </c>
      <c r="O146" s="9">
        <f t="shared" si="160"/>
        <v>6.1019744685209227</v>
      </c>
      <c r="P146" s="9">
        <f t="shared" si="146"/>
        <v>0.17588083916655251</v>
      </c>
      <c r="Q146" s="12">
        <f t="shared" si="147"/>
        <v>4.5729018183303653E-2</v>
      </c>
      <c r="R146" s="9">
        <f t="shared" si="148"/>
        <v>0.19735245833333334</v>
      </c>
      <c r="S146" s="13">
        <f t="shared" si="149"/>
        <v>0.23171243251536383</v>
      </c>
      <c r="T146" s="2">
        <f t="shared" si="150"/>
        <v>0.01</v>
      </c>
      <c r="U146" s="14">
        <f t="shared" si="151"/>
        <v>2.3171243251536382E-3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2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3"/>
        <v>5.0000000000000001E-3</v>
      </c>
      <c r="AT146" s="1">
        <f t="shared" si="154"/>
        <v>7.8071243251536379E-3</v>
      </c>
      <c r="AU146" s="9">
        <f t="shared" si="155"/>
        <v>75.904791666666668</v>
      </c>
      <c r="AV146" s="1">
        <f t="shared" si="156"/>
        <v>0.26</v>
      </c>
      <c r="AW146" s="1">
        <f t="shared" si="157"/>
        <v>0</v>
      </c>
      <c r="AX146" s="1">
        <f t="shared" si="158"/>
        <v>0</v>
      </c>
    </row>
    <row r="147" spans="3:51" x14ac:dyDescent="0.15">
      <c r="C147" s="7">
        <v>11</v>
      </c>
      <c r="D147" s="8">
        <v>-1.217055709</v>
      </c>
      <c r="E147" s="10">
        <f t="shared" si="159"/>
        <v>3.9111993414838699</v>
      </c>
      <c r="F147" s="7" t="s">
        <v>85</v>
      </c>
      <c r="G147" s="1">
        <v>12</v>
      </c>
      <c r="H147" s="9">
        <f t="shared" si="141"/>
        <v>-1.217055709</v>
      </c>
      <c r="I147" s="9">
        <f t="shared" si="142"/>
        <v>271.93294429099996</v>
      </c>
      <c r="J147" s="9">
        <f t="shared" si="143"/>
        <v>1.4856644376819444E-2</v>
      </c>
      <c r="K147" s="9">
        <f t="shared" si="144"/>
        <v>75.904791666666668</v>
      </c>
      <c r="L147" s="9">
        <f t="shared" si="145"/>
        <v>0.75904791666666671</v>
      </c>
      <c r="M147" s="1" t="s">
        <v>83</v>
      </c>
      <c r="O147" s="9">
        <f t="shared" si="160"/>
        <v>6.6851415460210371</v>
      </c>
      <c r="P147" s="9">
        <f t="shared" si="146"/>
        <v>9.931877055793549E-2</v>
      </c>
      <c r="Q147" s="12">
        <f t="shared" si="147"/>
        <v>2.5822880345063227E-2</v>
      </c>
      <c r="R147" s="9">
        <f t="shared" si="148"/>
        <v>0.19735245833333334</v>
      </c>
      <c r="S147" s="13">
        <f t="shared" si="149"/>
        <v>0.13084650965658468</v>
      </c>
      <c r="T147" s="2">
        <f t="shared" si="150"/>
        <v>0.01</v>
      </c>
      <c r="U147" s="14">
        <f t="shared" si="151"/>
        <v>1.3084650965658469E-3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2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3"/>
        <v>5.0000000000000001E-3</v>
      </c>
      <c r="AT147" s="1">
        <f t="shared" si="154"/>
        <v>6.7984650965658465E-3</v>
      </c>
      <c r="AU147" s="9">
        <f t="shared" si="155"/>
        <v>75.904791666666668</v>
      </c>
      <c r="AV147" s="1">
        <f t="shared" si="156"/>
        <v>0.26</v>
      </c>
      <c r="AW147" s="1">
        <f t="shared" si="157"/>
        <v>0</v>
      </c>
      <c r="AX147" s="1">
        <f t="shared" si="158"/>
        <v>0</v>
      </c>
      <c r="AY147" s="1">
        <f>SUM(AX136:AX147)</f>
        <v>0</v>
      </c>
    </row>
    <row r="148" spans="3:51" x14ac:dyDescent="0.15">
      <c r="C148" s="7">
        <v>12</v>
      </c>
      <c r="D148" s="8">
        <v>-2.0103464852258099</v>
      </c>
      <c r="E148" s="10">
        <f t="shared" si="159"/>
        <v>-1.217055709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USA</vt:lpstr>
      <vt:lpstr>Russia</vt:lpstr>
      <vt:lpstr>Iran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